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-laptop\Documents\"/>
    </mc:Choice>
  </mc:AlternateContent>
  <bookViews>
    <workbookView xWindow="0" yWindow="0" windowWidth="20490" windowHeight="7905"/>
  </bookViews>
  <sheets>
    <sheet name="DETA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8" i="1" l="1"/>
  <c r="O597" i="1" s="1"/>
  <c r="J597" i="1"/>
  <c r="C597" i="1"/>
  <c r="N597" i="1" s="1"/>
  <c r="F595" i="1"/>
  <c r="G595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J579" i="1"/>
  <c r="J578" i="1"/>
  <c r="C578" i="1"/>
  <c r="F577" i="1"/>
  <c r="G577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J559" i="1"/>
  <c r="O558" i="1" s="1"/>
  <c r="J558" i="1"/>
  <c r="C558" i="1"/>
  <c r="N558" i="1" s="1"/>
  <c r="F557" i="1"/>
  <c r="G557" i="1" s="1"/>
  <c r="F556" i="1"/>
  <c r="G556" i="1" s="1"/>
  <c r="F555" i="1"/>
  <c r="G555" i="1" s="1"/>
  <c r="F554" i="1"/>
  <c r="G554" i="1" s="1"/>
  <c r="F552" i="1"/>
  <c r="G552" i="1" s="1"/>
  <c r="F551" i="1"/>
  <c r="G551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J537" i="1"/>
  <c r="O536" i="1" s="1"/>
  <c r="J536" i="1"/>
  <c r="C536" i="1"/>
  <c r="N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8" i="1"/>
  <c r="G528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J517" i="1"/>
  <c r="O516" i="1" s="1"/>
  <c r="J516" i="1"/>
  <c r="C516" i="1"/>
  <c r="N516" i="1" s="1"/>
  <c r="F515" i="1"/>
  <c r="G515" i="1" s="1"/>
  <c r="F514" i="1"/>
  <c r="G514" i="1" s="1"/>
  <c r="F513" i="1"/>
  <c r="G513" i="1" s="1"/>
  <c r="F512" i="1"/>
  <c r="G512" i="1" s="1"/>
  <c r="F511" i="1"/>
  <c r="G511" i="1" s="1"/>
  <c r="F509" i="1"/>
  <c r="G509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G478" i="1"/>
  <c r="F478" i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J464" i="1"/>
  <c r="J463" i="1"/>
  <c r="C463" i="1"/>
  <c r="N463" i="1" s="1"/>
  <c r="F462" i="1"/>
  <c r="G462" i="1" s="1"/>
  <c r="F461" i="1"/>
  <c r="G461" i="1" s="1"/>
  <c r="F460" i="1"/>
  <c r="G460" i="1" s="1"/>
  <c r="F459" i="1"/>
  <c r="G459" i="1" s="1"/>
  <c r="F457" i="1"/>
  <c r="G457" i="1" s="1"/>
  <c r="F456" i="1"/>
  <c r="G456" i="1" s="1"/>
  <c r="G455" i="1"/>
  <c r="F455" i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J411" i="1"/>
  <c r="O410" i="1" s="1"/>
  <c r="J410" i="1"/>
  <c r="C410" i="1"/>
  <c r="N410" i="1" s="1"/>
  <c r="F409" i="1"/>
  <c r="G409" i="1" s="1"/>
  <c r="F408" i="1"/>
  <c r="G408" i="1" s="1"/>
  <c r="F406" i="1"/>
  <c r="G406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J380" i="1"/>
  <c r="J379" i="1"/>
  <c r="C379" i="1"/>
  <c r="N379" i="1" s="1"/>
  <c r="F378" i="1"/>
  <c r="G378" i="1" s="1"/>
  <c r="F377" i="1"/>
  <c r="G377" i="1" s="1"/>
  <c r="F375" i="1"/>
  <c r="G375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J343" i="1"/>
  <c r="O342" i="1" s="1"/>
  <c r="J342" i="1"/>
  <c r="C342" i="1"/>
  <c r="N342" i="1" s="1"/>
  <c r="F341" i="1"/>
  <c r="G341" i="1" s="1"/>
  <c r="F340" i="1"/>
  <c r="G340" i="1" s="1"/>
  <c r="F338" i="1"/>
  <c r="G338" i="1" s="1"/>
  <c r="F337" i="1"/>
  <c r="G337" i="1" s="1"/>
  <c r="F336" i="1"/>
  <c r="G336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G308" i="1"/>
  <c r="F308" i="1"/>
  <c r="F307" i="1"/>
  <c r="G307" i="1" s="1"/>
  <c r="J306" i="1"/>
  <c r="J305" i="1"/>
  <c r="C305" i="1"/>
  <c r="F304" i="1"/>
  <c r="G304" i="1" s="1"/>
  <c r="F303" i="1"/>
  <c r="G303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J254" i="1"/>
  <c r="J253" i="1"/>
  <c r="C253" i="1"/>
  <c r="N253" i="1" s="1"/>
  <c r="F252" i="1"/>
  <c r="G252" i="1" s="1"/>
  <c r="F251" i="1"/>
  <c r="G251" i="1" s="1"/>
  <c r="F250" i="1"/>
  <c r="G250" i="1" s="1"/>
  <c r="F249" i="1"/>
  <c r="G249" i="1" s="1"/>
  <c r="F247" i="1"/>
  <c r="G247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G232" i="1"/>
  <c r="F232" i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J205" i="1"/>
  <c r="O204" i="1" s="1"/>
  <c r="J204" i="1"/>
  <c r="C204" i="1"/>
  <c r="N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J181" i="1"/>
  <c r="J180" i="1"/>
  <c r="C180" i="1"/>
  <c r="N180" i="1" s="1"/>
  <c r="F179" i="1"/>
  <c r="G179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J157" i="1"/>
  <c r="O156" i="1" s="1"/>
  <c r="J156" i="1"/>
  <c r="C156" i="1"/>
  <c r="N156" i="1" s="1"/>
  <c r="F154" i="1"/>
  <c r="G154" i="1" s="1"/>
  <c r="F153" i="1"/>
  <c r="G153" i="1" s="1"/>
  <c r="F152" i="1"/>
  <c r="G152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J126" i="1"/>
  <c r="J125" i="1"/>
  <c r="C125" i="1"/>
  <c r="N125" i="1" s="1"/>
  <c r="F123" i="1"/>
  <c r="G123" i="1" s="1"/>
  <c r="F122" i="1"/>
  <c r="G122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J92" i="1"/>
  <c r="J91" i="1"/>
  <c r="C91" i="1"/>
  <c r="N91" i="1" s="1"/>
  <c r="F90" i="1"/>
  <c r="G90" i="1" s="1"/>
  <c r="F89" i="1"/>
  <c r="G89" i="1" s="1"/>
  <c r="F86" i="1"/>
  <c r="G86" i="1" s="1"/>
  <c r="F85" i="1"/>
  <c r="G85" i="1" s="1"/>
  <c r="F84" i="1"/>
  <c r="G84" i="1" s="1"/>
  <c r="F83" i="1"/>
  <c r="G83" i="1" s="1"/>
  <c r="F82" i="1"/>
  <c r="G82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J51" i="1"/>
  <c r="J50" i="1"/>
  <c r="C50" i="1"/>
  <c r="N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J31" i="1"/>
  <c r="O30" i="1" s="1"/>
  <c r="J30" i="1"/>
  <c r="C30" i="1"/>
  <c r="N30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J21" i="1"/>
  <c r="J20" i="1"/>
  <c r="C20" i="1"/>
  <c r="F18" i="1"/>
  <c r="G18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D2" i="1"/>
  <c r="L21" i="1" l="1"/>
  <c r="G29" i="1"/>
  <c r="K20" i="1"/>
  <c r="K92" i="1"/>
  <c r="K126" i="1"/>
  <c r="K181" i="1"/>
  <c r="L305" i="1"/>
  <c r="F2" i="1"/>
  <c r="E2" i="1" s="1"/>
  <c r="K51" i="1"/>
  <c r="K254" i="1"/>
  <c r="M204" i="1"/>
  <c r="P204" i="1" s="1"/>
  <c r="M156" i="1"/>
  <c r="P156" i="1" s="1"/>
  <c r="M30" i="1"/>
  <c r="P30" i="1" s="1"/>
  <c r="O2" i="1"/>
  <c r="G19" i="1"/>
  <c r="G2" i="1" s="1"/>
  <c r="L20" i="1"/>
  <c r="M21" i="1"/>
  <c r="K50" i="1"/>
  <c r="O50" i="1"/>
  <c r="L51" i="1"/>
  <c r="K91" i="1"/>
  <c r="O91" i="1"/>
  <c r="L92" i="1"/>
  <c r="K125" i="1"/>
  <c r="O125" i="1"/>
  <c r="L126" i="1"/>
  <c r="K180" i="1"/>
  <c r="O180" i="1"/>
  <c r="L181" i="1"/>
  <c r="K253" i="1"/>
  <c r="O253" i="1"/>
  <c r="L254" i="1"/>
  <c r="L306" i="1"/>
  <c r="O305" i="1"/>
  <c r="M306" i="1"/>
  <c r="M342" i="1"/>
  <c r="P342" i="1" s="1"/>
  <c r="L343" i="1"/>
  <c r="K379" i="1"/>
  <c r="L379" i="1"/>
  <c r="L380" i="1"/>
  <c r="O379" i="1"/>
  <c r="M380" i="1"/>
  <c r="M410" i="1"/>
  <c r="P410" i="1" s="1"/>
  <c r="L411" i="1"/>
  <c r="K463" i="1"/>
  <c r="L463" i="1"/>
  <c r="L464" i="1"/>
  <c r="O463" i="1"/>
  <c r="M464" i="1"/>
  <c r="K536" i="1"/>
  <c r="L537" i="1"/>
  <c r="M558" i="1"/>
  <c r="P558" i="1" s="1"/>
  <c r="L579" i="1"/>
  <c r="O578" i="1"/>
  <c r="K579" i="1"/>
  <c r="M579" i="1"/>
  <c r="M20" i="1"/>
  <c r="K31" i="1"/>
  <c r="L50" i="1"/>
  <c r="M51" i="1"/>
  <c r="L91" i="1"/>
  <c r="M92" i="1"/>
  <c r="L125" i="1"/>
  <c r="M126" i="1"/>
  <c r="K157" i="1"/>
  <c r="L180" i="1"/>
  <c r="M181" i="1"/>
  <c r="K205" i="1"/>
  <c r="L253" i="1"/>
  <c r="M254" i="1"/>
  <c r="M305" i="1"/>
  <c r="P305" i="1" s="1"/>
  <c r="K306" i="1"/>
  <c r="M343" i="1"/>
  <c r="K380" i="1"/>
  <c r="M411" i="1"/>
  <c r="K464" i="1"/>
  <c r="K516" i="1"/>
  <c r="L517" i="1"/>
  <c r="K578" i="1"/>
  <c r="N578" i="1"/>
  <c r="L578" i="1"/>
  <c r="K597" i="1"/>
  <c r="L598" i="1"/>
  <c r="M598" i="1"/>
  <c r="L597" i="1"/>
  <c r="M559" i="1"/>
  <c r="L558" i="1"/>
  <c r="M537" i="1"/>
  <c r="L536" i="1"/>
  <c r="M517" i="1"/>
  <c r="L516" i="1"/>
  <c r="K598" i="1"/>
  <c r="K559" i="1"/>
  <c r="K537" i="1"/>
  <c r="K517" i="1"/>
  <c r="K411" i="1"/>
  <c r="K343" i="1"/>
  <c r="N20" i="1"/>
  <c r="K21" i="1"/>
  <c r="K30" i="1"/>
  <c r="L31" i="1"/>
  <c r="M50" i="1"/>
  <c r="P50" i="1" s="1"/>
  <c r="M91" i="1"/>
  <c r="P91" i="1" s="1"/>
  <c r="M125" i="1"/>
  <c r="P125" i="1" s="1"/>
  <c r="K156" i="1"/>
  <c r="L157" i="1"/>
  <c r="M180" i="1"/>
  <c r="P180" i="1" s="1"/>
  <c r="K204" i="1"/>
  <c r="L205" i="1"/>
  <c r="M253" i="1"/>
  <c r="P253" i="1" s="1"/>
  <c r="K305" i="1"/>
  <c r="N305" i="1"/>
  <c r="K342" i="1"/>
  <c r="M379" i="1"/>
  <c r="P379" i="1" s="1"/>
  <c r="K410" i="1"/>
  <c r="M463" i="1"/>
  <c r="P463" i="1" s="1"/>
  <c r="M536" i="1"/>
  <c r="P536" i="1" s="1"/>
  <c r="K558" i="1"/>
  <c r="L559" i="1"/>
  <c r="J2" i="1"/>
  <c r="N2" i="1"/>
  <c r="O20" i="1"/>
  <c r="L30" i="1"/>
  <c r="M31" i="1"/>
  <c r="L156" i="1"/>
  <c r="M157" i="1"/>
  <c r="L204" i="1"/>
  <c r="M205" i="1"/>
  <c r="L342" i="1"/>
  <c r="L410" i="1"/>
  <c r="M516" i="1"/>
  <c r="P516" i="1" s="1"/>
  <c r="M578" i="1"/>
  <c r="P578" i="1" s="1"/>
  <c r="M597" i="1"/>
  <c r="P597" i="1" s="1"/>
  <c r="K2" i="1" l="1"/>
  <c r="P2" i="1" s="1"/>
  <c r="L2" i="1"/>
  <c r="Q2" i="1" s="1"/>
  <c r="M2" i="1"/>
  <c r="R2" i="1" s="1"/>
  <c r="P20" i="1"/>
</calcChain>
</file>

<file path=xl/sharedStrings.xml><?xml version="1.0" encoding="utf-8"?>
<sst xmlns="http://schemas.openxmlformats.org/spreadsheetml/2006/main" count="2355" uniqueCount="805">
  <si>
    <t xml:space="preserve"> </t>
  </si>
  <si>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</si>
  <si>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</si>
  <si>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</si>
  <si>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</si>
  <si>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</si>
  <si>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</si>
  <si>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</si>
  <si>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</si>
  <si>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</si>
  <si>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</si>
  <si>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</si>
  <si>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Date</t>
  </si>
  <si>
    <t>Client</t>
  </si>
  <si>
    <t>Manifest</t>
  </si>
  <si>
    <t>APPAREL INVOICE LOT #18 -  WOMEN'S APPAREL (NEW WITH TAGS)</t>
  </si>
  <si>
    <t>NEW</t>
  </si>
  <si>
    <t>UPC/SKU</t>
  </si>
  <si>
    <t>ITEM DESCRIPTION</t>
  </si>
  <si>
    <t>RETAIL VALUE</t>
  </si>
  <si>
    <t>VENDOR NAME</t>
  </si>
  <si>
    <t>PARAMATER</t>
  </si>
  <si>
    <t>STATUS</t>
  </si>
  <si>
    <t>VALUE</t>
  </si>
  <si>
    <t>DATE</t>
  </si>
  <si>
    <t>CLIENT</t>
  </si>
  <si>
    <t>AMZ STORE NAME</t>
  </si>
  <si>
    <t>Aerosoles Women's East Side Loafer, Dark tan Leather, 6.5 M US</t>
  </si>
  <si>
    <t>New</t>
  </si>
  <si>
    <t>AEROSOLES/AEROGROUP INT'L INC</t>
  </si>
  <si>
    <t>CC18401</t>
  </si>
  <si>
    <t>Aerosoles Women's Full Circle Pump, Dark Blue Leather, 9.5 M US</t>
  </si>
  <si>
    <t>Aerosoles Women's Inner Circle Pump, Black Leather, 9 M US</t>
  </si>
  <si>
    <t>Aerosoles Women's Shipmate Pump, Black Leather, 6</t>
  </si>
  <si>
    <t>Aerosoles Women's Deal Breaker Pump, Orange Suede, 10</t>
  </si>
  <si>
    <t>Aerosoles Women's Homerun Ballet Flat, Black Suede, 9.5</t>
  </si>
  <si>
    <t>Aerosoles Women's Deanna Driving Style Loafer, Red ,9.5</t>
  </si>
  <si>
    <t>Aerosoles Women's Eye Candy Pump, Champagne Leather, 8 M US</t>
  </si>
  <si>
    <t>Aerosoles Women's Eye Candy Pump, Champagne Leather, 9 M US</t>
  </si>
  <si>
    <t>Aerosoles Women's Maggie Ankle Boot, Black Fabric, 6.5</t>
  </si>
  <si>
    <t>Aerosoles Women's Maggie Ankle Boot, Black Fabric, 7.5</t>
  </si>
  <si>
    <t>Aerosoles Women's Wedge Pump, BLACK, 10</t>
  </si>
  <si>
    <t>Aerosoles Women's Ballet Flat, Gold Metallic, 9 B (M)</t>
  </si>
  <si>
    <t>13SKU -13UNITS</t>
  </si>
  <si>
    <t>FBA16JN0PG4Y/1ZW5124W0330219061</t>
  </si>
  <si>
    <t>1SKU -1UNITS</t>
  </si>
  <si>
    <t>FBA16JN0Q0GQ/1ZW5124W0313029478</t>
  </si>
  <si>
    <t>HAZEL</t>
  </si>
  <si>
    <t>Box #CC18401-Aerosoles.   - Brandon Harris        - Collective Styles (SFBA)</t>
  </si>
  <si>
    <t>Brandon Harris</t>
  </si>
  <si>
    <t>Collective Styles (SFBA)</t>
  </si>
  <si>
    <t>MARK</t>
  </si>
  <si>
    <t>2SHIPMENTS    13/13=100%</t>
  </si>
  <si>
    <t>Sam Edelman Women's Jacquie Combat Boot Black 6.5 Medium</t>
  </si>
  <si>
    <t>SAM EDELMAN/CALERES INC</t>
  </si>
  <si>
    <t>Put a "0" in front</t>
  </si>
  <si>
    <t>CC18402</t>
  </si>
  <si>
    <t>Sam Edelman Jacquie Ivory 5 M</t>
  </si>
  <si>
    <t>Sam Edelman Women's Jaclyn Ankle Boot, Black Waterproof Suede, 5</t>
  </si>
  <si>
    <t>Sam Edelman Women's Jaclyn Ankle Boot, Black Waterproof Suede, 7</t>
  </si>
  <si>
    <t>Sam Edelman Women's Jaclyn Ankle Boot, Black Waterproof Suede, 9.5</t>
  </si>
  <si>
    <t>Sam Edelman Women's Jaclyn Ankle Boot, Black, 6</t>
  </si>
  <si>
    <t>Sam Edelman Women's Lillianna Mule, Black, 10</t>
  </si>
  <si>
    <t>7 SKU's -  7 UNITS</t>
  </si>
  <si>
    <t>FBA16JN5JHFM/1ZW5124W0354323788</t>
  </si>
  <si>
    <t>QUEENIE</t>
  </si>
  <si>
    <t>Box #CC18402-Sam Edelman  - Brandon Harris        - Collective Styles (SFBA)</t>
  </si>
  <si>
    <t xml:space="preserve">  1 SHIPMENT (7/7= 100%)</t>
  </si>
  <si>
    <t>Shoes GLYNDA PLATFORM SANDAL BASIC</t>
  </si>
  <si>
    <t>KATE SPADE/QUINBY RIDGE/SCHWARTZ</t>
  </si>
  <si>
    <t>CC18403</t>
  </si>
  <si>
    <t>Shoes GRACE BASIC</t>
  </si>
  <si>
    <t>KATE SPADE NEW YORK/COACH SERVICES</t>
  </si>
  <si>
    <t>Shoes kate spade new york Womens Thatcher Booties Light Fawn 7M</t>
  </si>
  <si>
    <t>8  SKU = 8 UNITS</t>
  </si>
  <si>
    <t>FBA16JN2THMK/1ZW5124W0310191440</t>
  </si>
  <si>
    <t>not available</t>
  </si>
  <si>
    <t>kate spade new york Womens Keds For Kate Spade Ne Champagne 11M</t>
  </si>
  <si>
    <t>KEDS/WOLVERINE WORLD WIDE</t>
  </si>
  <si>
    <t>kate spade new york Womens Keds For Kate Spade Ne Gray 7.5M</t>
  </si>
  <si>
    <t>Shoes Juicy Couture Juicy Couture Whynnie sandal Black Rainbow 6M</t>
  </si>
  <si>
    <t>JUICY COUTURE/E S ORIGINALS</t>
  </si>
  <si>
    <t>apply to sell</t>
  </si>
  <si>
    <t>Shoes Juicy Couture Juicy Couture Oodles Combat Bo White 9.5M</t>
  </si>
  <si>
    <t>Shoes WYNTER HIKER BOOT BASIC</t>
  </si>
  <si>
    <t>Shoes OLIVIA BASIC</t>
  </si>
  <si>
    <t>KAI</t>
  </si>
  <si>
    <t>Box #CC18403-Kate-Spade - Roop Bath - A1 Wholesale</t>
  </si>
  <si>
    <t>Roop Bath</t>
  </si>
  <si>
    <t>A1 Wholesale Supplies</t>
  </si>
  <si>
    <t>1 SHIPMENTS 8/17=47%</t>
  </si>
  <si>
    <t>Sanctuary Striped Skinny Jeans Sunshine S 32</t>
  </si>
  <si>
    <t>SANCTUARY/ONE JEANSWEAR GROUP</t>
  </si>
  <si>
    <t>LC18300</t>
  </si>
  <si>
    <t>Xscape Womens Green Ruched Zippered Short Sleeve Off Shoulder Full-Length Formal Sheath Dress 8</t>
  </si>
  <si>
    <t>X BY XSCAPE/XSCAPE EVENINGS LTD</t>
  </si>
  <si>
    <t>Planet Gold Womens Black Sleeveless Short Fit + Flare Party Dress Juniors XXS</t>
  </si>
  <si>
    <t>PLANET GOLD CLOTHING/GOLDEN TOUCH</t>
  </si>
  <si>
    <t>Betsey Johnson Womens Black Zippered Speckle Short Sleeve Scoop Neck Below The Knee Fit + Flare Wear to Work Dress Size 18W</t>
  </si>
  <si>
    <t>BETSEY JOHNSON/LOU LEVY &amp; SONS</t>
  </si>
  <si>
    <t>Betsey Johnson Womens Plus Ruffled Belted Jumpsuit Blue 22W</t>
  </si>
  <si>
    <t>Free People Weekend Rush Short-Sleeve Henl White XL</t>
  </si>
  <si>
    <t>FREE PEOPLE/URBAN OUTFITTERS</t>
  </si>
  <si>
    <t>Blondie Nites Juniors Glitter Lace-Up-Back Navy 9</t>
  </si>
  <si>
    <t>BLONDIE NITES LTD</t>
  </si>
  <si>
    <t>Free People Serena Printed Blouse Black Combo M</t>
  </si>
  <si>
    <t>HALSTON Women's Scark Neck Top, Lipstick, 8</t>
  </si>
  <si>
    <t>HALSTON/GROUPE J S INTERNATIONAL</t>
  </si>
  <si>
    <t>HALSTON Women's Pencil, Gold, 4</t>
  </si>
  <si>
    <t>GROUPE J S INTERNATIONAL</t>
  </si>
  <si>
    <t>HALSTON Women's Sleeveless Cowl Drape Sequin Dress, Silver, Small</t>
  </si>
  <si>
    <t>BCX Womens Juniors Sequined Dressy Shrug Silver S</t>
  </si>
  <si>
    <t>BCX</t>
  </si>
  <si>
    <t>Jump Apparel Womens Juniors Printed Party T-Shirt Dress Black S</t>
  </si>
  <si>
    <t>JUMP APPAREL</t>
  </si>
  <si>
    <t>Speechless Juniors Glitter-Knit Bodycon Plum Purple 13</t>
  </si>
  <si>
    <t>SPEECHLESS/SWAT FAME INC</t>
  </si>
  <si>
    <t>Jessica Howard Womens Black Cap Sleeve Cowl Neck Above The Knee Sheath Evening Dress Size 10P</t>
  </si>
  <si>
    <t>JESSICA HOWARD/G-III APPAREL GROUP</t>
  </si>
  <si>
    <t>R &amp; M RICHARDS Women's Plus Off-shoulder Glitter Lace Gown Dress</t>
  </si>
  <si>
    <t>R &amp; M RICHARDS</t>
  </si>
  <si>
    <t>City Triangles Womens Green Spaghetti Strap Mini Party Dress Juniors 11</t>
  </si>
  <si>
    <t>CITY TRIANGLES-JODI KRISTOPHER</t>
  </si>
  <si>
    <t>City Studio Womens Green Bow-Back Spaghetti Strap V Neck Mini Fit + Flare Party Dress Size 13</t>
  </si>
  <si>
    <t>City Studio Womens Metallic Piping Sheath Dress Black S</t>
  </si>
  <si>
    <t>INC Women's Jacket Large Faux-Leather Puffer Coat Snap-Front Black L</t>
  </si>
  <si>
    <t>INC-MMG</t>
  </si>
  <si>
    <t>BCX Womens Juniors Floral Print Metallic Mini Dress Navy 1</t>
  </si>
  <si>
    <t>Ralph Lauren Lauren Womens Perina Velvet Cold Shoulder Midi Dress Black 14</t>
  </si>
  <si>
    <t>LAUREN/POLO RALPH LAUREN</t>
  </si>
  <si>
    <t>Lauren Ralph Lauren Womens Perina Velvet Cold Shoulder Midi Dress Black 6</t>
  </si>
  <si>
    <t>LAUREN</t>
  </si>
  <si>
    <t>RALPH LAUREN Womens Black Cold Shoulder Zippered Long Sleeve Jewel Neck Above The Knee Sheath Party Dress Size 2P</t>
  </si>
  <si>
    <t>Ralph Lauren</t>
  </si>
  <si>
    <t>LAUREN RALPH LAUREN Printed Matte Jersey Nemota Long Sleeve Day Dress Black/Purple/Multi 16</t>
  </si>
  <si>
    <t>Ralph Lauren Womens Long Sleeve Sheath Evening Dress, Red, 4 Petite</t>
  </si>
  <si>
    <t>RALPH LAUREN</t>
  </si>
  <si>
    <t>Ralph Lauren Womens Black Belted Long Sleeve V Neck Below The Knee Sheath Cocktail Dress Size 10</t>
  </si>
  <si>
    <t>Connected Embroidered-Glitter Dress NavyGrayBlack Floral 16</t>
  </si>
  <si>
    <t>CONNECTED APPAREL COMPANY LLC</t>
  </si>
  <si>
    <t>Connected Apparel Womens Navy Knee Length Sheath Dress Petites 10P</t>
  </si>
  <si>
    <t>29 SKU-29 units</t>
  </si>
  <si>
    <t>FBA16JN44WWV/1ZW5124W0345443219</t>
  </si>
  <si>
    <t>Theory Women's Classic Coat, Dark Grey Melange, 2</t>
  </si>
  <si>
    <t>THEORY LLC</t>
  </si>
  <si>
    <t>Theory Women's Pleated Cap Dress, Black, 2</t>
  </si>
  <si>
    <t>Sam Edelman Women's Sleeveless V-Neck Jumpsuit, Wine, 2</t>
  </si>
  <si>
    <t>SAM EDELMAN/S ROTHSCHILD &amp; CO INC</t>
  </si>
  <si>
    <t>LAUREN RALPH LAUREN Dobby Fit-and-Flare Dress Parlor Red 14</t>
  </si>
  <si>
    <t>LAUREN RALPH LAUREN Noelle Long Sleeve Day Dress Black/Heather Grey/Lauren White 12</t>
  </si>
  <si>
    <t>5 SKU-5 units</t>
  </si>
  <si>
    <t>FBA16JN382KL/1ZW5124W0374342096</t>
  </si>
  <si>
    <t>&lt;&lt;&lt;---- Input UPC Here</t>
  </si>
  <si>
    <t>UPC not found</t>
  </si>
  <si>
    <t>Jockey Womens Forever Fit T-Shirt Light Nude 4 S</t>
  </si>
  <si>
    <t>JOCKEY FOR HER</t>
  </si>
  <si>
    <t>Jockey Womens Forever Fit T-Shirt Light Nude 4 L</t>
  </si>
  <si>
    <t>TRISHA</t>
  </si>
  <si>
    <t>Box #LC18300-Unrestricted   - Brandon Harris        - Collective Styles (SFBA)</t>
  </si>
  <si>
    <t>2 shipments  34/37=92%</t>
  </si>
  <si>
    <t>AG Adriano Goldschmied Women MARI HIGH-Rise Slim FIT Straight Leg Jean, 7 Years Timeless, 26</t>
  </si>
  <si>
    <t>AG ADRIANO GOLDSCHMIED INC</t>
  </si>
  <si>
    <t>LC18301</t>
  </si>
  <si>
    <t>LAUREN RALPH LAUREN Womens Jersey Business Wear to Work Dress Pink 16</t>
  </si>
  <si>
    <t>Blondie Womens Green Micro Mini Fit + Flare Party Dress Juniors Size: 5</t>
  </si>
  <si>
    <t>Blondie Nites Womens Juniors Glitter Halter Fit &amp; Flare Dress Black 9</t>
  </si>
  <si>
    <t>I-N-C Womens Solid Pullover Blouse, Red, Small</t>
  </si>
  <si>
    <t>INC</t>
  </si>
  <si>
    <t>B. Darlin Womens Juniors Floral Print Belted Casual Dress Green 7/8</t>
  </si>
  <si>
    <t>BEE DARLIN' INC</t>
  </si>
  <si>
    <t>B Darlin Womens Blue Long Sleeve Short Body Con Party Dress Juniors Size: 1</t>
  </si>
  <si>
    <t>BEE DARLIN INC</t>
  </si>
  <si>
    <t>B Darlin Womens Black Glitter Long Sleeve Jewel Neck Short Body Con Party Dress Size 3</t>
  </si>
  <si>
    <t>B Darlin Womens Red Sequined Long Sleeve Jewel Neck Short Sheath Cocktail Dress Size XS</t>
  </si>
  <si>
    <t>B. Darlin Womens Juniors Sequined Long Sleeves Party Dress Red S</t>
  </si>
  <si>
    <t>B. Darlin Womens Juniors Sequined Long Sleeves Party Dress Red M</t>
  </si>
  <si>
    <t>B. Darlin Womens Juniors Sweetheart Neck Open Back Party Dress Navy 3/4</t>
  </si>
  <si>
    <t>B. Darlin Womens Juniors Sweetheart Neck Open Back Party Dress Navy 13/14</t>
  </si>
  <si>
    <t>B. Darlin Womens Juniors Floral Print Ruffle Skater Dress Blue 0</t>
  </si>
  <si>
    <t>Bee Darlin Women's Flutter Sleeve Ruffle Hem Dress with Allover Floral Print Royal Yellow</t>
  </si>
  <si>
    <t>B. Darlin Womens Juniors Scalloped Mini Cocktail and Party Dress Navy 5/6</t>
  </si>
  <si>
    <t>B. Darlin Womens Juniors Velvet Mini Cocktail and Party Dress Black 3/4</t>
  </si>
  <si>
    <t>Lauren Ralph Lauren Womens Perina Velvet Cold Shoulder Midi Dress Black 10</t>
  </si>
  <si>
    <t>Lauren Ralph Lauren Womens Perina Velvet Cold Shoulder Midi Dress Black 2</t>
  </si>
  <si>
    <t>LAUREN RALPH LAUREN Womens Retah Embellished Rufled Cocktail Dress Purple 8</t>
  </si>
  <si>
    <t>Ralph Lauren Lauren Women's Bow Detail Long Sleeve Surplice Dress, Black (6)</t>
  </si>
  <si>
    <t>Ralph Lauren Womens Gray Lace Zippered Floral Bell Sleeve Jewel Neck Knee Length Fit + Flare Cocktail Dress Size 2</t>
  </si>
  <si>
    <t>Ralph Lauren Lauren Women's Jacquard Drop Waist Dress, Cream/Navy (12)</t>
  </si>
  <si>
    <t>Lauren by Ralph Lauren Womens Sheath Dress Textured White 6</t>
  </si>
  <si>
    <t>B Darlin Womens Red Spaghetti Strap V Neck Mini Body Con Cocktail Dress Size 1</t>
  </si>
  <si>
    <t>B. Darlin Womens Juniors Strappy V-Neck Party Dress Red 3/4</t>
  </si>
  <si>
    <t>B Darlin Womens Red Spaghetti Strap V Neck Mini Body Con Cocktail Dress Size 13</t>
  </si>
  <si>
    <t>Bee Darlin Women's Sleevelss Short Sheath Bodycon Dress with Glitter Black Silver</t>
  </si>
  <si>
    <t>28 SKU-32 units</t>
  </si>
  <si>
    <t>FBA16JN4GSB6/1ZW5124W0324122015</t>
  </si>
  <si>
    <t>Jessica Simpson Women's Standard V Neck One Piece Swimsuit Bathing Suit, Lilac Palm Print, M</t>
  </si>
  <si>
    <t>JESSICA SIMPSON/AMEREX GROUP INC</t>
  </si>
  <si>
    <t>Theory Women's Kamillina Nz Dress, Multi, 16</t>
  </si>
  <si>
    <t>2 SKU-2 units</t>
  </si>
  <si>
    <t>FBA16JN4FV3D/1ZW5124W0370554196</t>
  </si>
  <si>
    <t>AMY</t>
  </si>
  <si>
    <t>Box #LC18301-B.darlin   - Brandon Harris        - Collective Styles (SFBA)</t>
  </si>
  <si>
    <t>2 Shipment      30/30 = 100%</t>
  </si>
  <si>
    <t>Calvin Klein Women's Solid Sleeveless Sheath with Ruffle Collar Dress, Black 2, 8 Petite</t>
  </si>
  <si>
    <t>CALVIN KLEIN/G-III APPAREL GROUP</t>
  </si>
  <si>
    <t>MF18850</t>
  </si>
  <si>
    <t>Trina Turk Women's Corded Neckline Shirt, Faye Fuchsia, Large</t>
  </si>
  <si>
    <t>TRINA TURK/L2T INC</t>
  </si>
  <si>
    <t>Trina Turk Women's Funnel Neck Dress, Black/Winter White, 8</t>
  </si>
  <si>
    <t>Trina Turk Women's Folded Neck top, Mcagraw Magenta, Extra Small</t>
  </si>
  <si>
    <t>Calvin Klein Women's Wide Neck Sheath Dress with ¾ Tulip Sleeve, Black, 10</t>
  </si>
  <si>
    <t>Calvin Klein Womens Ruffled Long Evening Dress Purple 6</t>
  </si>
  <si>
    <t>CALVIN KLEIN</t>
  </si>
  <si>
    <t>Calvin Klein Womens Silver Sequined Slitted Sleeveless V Neck Full-Length Empire Waist Formal Dress Size 6</t>
  </si>
  <si>
    <t>Calvin Klein Women's Solid Three Quarter Split Sleeved Sheath, Ultra Aubergine, 8</t>
  </si>
  <si>
    <t>Calvin Klein Women's Solid Three Quarter Split Sleeved Sheath, Ultra Aubergine, 4</t>
  </si>
  <si>
    <t>Calvin Klein Women's Plus Size A-Line Dress, Black/Cream, 14W</t>
  </si>
  <si>
    <t>Calvin Klein</t>
  </si>
  <si>
    <t>Calvin Klein Women's Sleeveless V-Neck Princess Seamed Sheath, Serene/White, 4 Petite</t>
  </si>
  <si>
    <t>Calvin Klein Women's Plus Size Chiffon Fly Front Shrug, Black Solid, 2X</t>
  </si>
  <si>
    <t>Calvin Klein Women's One Shoulder Solid Sheath Dress, Ultramarine, 16</t>
  </si>
  <si>
    <t>Calvin Klein Women's Sleeveless Sheath with Asymmetrical Neckline Dress, Black 2, 10</t>
  </si>
  <si>
    <t>Calvin Klein Women's Sleeveless Sheath with Asymmetrical Neckline Dress, Black 2, 6</t>
  </si>
  <si>
    <t>Calvin Klein Women's Sleeveless Floral Embroidered Fit and Flare Dress, Ultramarine/Black, 12</t>
  </si>
  <si>
    <t>Calvin Klein Women's Sleeveless Floral Embroidered Fit and Flare Dress, Ultramarine/Black, 10</t>
  </si>
  <si>
    <t>Calvin Klein Women's Sleeveless Floral Embroidered Fit and Flare Dress, Ultramarine/Black, 2</t>
  </si>
  <si>
    <t>Calvin Klein Women's Embellished Sleeved Sheath with Puff Shoulder, Black, 2</t>
  </si>
  <si>
    <t>Calvin Klein Women's Three Quarter Sleeved Sheath with Side Embellishment, Black, 2</t>
  </si>
  <si>
    <t>Calvin Klein Women's Round Neck Sheath with Tiered Chiffon Sleeves, Black, 4</t>
  </si>
  <si>
    <t>Calvin Klein Women's Long Sleeve V-Neck Sheath with Ruffle -skirt Detail, Black Multi, 4</t>
  </si>
  <si>
    <t>Calvin Klein Women's Seamed Off The Shoulder Dress, Sapphire Velvet, 12</t>
  </si>
  <si>
    <t>Calvin Klein Women's Solid Shrug with Faux faux fur Trim, black, X-Large</t>
  </si>
  <si>
    <t>24SKU -24UNITS</t>
  </si>
  <si>
    <t>FBA16JMYHB4P/1ZW5124W0332200068</t>
  </si>
  <si>
    <t>Trina Turk Women's Pleat Back Dress, Trina Pink, 0</t>
  </si>
  <si>
    <t>Trina Turk Women's Pleat Back Dress, Trina Pink, 8</t>
  </si>
  <si>
    <t>Calvin Klein Women's Ruffle Off-The-Shoulder Cocktail Dress, Black, 14</t>
  </si>
  <si>
    <t>3SKU -3UNITS</t>
  </si>
  <si>
    <t>FBA16JN3TDLZ/1ZW5124W0302489242</t>
  </si>
  <si>
    <t>Box #MF18850- Calvin Klein -  - Brandon Harris        - Collective Styles (SFBA)</t>
  </si>
  <si>
    <t>KAREN</t>
  </si>
  <si>
    <t>2SHIPMENTS    27/27=100%</t>
  </si>
  <si>
    <t>DKNY Womens Formal Short Sheath Dress Navy 12</t>
  </si>
  <si>
    <t>DKNY/G-III APPAREL GROUP</t>
  </si>
  <si>
    <t>MF18851</t>
  </si>
  <si>
    <t>DKNY Womens Formal Short Sheath Dress Navy 8</t>
  </si>
  <si>
    <t>DKNY Womens Formal Short Sheath Dress Navy 4</t>
  </si>
  <si>
    <t>DKNY Womens Surplice Mini Wrap Dress Black 6</t>
  </si>
  <si>
    <t>DKNY Womens Velvet Cocktail Wrap Dress Purple 14</t>
  </si>
  <si>
    <t>DKNY Womens Velvet Cocktail Wrap Dress Purple 8</t>
  </si>
  <si>
    <t>DKNY Womens Velvet Flutter Sleeve Jumpsuit Black 14</t>
  </si>
  <si>
    <t>DKNY Womens Georgette Ribbed Layering Cardigan Top Ivory M</t>
  </si>
  <si>
    <t>DKNY Womens Faux Wrap Polyester Midi Dress Blue 16</t>
  </si>
  <si>
    <t>DKNY Womens Navy Patterned Cap Sleeve Maxi Fit + Flare Evening Dress Size: 8</t>
  </si>
  <si>
    <t>DKNY Womens Dresses White Sheath Fit N Flare Contrast Black 16</t>
  </si>
  <si>
    <t>DKNY</t>
  </si>
  <si>
    <t>DKNY Women's Faux Wrap Dress, Scarlet, 8</t>
  </si>
  <si>
    <t>DKNY Womens Black Ruffled Bell Sleeve Crew Neck Above The Knee Evening Fit + Flare Dress 14</t>
  </si>
  <si>
    <t>DKNY Women's Button Front Sheath, Black, 2</t>
  </si>
  <si>
    <t>DKNY Women's L/S V-Neck Side Ruche Velvet Sheath, Scarlet, 16</t>
  </si>
  <si>
    <t>DKNY Womens Lace Wide Leg Jumpsuit Black 14</t>
  </si>
  <si>
    <t>DKNY Women's Tie Neck Dress, Black Long Sleeve, 6</t>
  </si>
  <si>
    <t>DKNY Women's Tie Neck Dress, Black Long Sleeve, 4</t>
  </si>
  <si>
    <t>DKNY Women's Tie Neck Dress, Black Long Sleeve, 2</t>
  </si>
  <si>
    <t>DKNY Womens Polka Dot Ruffled Party Dress Navy 12</t>
  </si>
  <si>
    <t>20 SKU's -  20 UNITS</t>
  </si>
  <si>
    <t>FBA16JN5LMM7/1ZW5124W0339804457</t>
  </si>
  <si>
    <t>Dkny Puff-Sleeve Fit &amp; Flare Dress</t>
  </si>
  <si>
    <t>can't create</t>
  </si>
  <si>
    <t>Box #MF18851-DKNY - Cody Krueger	- ECOM EXPERTS LLC (SFBA)</t>
  </si>
  <si>
    <t>Cody Krueger</t>
  </si>
  <si>
    <t>ECOM EXPERTS LLC (SFBA)</t>
  </si>
  <si>
    <t>1 SHIPMENT (20/21= 95%)</t>
  </si>
  <si>
    <t>Tommy Hilfiger Women's Scuba Crepe-Top Stitch Shortsleeve Sheath, Black, 16</t>
  </si>
  <si>
    <t>TOMMY HILFIGER/G-III APPAREL GROUP</t>
  </si>
  <si>
    <t>MF18852</t>
  </si>
  <si>
    <t>Tommy Hilfiger Women's Printed Chiffon Jump Suit, Sky Captain/Bloom, 8</t>
  </si>
  <si>
    <t>Tommy Hilfiger Women's Cotton Shirt Dress, Dark Blue Multi, 14</t>
  </si>
  <si>
    <t>Tommy Hilfiger</t>
  </si>
  <si>
    <t>Tommy Hilfiger Womens Pink Solid Sleeveless V Neck Below The Knee Fit + Flare Dress Size 14</t>
  </si>
  <si>
    <t>Tommy Hilfiger Womens Midi Metallic Sheath Dress Black 18</t>
  </si>
  <si>
    <t>Tommy Hilfiger Women's Trapeze Dress, Fuchsia, 12</t>
  </si>
  <si>
    <t>Tommy Hilfiger Women's Trapeze Dress, Fuchsia, 2</t>
  </si>
  <si>
    <t>Tommy Hilfiger Metallic Jumpsuit Sky Captain/Silver 4</t>
  </si>
  <si>
    <t>Tommy Hilfiger Womens Open Front Layering Shrug Sweater Red L</t>
  </si>
  <si>
    <t>Tommy Hilfiger Womens Leopard Scuba Sheath Dress Brown 14</t>
  </si>
  <si>
    <t>Tommy Hilfiger Women's Button Sleeve Jersey Dress, Black/Ivory, 4</t>
  </si>
  <si>
    <t>Tommy Hilfiger Women's Button Sleeve Shrug, Black 1, X-Large</t>
  </si>
  <si>
    <t>Tommy Hilfiger Womens Logo Basic T-Shirt, Red, XX-Large</t>
  </si>
  <si>
    <t>Tommy Hilfiger Women's Long Sleeve Collared Button Front Top, Ivory Cream, L</t>
  </si>
  <si>
    <t>Tommy Hilfiger Womens Almeria Floral Calf Midi Dress Black 2</t>
  </si>
  <si>
    <t>Tommy Hilfiger Womens Black Sleeveless Short Fit + Flare Dress Size: 16</t>
  </si>
  <si>
    <t>Tommy Hilfiger Women's Trapeze Dress, Cypress, 2</t>
  </si>
  <si>
    <t>DKNY Womens Hi-Low Midi Wrap Dress Red 8</t>
  </si>
  <si>
    <t>18  SKU = 18 UNITS</t>
  </si>
  <si>
    <t>FBA16JN10GBF/1ZW5124W0354613447</t>
  </si>
  <si>
    <t>GUESS Embroidered Lace Sheath Dress Black 10</t>
  </si>
  <si>
    <t>GUESS/G-III APPAREL GROUP</t>
  </si>
  <si>
    <t>GUESS Metallic Side-Twist Dress TealSilver 4</t>
  </si>
  <si>
    <t>Tommy Hilfiger Petite Burnout Floral-Print Ch Sky Captain Multi 4P</t>
  </si>
  <si>
    <t>Box #MF18852-Tommy - Marcus Apodaca -	MediaNow23 (SFBA)</t>
  </si>
  <si>
    <t>Marcus Apodaca</t>
  </si>
  <si>
    <t>MediaNow23 (SFBA)</t>
  </si>
  <si>
    <t>1 SHIPMENT 18/21=86%</t>
  </si>
  <si>
    <t>Xscape Women's Sequined Hooded Neck Cap Sleeve Sheath Dress, Grey, 16</t>
  </si>
  <si>
    <t>GR18238</t>
  </si>
  <si>
    <t>MSK Womens Teal Embellished Cut Out Wide Leg Cocktail Pants Plus Size: 2X</t>
  </si>
  <si>
    <t>JBS DRESSES LLC</t>
  </si>
  <si>
    <t>Free People Clarity Ringer Moss MD</t>
  </si>
  <si>
    <t>Free People Intimately Fp Camila Bandeau Bralette Vintage Rose XS</t>
  </si>
  <si>
    <t>FREE PEOPLE</t>
  </si>
  <si>
    <t>Eileen Fisher Women’s Viscose Jersey Crew Neck Dress in Black (XX-Small)</t>
  </si>
  <si>
    <t>EILEEN FISHER</t>
  </si>
  <si>
    <t>Joe's Jeans Women's Charlie High Rise Coated Skinny Ankle Jean, Black, 30</t>
  </si>
  <si>
    <t>JOE'S JEANS/CENTRIC WEST LLC</t>
  </si>
  <si>
    <t>Free People First Call Bodysuit Bergamont Tea S</t>
  </si>
  <si>
    <t>Free People Joni Maxi Cotton T-Shirt Yellow S</t>
  </si>
  <si>
    <t>Free People Women's Fake Out Faux Wrap Skirt, Black, 6</t>
  </si>
  <si>
    <t>Free People</t>
  </si>
  <si>
    <t>Free People Brookside Dolman-Sleeve Tunic Alpine Rose L</t>
  </si>
  <si>
    <t>1.STATE V-Neck Coated-Sleeve Top Rich Black XL</t>
  </si>
  <si>
    <t>1 STATE/BERNARD CHAUS INC</t>
  </si>
  <si>
    <t>BCX Womens Ivory Long Sleeve Jewel Neck Above The Knee Sheath Dress Size: XXS</t>
  </si>
  <si>
    <t>BCX/BYER CALIFORNIA</t>
  </si>
  <si>
    <t>Silver Jeans Co. Elyse Skinny Jeans Indigo 29R</t>
  </si>
  <si>
    <t>SILVER JEANS/WESTERN GLOVE WORK</t>
  </si>
  <si>
    <t>Silver Jeans Co. Suki Cuffed Capri Jeans Indigo 28</t>
  </si>
  <si>
    <t>Silver Jeans Co. Elyse Mid-Rise Ripped Skinny J Indigo 31S</t>
  </si>
  <si>
    <t>Silver Jeans Co. Slim-Leg Boyfriend Jeans Indigo 27</t>
  </si>
  <si>
    <t>City Studio A-Line Dress Bright Junior's High-Neck Illusion White 7</t>
  </si>
  <si>
    <t>City Studio Womens Beige Sleeveless Sweetheart Neckline Short Tulip Cocktail Dress Size 3</t>
  </si>
  <si>
    <t>City Studio Dress Junior Sheath Floral-Print Ladder-Trim Black 1</t>
  </si>
  <si>
    <t>Bar III Womens Asymmetrical Tiered Romper Black M</t>
  </si>
  <si>
    <t>BAR III-MMG</t>
  </si>
  <si>
    <t>Alfani Womens White Lace Long Sleeve Open Cardigan Sweater Size L</t>
  </si>
  <si>
    <t>ALFANI-EDI</t>
  </si>
  <si>
    <t>Bar III Puff-Shoulder Denim Jumpsuit Indigo 10</t>
  </si>
  <si>
    <t>Alfani Pleated Midi Skirt Fresh Sprout L</t>
  </si>
  <si>
    <t>Alfani Striped Twist-Neck Top Black White Stripe XL</t>
  </si>
  <si>
    <t>Alfani Turtleneck Sweater Hazelnut Heather XL</t>
  </si>
  <si>
    <t>INC International Concepts Ruffled-Shoulder Sweater Real Red M</t>
  </si>
  <si>
    <t>INC International Concepts Cutout-Back Sweatshirt Navy M</t>
  </si>
  <si>
    <t>Alfani Printed Swing Top Blue Bold Leaf L</t>
  </si>
  <si>
    <t>Alfani Open-Front Cardigan Blue Glass M</t>
  </si>
  <si>
    <t>Alfani Gathered-Crewneck Contrast-Tri Black White Combo S</t>
  </si>
  <si>
    <t>Alfani Balloon-Sleeve Top Aqua Waves S</t>
  </si>
  <si>
    <t>Alfani Balloon-Sleeve Top Aqua Waves L</t>
  </si>
  <si>
    <t>ALFANI PRINTED TIE-FRONT TOP BLACK WHITE BLOOM L</t>
  </si>
  <si>
    <t>ALFANI</t>
  </si>
  <si>
    <t>Alfani Printed Tie-Front Top Blue Bloom Outline L</t>
  </si>
  <si>
    <t>Alfani Printed Tie-Front Top Blue Bloom Outline XL</t>
  </si>
  <si>
    <t>Speechless Womens Green Lace Zippered Zippered Sleeveless Jewel Neck Short Fit + Flare Dress Juniors M</t>
  </si>
  <si>
    <t>SPEECHLESS</t>
  </si>
  <si>
    <t>Speechless Womens Juniors Lace Top Mini Fit &amp; Flare Dress Navy 7</t>
  </si>
  <si>
    <t>SLNY SL Fashions Women's Printed Tie-Waist Maxi Dress (16, Black Multi)</t>
  </si>
  <si>
    <t>SALLY LOU FASHIONS/S L FASHIONS</t>
  </si>
  <si>
    <t>Connected Petite Soutache Wrap Dress, Amethyst Purple/Gold 8P</t>
  </si>
  <si>
    <t>ROBBIE BEE Plus Size Satin Trapeze Dress- Hunter 20W Greens</t>
  </si>
  <si>
    <t>ROBBIE BEE/ZG APPAREL GROUP LLC</t>
  </si>
  <si>
    <t>40 SKU-42 units</t>
  </si>
  <si>
    <t>FBA16JN6L8NV/1ZW5124W0388243506</t>
  </si>
  <si>
    <t>LAUREN RALPH LAUREN Dobby Fit-and-Flare Dress Parlor Red 16</t>
  </si>
  <si>
    <t>1 SKU-1 unit</t>
  </si>
  <si>
    <t>FBA16JN4NTBM/1ZW5124W0333502436</t>
  </si>
  <si>
    <t>Ralph Lauren Womens Black Solid Long Sleeve V Neck Tea-Length Trapeze Formal Dress Size 10</t>
  </si>
  <si>
    <t>Ralph Lauren Womens Black Solid Long Sleeve V Neck Tea-Length Trapeze Formal Dress Size 6</t>
  </si>
  <si>
    <t>LAUREN RALPH LAUREN FLORAL PLEATED JERSEY DRESS BLACKRED 14</t>
  </si>
  <si>
    <t>Crystal Dolls Womens Green Sleeveless Halter Tea-Length Hi-Lo Cocktail Dress Size 1</t>
  </si>
  <si>
    <t>CRYSTAL DOLL/K&amp;K CLOTHING LLC</t>
  </si>
  <si>
    <t>not found in inventory</t>
  </si>
  <si>
    <t>Box #GR18238-Unrestricted - Dimitri Handal -	Sportaro  / Dasca</t>
  </si>
  <si>
    <t>Dimitri Handal</t>
  </si>
  <si>
    <t>Sportaro  / Dasca</t>
  </si>
  <si>
    <t>2 shipments  41/45=91%</t>
  </si>
  <si>
    <t>Free People Rumors Denim Jacket Ivory MD (Women's 8-10)</t>
  </si>
  <si>
    <t>GR18239</t>
  </si>
  <si>
    <t>HUDSON Jeans Holly High-Rise Cropped Bootcut Jeans in Planetoid Planetoid 28 26</t>
  </si>
  <si>
    <t>HUDSON CLOTHING INC/SAYMEE K INC</t>
  </si>
  <si>
    <t>Free People Night Shimmer Mini Dress Red 0</t>
  </si>
  <si>
    <t>Free People Looking Forward Crop Top, Size Medium - Black</t>
  </si>
  <si>
    <t>Joe's Jeans Women's Charlie High Rise Skinny Ankle Jean, Black Snake Print, 28</t>
  </si>
  <si>
    <t>Joe's Jeans Icon Plaid Skinny Jeans, Cavendish Plaid, 24</t>
  </si>
  <si>
    <t>Free People Bright Lights Sweater Adriatic Sea S Turquoise</t>
  </si>
  <si>
    <t>Free People Peek Aye Bodysuit Black Sz S</t>
  </si>
  <si>
    <t>Free People Womens Black Bodysuit Size: M</t>
  </si>
  <si>
    <t>Free People Matilda Bodysuit Willow Combo S</t>
  </si>
  <si>
    <t>Free People Andi Square Neck White MD/LG (US Women's 8-14)</t>
  </si>
  <si>
    <t>Free People Womens Black Floral Short Sleeve Scoop Neck Top S</t>
  </si>
  <si>
    <t>Free People Madagascar Tank Indigo Combo XS</t>
  </si>
  <si>
    <t>We The Free Womens Yellow Striped Sleeveless Scoop Neck Mini Shift Dress S</t>
  </si>
  <si>
    <t>Free People Joni Long Knit Tank Top Citrus Sunset Combo XL</t>
  </si>
  <si>
    <t>Free People Girlfriend Top, Black Combo, X-Small</t>
  </si>
  <si>
    <t>Free People in The Mix Jacquard Cuff Top Black L</t>
  </si>
  <si>
    <t>Free People Womens Green Cargo Pants Size XS</t>
  </si>
  <si>
    <t>BCX Juniors' Floral-Print Flounce Dress (15, Black/Red/Green)</t>
  </si>
  <si>
    <t>Morgan &amp; Co. Womens Juniors Illusion Mesh Inset Evening Dress Purple 5/6</t>
  </si>
  <si>
    <t>MORGAN &amp; CO/R &amp; M RICHARDS INC</t>
  </si>
  <si>
    <t>INC Womens Black Sleeveless V Neck Top Size M</t>
  </si>
  <si>
    <t>INC V-Neck Tank Top (Bright White, M)</t>
  </si>
  <si>
    <t>INC Womens White Sleeveless V Neck Top Size L</t>
  </si>
  <si>
    <t>Alfani Womens Blue Solid Short Sleeve V Neck Top Size L</t>
  </si>
  <si>
    <t>BAR III Womens Black Cuffed V Neck Sweater Size S</t>
  </si>
  <si>
    <t>Alfani Womens Black 3/4 Sleeve Jewel Neck Top Size XL</t>
  </si>
  <si>
    <t>BAR III Womens Purple Textured Knit Pouf Crop Top Sweater Size: M</t>
  </si>
  <si>
    <t>BAR III Womens Black Long Sleeve V Neck Sweater Size S</t>
  </si>
  <si>
    <t>Alfani Women's Sweater Bright Large Open-Front Cardigan White L</t>
  </si>
  <si>
    <t>INC Womens Gray Ruffled Sweatshirt Size XS</t>
  </si>
  <si>
    <t>ALFANI Womens Light Blue Printed Jewel Neck Trapeze Top Size S</t>
  </si>
  <si>
    <t>Alfani Womens Beige Tea-Length Evening Accordion Pleat Skirt S</t>
  </si>
  <si>
    <t>Alfani Womens Beige Tea-Length Evening Accordion Pleat Skirt XL</t>
  </si>
  <si>
    <t>Alfani Womens Green Sheer Floral 3/4 Sleeve Boat Neck Top Size S</t>
  </si>
  <si>
    <t>ALFANI Womens Brown Faux Suede Jacket S</t>
  </si>
  <si>
    <t>Alfani Womens Light Blue Pouf Boat Neck Top Size L</t>
  </si>
  <si>
    <t>Alfani Womens Light Blue Long Sleeve Boat Neck Top Size L</t>
  </si>
  <si>
    <t>Alfani Womens Yellow Long Sleeve Open Cardigan Sweater Size: M</t>
  </si>
  <si>
    <t>Alfani Womens Coral Short Sleeve Scoop Neck T-Shirt Top Size M</t>
  </si>
  <si>
    <t>Betsy &amp; Adam Womens Off-The-Shoulder Satin Evening Dress Blue 6</t>
  </si>
  <si>
    <t>BETSY &amp; ADAM</t>
  </si>
  <si>
    <t>Emerald Sundae Honey and Rosie Womens Juniors Lace Back Mini Bodycon Dress Blue L</t>
  </si>
  <si>
    <t>EMERALD SUNDAE/WILD HORSES APPAREL</t>
  </si>
  <si>
    <t>42 SKU-43 units</t>
  </si>
  <si>
    <t>FBA16JNJ2TZT</t>
  </si>
  <si>
    <t>Le Suit Women's Petite 1 Button Peak Lapel Novelty Pinstripe Pant Suit, Black/Imperial Blue, 6P</t>
  </si>
  <si>
    <t>LE SUIT/KASPER GROUP LLC</t>
  </si>
  <si>
    <t>S.L. Fashions Women's Long Sequin Dress with Capelet, Bead FIG, 14</t>
  </si>
  <si>
    <t>Free People Women's Be Yours Pullover (Medium, Sweet Cranberry)</t>
  </si>
  <si>
    <t>Free People Riptide V-Neck Sweater Neutral XS (Women's 0-2)</t>
  </si>
  <si>
    <t>4 SKU-4 units</t>
  </si>
  <si>
    <t>FBA16JNH9HF6</t>
  </si>
  <si>
    <t>ANKLE SKINNY</t>
  </si>
  <si>
    <t>JEN 7/SEVEN FOR ALL MANKIND</t>
  </si>
  <si>
    <t xml:space="preserve">Not available </t>
  </si>
  <si>
    <t>VEEH</t>
  </si>
  <si>
    <t>Box #GR18239-unrestricted  - Dimitri Handal -        Sportaro  / Dasca</t>
  </si>
  <si>
    <t>2 Shipment   46/48= 96%</t>
  </si>
  <si>
    <t>Sanctuary Women's Misses Social Standard High Rise Skinny Ankle, Sunshine Stripe Canvas, 29</t>
  </si>
  <si>
    <t>GR18240</t>
  </si>
  <si>
    <t>Free People Seamless Mini Slip Ivory XS/SM (Women's 0-6)</t>
  </si>
  <si>
    <t>HUDSON Jeans Women's Barbara High Rise, Cropped, Straight Leg Jean, Lights on, 28</t>
  </si>
  <si>
    <t>HUDSON CLOTHING LLC - CONSIGNMENT</t>
  </si>
  <si>
    <t>HUDSON Jeans Women Remi High Rise, Cropped, Straight Leg Jean, Nostalgic, 30</t>
  </si>
  <si>
    <t>Free People Womens Colorblock Knit Mock Sweater Orange M</t>
  </si>
  <si>
    <t>Free People Womens Looking Foward Cropped Printed T-Shirt Blue S</t>
  </si>
  <si>
    <t>Joe's Jeans Women's Charlie High Rise Coated Skinny Ankle Jean, Autumn Sage, 28</t>
  </si>
  <si>
    <t>Joe's Jeans The Charlie Ankle Coated Jeans Siren 27</t>
  </si>
  <si>
    <t>Joe's Jeans Women's The Lara Mid Rise Cigarette, Scandal, 31</t>
  </si>
  <si>
    <t>Peek Aye Bodysuit, Black, X-Small</t>
  </si>
  <si>
    <t>Free People Women's Matilda Bodysuit Green XL</t>
  </si>
  <si>
    <t>Free People Peek Aye Henley Bodysuit Sunlight XS</t>
  </si>
  <si>
    <t>FREE PEOPLE Womens Red Long Sleeve V Neck Sweater L</t>
  </si>
  <si>
    <t>Free People Womens Black Crop Top Top Size L</t>
  </si>
  <si>
    <t>Free People Women's Kelly Washed Set, Pink Combo, S</t>
  </si>
  <si>
    <t>Free People Alpine Acrylic/Wool/Alpaca Onyx Combo Pullover Size XL</t>
  </si>
  <si>
    <t>Free People Women’s Honey Cable Knit Pullover Sweater Honeycomb Combo X-Small</t>
  </si>
  <si>
    <t>Free People Womens Red Cropped Pants Size 6</t>
  </si>
  <si>
    <t>Free People Holding onto A Dream Coated Denim Miniskirt, Black, 0</t>
  </si>
  <si>
    <t>FREE PEOPLE Womens White Mock Neck Printed Long Sleeve Sweater Size: S</t>
  </si>
  <si>
    <t>INC Womens Dolman Sleeves Mixed Media Blouse Black M</t>
  </si>
  <si>
    <t>BCX Womens Burgundy Long Sleeve Jewel Neck Above The Knee Fit + Flare Dress Size XXL</t>
  </si>
  <si>
    <t>BCX Womens Black Zippered Floral Sleeveless Halter Mini Fit + Flare Dress Size 13</t>
  </si>
  <si>
    <t>INC Womens High Rise Daytime Carpenter, Utility Shorts Deep Black Size 8</t>
  </si>
  <si>
    <t>INC-EDI/DFA</t>
  </si>
  <si>
    <t>INC Women's Sweater Medium Cold Shoulder Fringe Pullover Black M</t>
  </si>
  <si>
    <t>INC Womens Red Tie Dye Long Sleeve Jewel Neck Sweater Size M</t>
  </si>
  <si>
    <t>Alfani Womens Blue Pouf Boat Neck Top Size XL</t>
  </si>
  <si>
    <t>Style &amp; Co. Womens Black Wash Comfort Waist Skinny Jeans Black 16</t>
  </si>
  <si>
    <t>STYLE &amp; CO-EDI/JONES DENIM GROUP</t>
  </si>
  <si>
    <t>28SKU -30UNITS</t>
  </si>
  <si>
    <t>FBA16JN4CZNR/1ZW5124W0358947115</t>
  </si>
  <si>
    <t>Eileen Fisher Women's Blouse Deep Small Velvet Knit Top Black S</t>
  </si>
  <si>
    <t>Free People Women's Be Yours Pullover, Sweet Cranberry, S</t>
  </si>
  <si>
    <t>3SKU -4UNITS</t>
  </si>
  <si>
    <t>FBA16JN2ZKYZ/1ZW5124W0380919265</t>
  </si>
  <si>
    <t>ALEXIE 2TONE</t>
  </si>
  <si>
    <t>RALPH LAUREN/POLO RALPH LAUREN</t>
  </si>
  <si>
    <t>VLADRIANA-SWEATER</t>
  </si>
  <si>
    <t>can't create new listing</t>
  </si>
  <si>
    <t>Box #GR18240-unrestricted  - Dimitri Handal -        Sportaro  / Dasca</t>
  </si>
  <si>
    <t>2SHIPMENTS    31/33=94%</t>
  </si>
  <si>
    <t>Sanctuary Women's Uplift Pull On Legging Ankle with Built in Shaper Tech, Jet, 30</t>
  </si>
  <si>
    <t>GR18241</t>
  </si>
  <si>
    <t>Free People Women's Rumors Denim Jacket, Light Indigo, Blue, S</t>
  </si>
  <si>
    <t>Ultra Flirt Juniors' Ribbed Twist-Front Dress, Baked Apple XL Reds</t>
  </si>
  <si>
    <t>ULTRAFLIRT BY IKEDDI/IKEDDI ENTERPR</t>
  </si>
  <si>
    <t>Ultra Flirt Womens Black Lace Belted Zippered Sleeveless Halter Wide Leg Party Jumpsuit Size XS</t>
  </si>
  <si>
    <t>Betsey Johnson Womens Light Blue Sleeveless Full-Length Formal Dress Juniors 12</t>
  </si>
  <si>
    <t>Free People Clarity Ringer Carbon SM</t>
  </si>
  <si>
    <t>Joe's Jeans Women's Misses Icon Mid-Rise Skinny Crop, Indigo Reissue, 26</t>
  </si>
  <si>
    <t>Joe's Jeans The Charlie Ankle Coated Jeans Siren 25</t>
  </si>
  <si>
    <t>Joe's Jeans The Charlie Ankle Coated Jeans Siren 30</t>
  </si>
  <si>
    <t>Free People Women's Brookside Tunic, Ivory, White, M</t>
  </si>
  <si>
    <t>Free People Violet Visions Romper Violet Visions Combo XL</t>
  </si>
  <si>
    <t>Free People Snowy Thermal Sunstone SM</t>
  </si>
  <si>
    <t>BCX Womens Blue Sleeveless Asymmetrical Neckline Short Sheath Dress Size L</t>
  </si>
  <si>
    <t>Teeze Me Womens Black Zippered Sleeveless V Neck Short Sheath Cocktail Dress Size 3</t>
  </si>
  <si>
    <t>TEEZE ME/CHOON INC (179/256)</t>
  </si>
  <si>
    <t>Jessica Howard Womens Blue Belted Zippered Color Block Short Sleeve Jewel Neck Knee Length Sheath Wear to Work Dress Size 8</t>
  </si>
  <si>
    <t>JESSICA HOWARD</t>
  </si>
  <si>
    <t>NW Nightway Womens Halter Sequin Formal Dress Blue 6</t>
  </si>
  <si>
    <t>NIGHT WAY/R &amp; M RICHARDS INC</t>
  </si>
  <si>
    <t>NW Nightway Womens Halter Sequin Formal Dress Blue 8</t>
  </si>
  <si>
    <t>NIGHTWAY</t>
  </si>
  <si>
    <t>Nightway Womens Blue Lace Solid Sleeveless Halter Full-Length Fit + Flare Evening Dress Size 12</t>
  </si>
  <si>
    <t>City Triangles Womens Navy Sleeveless Full-Length A-Line Formal Dress Juniors 7</t>
  </si>
  <si>
    <t>City Studio Juniors' Lace Top &amp; Long Floral Skirt- Navy Size 9</t>
  </si>
  <si>
    <t>City Studios Juniors Allover-Floral Gown IvoryWine 1</t>
  </si>
  <si>
    <t>ANML FUNNL NCK SNIT</t>
  </si>
  <si>
    <t>SOLID SHORT</t>
  </si>
  <si>
    <t>Alfani Notched Collar Open-Front Jack Lightest Lilac 2XL</t>
  </si>
  <si>
    <t>Alfani Open-Front Cardigan Marigold Petal M</t>
  </si>
  <si>
    <t>SCUBA LACE BACK</t>
  </si>
  <si>
    <t>MY MICHELLE</t>
  </si>
  <si>
    <t>LONG CLMN SEQ LACE DRESS</t>
  </si>
  <si>
    <t>SALLY LOU FASHIONS</t>
  </si>
  <si>
    <t>3/4 SLEEVE ROUCHE W/SEQU</t>
  </si>
  <si>
    <t>R M RICHARDS PLUS-SIZE EMBELLISHED DRESS TAUPE 16W</t>
  </si>
  <si>
    <t>WRP FRNT OTTM DRSS</t>
  </si>
  <si>
    <t>30 SKU's -  30 UNITS</t>
  </si>
  <si>
    <t>FBA16JN5264P/1ZW5124W0318518430</t>
  </si>
  <si>
    <t>Eileen Fisher Black Wool Blend Hooded Long Cardigan Size S/M MSRP $398</t>
  </si>
  <si>
    <t>1 SKU -  1 UNIT</t>
  </si>
  <si>
    <t>FBA16JN6JPCG/1ZW5124W0344840756</t>
  </si>
  <si>
    <t>Common Stitch Womens Green Sleeveless Square Neck Above The Knee Sheath Dress Size S</t>
  </si>
  <si>
    <t>Rosie Harlow Womens Blue Belted Short Sleeve V Neck Short Fit + Flare Dress Juniors S</t>
  </si>
  <si>
    <t>PLANET GOLD CLOTHING</t>
  </si>
  <si>
    <t>Box #GR18241-Unrestricted  - Dimitri Handal -	Sportaro  / Dasca</t>
  </si>
  <si>
    <t>2 SHIPMENTS (31/33= 94%)</t>
  </si>
  <si>
    <t>Ultra Flirt Juniors' Cinch-Skirt Dress (XS, Spruce Yellow)</t>
  </si>
  <si>
    <t>ULTRAFLIRT BY IKEDDI</t>
  </si>
  <si>
    <t>GR18242</t>
  </si>
  <si>
    <t>Xscape Womens Printed Floral Midi Dress Black 2</t>
  </si>
  <si>
    <t>XSCAPE EVENINGS LTD</t>
  </si>
  <si>
    <t>Xscape Womens Burgundy Zippered Cap Sleeve Cowl Neck Full-Length Sheath Evening Dress Size 18W</t>
  </si>
  <si>
    <t>X BY ESCAPE/XSCAPE EVENINGS LTD</t>
  </si>
  <si>
    <t>Xscape Womens Light Blue Zippered Solid Off Shoulder Full-Length Fit + Flare Evening Dress Size 14W</t>
  </si>
  <si>
    <t>Xscape Womens Plus Off-The-Shoulder Satin Evening Dress Blue 16W</t>
  </si>
  <si>
    <t>Planet Gold Womens Black Sleeveless Short Sheath Cocktail Dress Juniors XL</t>
  </si>
  <si>
    <t>HUDSON Jeans Women's Viper Denim, Mini Skirt, Planetoid, 29</t>
  </si>
  <si>
    <t>Free People Women's Baggy BF Overalls, Duchess Blue, 27</t>
  </si>
  <si>
    <t>Teeze Me Womens Plaid Mini Casual Dress Black 13</t>
  </si>
  <si>
    <t>TEEZE ME</t>
  </si>
  <si>
    <t>Teeze Me Womens Gold Glitter Zippered Sleeveless V Neck Mini Fit + Flare Cocktail Dress Size 5</t>
  </si>
  <si>
    <t>TEEZE ME/CHOON INC (227/256)</t>
  </si>
  <si>
    <t>Teeze Me Womens Gold Glitter Sleeveless V Neck Mini Fit + Flare Cocktail Dress Size 9</t>
  </si>
  <si>
    <t>Vince Camuto Womens Black Sequined Printed Short Sleeve Jewel Neck Mini Shift Cocktail Dress Size 8</t>
  </si>
  <si>
    <t>Vince Camuto</t>
  </si>
  <si>
    <t>Nightway Womens Black Cold Shoulder Slitted Velvet Keyhole Short Sleeve V Neck Maxi Evening Sheath Dress Plus 22W</t>
  </si>
  <si>
    <t>NIGHT WAY/R &amp; M RICHARDS</t>
  </si>
  <si>
    <t>City Studio Womens Juniors Lace Mini Two Piece Dress Black 11</t>
  </si>
  <si>
    <t>City Studio Womens Green Floral Spaghetti Strap V Neck Short Fit + Flare Dress Size 3</t>
  </si>
  <si>
    <t>City Studio Womens Juniors 2PC Skirt Top Set Blue 11</t>
  </si>
  <si>
    <t>City Studio Womens Juniors Spaghetti Strap Slit Evening Dress Black 7</t>
  </si>
  <si>
    <t>CITY TRIANGLES</t>
  </si>
  <si>
    <t>City Studio Womens Black Slitted Solid Spaghetti Strap V Neck Full-Length Empire Waist Formal Dress Size 11</t>
  </si>
  <si>
    <t>INC Womens Black Ruffled Printed Sweatshirt Size XL</t>
  </si>
  <si>
    <t>Alfani Womens Beige Slitted Zippered Midi Pencil Skirt Size: M</t>
  </si>
  <si>
    <t>My Michelle Womens Navy Sequined Sleeveless Halter Short Fit + Flare Party Dress Size 9</t>
  </si>
  <si>
    <t>MY MICHELLE/KELLWOOD CO</t>
  </si>
  <si>
    <t>Jessica Howard Womens Red Ruched Embellished Lace 3/4 Sleeve Jewel Neck Knee Length Cocktail Dress Size 20W</t>
  </si>
  <si>
    <t>Jessica Howard Womens Maroon Ruched Embellished Lace 3/4 Sleeve Jewel Neck Knee Length Cocktail Dress Size 14W</t>
  </si>
  <si>
    <t>Jessica Howard</t>
  </si>
  <si>
    <t>R&amp;M Richards Women's 2 PCE Lace Swing Jacket Dress, Mocha, 16</t>
  </si>
  <si>
    <t>R &amp; M Richards</t>
  </si>
  <si>
    <t>24  SKU = 26 UNITS</t>
  </si>
  <si>
    <t>FBA16JN6N561/1ZW5124W0308764602</t>
  </si>
  <si>
    <t>Free People Women's Easy Street Colorblock Sweater, Lime, Yellow, Tan, Large</t>
  </si>
  <si>
    <t>1  SKU = 1 UNIT</t>
  </si>
  <si>
    <t>FBA16JN6R1ZX/1ZW5124W0327584440</t>
  </si>
  <si>
    <t>ANDEE</t>
  </si>
  <si>
    <t>HI LOW SATIN LACE BACK</t>
  </si>
  <si>
    <t>CRYSTAL DOLL</t>
  </si>
  <si>
    <t>Box #GR18242-Unrestricted - Dimitri Handal -	Sportaro  / Dasca</t>
  </si>
  <si>
    <t>2 SHIPMENTS 25/27=93%</t>
  </si>
  <si>
    <t>Sanctuary Women's Misses Social Standard High Rise Skinny Ankle, Sunshine Stripe Canvas, 26</t>
  </si>
  <si>
    <t>GR18243</t>
  </si>
  <si>
    <t>Kasper Womens Blazer Perfection Star Collar Kiss Front Pink 14</t>
  </si>
  <si>
    <t>KASPER GROUP LLC</t>
  </si>
  <si>
    <t>Trixxi Womens Navy Sleeveless Short Body Con Cocktail Dress Juniors 1</t>
  </si>
  <si>
    <t>TRIXXI CLOTHING COMPANY INC</t>
  </si>
  <si>
    <t>X by Xscape Womens Illusion Double V Formal Dress Black 14</t>
  </si>
  <si>
    <t>28th &amp; Park Womens Burgundy Floral Short Sleeve V Neck Knee Length Tulip Evening Dress Size 6</t>
  </si>
  <si>
    <t>28TH &amp; PARK</t>
  </si>
  <si>
    <t>Betsey Johnson Womens Black Short Sleeve Fit + Flare Dress Plus 16W</t>
  </si>
  <si>
    <t>BETSEY JOHNSON</t>
  </si>
  <si>
    <t>Bleu Rod Beattie Women's Take A Dip Skirted Hipster Bikini Bottom Navy 12</t>
  </si>
  <si>
    <t>ROD BEATTIE BLEU/AMEREX GROUP</t>
  </si>
  <si>
    <t>HUDSON Women's Barbara High Rise, Super Skinny Ankle Jean, tan Python, 32</t>
  </si>
  <si>
    <t>HUDSON Jeans Women's Viper Denim, Mini Skirt, Remain, 29</t>
  </si>
  <si>
    <t>Eileen Fisher Womens Gray Open Cardigan Sweater Size M - All</t>
  </si>
  <si>
    <t>Eileen Fisher</t>
  </si>
  <si>
    <t>EILEEN FISHER Womens Purple Wool Blend</t>
  </si>
  <si>
    <t>Eileen Fisher Black Crushed Velvet Round Neck Box-TOP Size XL MSRP $298</t>
  </si>
  <si>
    <t>Eileen Fisher Womens Purple Long Sleeve Crew Neck Top XL</t>
  </si>
  <si>
    <t>Jessica Howard Plus Size Illusion-Trim Blouso Black 18W</t>
  </si>
  <si>
    <t>JESSICA HOWARD/G-III LEATHER FAS</t>
  </si>
  <si>
    <t>Blondie Womens Navy Embellished Spaghetti Strap Mini Fit + Flare Formal Dress Size 1</t>
  </si>
  <si>
    <t>BCX Womens Red Printed Long Sleeve Jewel Neck Short Sheath Dress Size XS</t>
  </si>
  <si>
    <t>Teeze Me Womens Navy Sequined Zippered Sleeveless Halter Above The Knee Fit + Flare Party Dress Size 5</t>
  </si>
  <si>
    <t>ALFANI Women's Solid Tummy Control Straight-leg Dress Pants</t>
  </si>
  <si>
    <t>Alfani Women's Straight-Leg Trousers (Deep Black, 12)</t>
  </si>
  <si>
    <t>INC Womens Black Skinny Pants 2</t>
  </si>
  <si>
    <t>Bar III Womens Asymmetrical Romper Jumpsuit, Black, X-Large</t>
  </si>
  <si>
    <t>I-N-C Womens Curvy Casual Bermuda Shorts, White, 18</t>
  </si>
  <si>
    <t>INC Womens Black Gathered Ruched Petal Sleeve Crew Neck Top M</t>
  </si>
  <si>
    <t>INC Womens White Lace Dotted Bell Sleeve V Neck Hi-Lo Dress Size: XL</t>
  </si>
  <si>
    <t>Inc International Concepts</t>
  </si>
  <si>
    <t>Alfani Womens Button Down Shirt Small Abstract-Print Top- White S</t>
  </si>
  <si>
    <t>INC INTERNATIONAL CONCEPTS RIBBED SQUARE-NECK T-SHIRT BLUE TURF M</t>
  </si>
  <si>
    <t>Alfani Womens White Jewel Neck Top Size L</t>
  </si>
  <si>
    <t>Alfani Womens Black Evening Straight Leg Pants 10 Short</t>
  </si>
  <si>
    <t>INC Women's Sweatshirt Pullover Embellished-Sleeve Black XL</t>
  </si>
  <si>
    <t>INC Womens Knit Top Real Medium Cutout Mock Neck Long Sleeve Red M</t>
  </si>
  <si>
    <t>INC International Concepts Ruffled Star Sweatshirt Washed White L</t>
  </si>
  <si>
    <t>Alfani Asymmetrical Hem Midi Skirt Island Oasis 4</t>
  </si>
  <si>
    <t>Alfani Asymmetrical Hem Midi Skirt Island Oasis 12</t>
  </si>
  <si>
    <t>ALFANI ONE-SHOULDER FLUTTER-SLEEVE TO DEEP BLACK S</t>
  </si>
  <si>
    <t>Alfani</t>
  </si>
  <si>
    <t>Alfani One-Shoulder Flutter-Sleeve To Deep Black L</t>
  </si>
  <si>
    <t>INC International Concepts Ruffled Sweatshirt Lemon Candy L</t>
  </si>
  <si>
    <t>INC International Concepts Printed Ruffled Sweatshirt Swirl Dye L</t>
  </si>
  <si>
    <t>Sequin Hearts Womens Juniors Lace Back Halter Mini Dress Navy 0</t>
  </si>
  <si>
    <t>SLNY Womens Petites Floral Long Maxi Dress Navy 6P</t>
  </si>
  <si>
    <t>Foxiedox Womens Navy Sequined Slitted Color Block Sleeveless V Neck Below The Knee Evening Sheath Dress M</t>
  </si>
  <si>
    <t>FOXIEDOX</t>
  </si>
  <si>
    <t>I-N-C Womens Dot Casual Leggings, Black, 14</t>
  </si>
  <si>
    <t>Connected Plus Size Chiffon Cape Sheath Black 24W</t>
  </si>
  <si>
    <t>FBA16JN6MP6J/1ZW5124W0381000843</t>
  </si>
  <si>
    <t>Eileen Fisher Womens Black Long Sleeve Crew Neck Top Size: XSTP</t>
  </si>
  <si>
    <t>Eileen Fisher Womens Blouse Medium Velvet Back Keyhole Top Black M</t>
  </si>
  <si>
    <t>R&amp;M Richards Women's 2 PCE Lace Swing Jacket Dress, Mocha, 18</t>
  </si>
  <si>
    <t>3 SKU-3 units</t>
  </si>
  <si>
    <t>FBA16JN57QBS/1ZW5124W0338844040</t>
  </si>
  <si>
    <t>Lauren by Ralph Lauren Women's Jersey Printed Dress (12, Black/Raisin/Cream)</t>
  </si>
  <si>
    <t>Ralph Lauren Women's One Piece, Beach Club Solid's, Slimming Swimwear, with Ruffle (4, Black)</t>
  </si>
  <si>
    <t>LARN RALPH LARN/MANHATTAN (138/385)</t>
  </si>
  <si>
    <t>CREW NK TOP</t>
  </si>
  <si>
    <t>can't create listing</t>
  </si>
  <si>
    <t>SS PUFF SLEEVE TEE BASIC</t>
  </si>
  <si>
    <t>Box #GR18243-Unrestricted -  - Dimitri Handal -	Sportaro  / Dasca</t>
  </si>
  <si>
    <t>2 shipments  45/49=92%</t>
  </si>
  <si>
    <t>Ultra Flirt Juniors' Twist-Front T-Shirt Dress (M, Plum)</t>
  </si>
  <si>
    <t>GR18244</t>
  </si>
  <si>
    <t>Trixxi Womens Black Slitted Spaghetti Strap V Neck Mini Sheath Dress Size 3</t>
  </si>
  <si>
    <t>Planet Gold Womens Contrast Trim Lace-Up Sweaterdress Black M</t>
  </si>
  <si>
    <t>Betsey Johnson Women's Lace Shift Dress, Onyx/Skinny Dip, 10</t>
  </si>
  <si>
    <t>Betsey Johnson Womens Black Crew Neck Jumpsuit Size 18W</t>
  </si>
  <si>
    <t>Sundazed Cow Print Spot on Printed Mermaid Cheeky Bikini Swim Bottom, X-Small Black</t>
  </si>
  <si>
    <t>SUNDAZED/SWIMWEAR ANYWHERE INC</t>
  </si>
  <si>
    <t>Free People Veronica Underwire Bra by Intimately at, White, 34B</t>
  </si>
  <si>
    <t>Intimately</t>
  </si>
  <si>
    <t>Free People Ari Plunge Underwire Bra Mooncake Blush Pink Size 34D</t>
  </si>
  <si>
    <t>Free People LELE Longline Bra- LT Blue Size XS</t>
  </si>
  <si>
    <t>Free People Riptide Tee Black L</t>
  </si>
  <si>
    <t>Jessica Howard Women's Petite Illusion-Detail Blouson Dress (4P, Black)</t>
  </si>
  <si>
    <t>Blondie Nites Ivory Junior A-Line Floral Applique Tulle Blue 3</t>
  </si>
  <si>
    <t>Tahari ASL Women's Long Sleeve V-Back Velvet Gown, Hunter Green, 16</t>
  </si>
  <si>
    <t>ARTHUR S LEVINE/PACIFIC ALLIANCE</t>
  </si>
  <si>
    <t>Speechless A-Line Dress Black Junior's Embroidered Strapless 349 Blue 3</t>
  </si>
  <si>
    <t>Speechless Womens Burgundy Embellished Floral Strapless Short Fit + Flare Party Dress Size 9</t>
  </si>
  <si>
    <t>Jessica Howard Womens Floral Print Gathered Cocktail Dress Black 16</t>
  </si>
  <si>
    <t>R&amp;M Richards Womens Plus Embellished Evening Two Piece Dress Navy 14W</t>
  </si>
  <si>
    <t>R&amp;M Richards Womens Plus Embellished Evening Two Piece Dress Navy 16W</t>
  </si>
  <si>
    <t>R&amp;M Richards Womens Plus Cold Shoulder Lace Party Dress Purple 14W</t>
  </si>
  <si>
    <t>City Studio Junior's Maxi Dress Floral Crochet-Trim Hi-Lo Black 9</t>
  </si>
  <si>
    <t>City Studio Womens Beige Sleeveless Sweetheart Neckline Short Tulip Cocktail Dress Size 7</t>
  </si>
  <si>
    <t>City Studio Womens Juniors Ruffled Printed Dolman Fit + Flare Dress, Gold, Large</t>
  </si>
  <si>
    <t>City Studio Womens Juniors Lace Party Mini Dress Navy 1</t>
  </si>
  <si>
    <t>City Studio Womens Black Sleeveless Below The Knee Evening Dress Juniors 0</t>
  </si>
  <si>
    <t>Sam Edelman Women's Sleeveless V-Neck Jumpsuit, Wine, 10</t>
  </si>
  <si>
    <t>SAM EDELMAN</t>
  </si>
  <si>
    <t>Sam Edelman Womens Blue Solid Spaghetti Strap Crew Neck Tea-Length Blouson Formal Dress Size 4</t>
  </si>
  <si>
    <t>Alfani Womens Light Blue Pleated Zippered Ankle Straight Leg Pants Size: 6</t>
  </si>
  <si>
    <t>CULPOS X INC Womens Navy Bodysuit UK Size:12</t>
  </si>
  <si>
    <t>Alfani Womens Black Crew Neck Top Size L</t>
  </si>
  <si>
    <t>INC Womens Gray Ruffled Sweatshirt Size S</t>
  </si>
  <si>
    <t>Speechless Womens Light Blue Lace Zippered Sleeveless Jewel Neck Mini Fit + Flare Party Dress Size 9</t>
  </si>
  <si>
    <t>Speechless Juniors' Lace-Top Dress (L, Lite Mauve)</t>
  </si>
  <si>
    <t>Speechless Womens Navy Spaghetti Strap Short Fit + Flare Party Dress Juniors 15</t>
  </si>
  <si>
    <t>Speechless Women's Allover Lace Shift Dress, Seafoam, X-Small</t>
  </si>
  <si>
    <t>Betsy &amp; Adam Womens Embellished Keyhole Evening Dress Blue 14</t>
  </si>
  <si>
    <t>B&amp;A BY BETSY &amp; ADAM/BETSY &amp; ADAM</t>
  </si>
  <si>
    <t>JUMP Junior's Halter Racerback Gown, Black, 11/12</t>
  </si>
  <si>
    <t>R&amp;M Richards Womens Plus Off-The-Shoulder Bell Sleeves Cocktail Dress Red 16W</t>
  </si>
  <si>
    <t>R&amp;M Richards Womens Plus Embellished Evening Two Piece Dress Purple 14W</t>
  </si>
  <si>
    <t>Emerald Sundae Womens Blue Low Back Cut Out Patterned Spaghetti Strap V Neck Mini Body Con Cocktail Dress Size L</t>
  </si>
  <si>
    <t>Connected Apparel Womens Lace Cut-Out Cocktail Dress Gray 14</t>
  </si>
  <si>
    <t>Connected Apparel Womens Navy Sleeveless Queen Anne Neckline Maxi Sheath Formal Dress Size 14</t>
  </si>
  <si>
    <t>Connected Apparel Womens Jacket Dress Rust Plus Printed Black 22W</t>
  </si>
  <si>
    <t xml:space="preserve">43 SKU- 44 unit </t>
  </si>
  <si>
    <t>FBA16JN57N5P/1ZW5124W0356039896</t>
  </si>
  <si>
    <t>S.L. Fashions Women's Plus Size Capelet Tier Dress with Beaded Detail, Fig, 16W</t>
  </si>
  <si>
    <t xml:space="preserve">1 SKU- 1 unit </t>
  </si>
  <si>
    <t>FBA16JN58LVP/1ZW5124W0310799759</t>
  </si>
  <si>
    <t xml:space="preserve">Apply to sell </t>
  </si>
  <si>
    <t>ROXY JUNIORS LAHAINA BAY ENDLESS S BRIGHT WHITE TROPIC CALL XL</t>
  </si>
  <si>
    <t>ROXY/QUIKSILVER/BOARDRIDERS</t>
  </si>
  <si>
    <t>DKNY Intimates Classic Cotton Wide Lace Trim Thong</t>
  </si>
  <si>
    <t>PERINA MIDI</t>
  </si>
  <si>
    <t>DORENA</t>
  </si>
  <si>
    <t>Box #GR18244-Unrestricted  - Lowell Aquino        - Princessa Trading (SFBA)</t>
  </si>
  <si>
    <t>Lowell Aquino</t>
  </si>
  <si>
    <t>Princessa Trading (SFBA)</t>
  </si>
  <si>
    <t xml:space="preserve">2 Shipment         44/49 = 90% </t>
  </si>
  <si>
    <t>CLIFFS BY WHITE MOUNTAIN Women's Shoes Percy Leather Closed Toe, Brown, Size 5.5</t>
  </si>
  <si>
    <t>CLIFFS/CONNORS FOOTWEAR</t>
  </si>
  <si>
    <t>GR18245</t>
  </si>
  <si>
    <t>Vince Camuto Women's Odela Heeled Sandal, grey, 6 Medium US</t>
  </si>
  <si>
    <t>VINCE/VCS GROUP LLC</t>
  </si>
  <si>
    <t>American Rag Womens Emilee Almond Toe Knee High Riding Boots, Black, Size 7.0</t>
  </si>
  <si>
    <t>AMERICAN RAG-MMG</t>
  </si>
  <si>
    <t>Ideology Womens Lillyy Fabric Round Toe Slide Flats, Black, Size 7.5</t>
  </si>
  <si>
    <t>IDEOLOGY-EDI/JIMLAR</t>
  </si>
  <si>
    <t>American Rag Womens Joanie Leather Peep Toe Casual Ankle Strap, Black, Size 9.0</t>
  </si>
  <si>
    <t>bar III Womens Gatlin Almond Toe Ankle Fashion Boots, Leopard, Size 5.0</t>
  </si>
  <si>
    <t>bar III Womens Gatlin Leopard Print Ankle Booties Brown 6.5 Medium (B,M)</t>
  </si>
  <si>
    <t>Carlos Santana Women's Taryn Booties Ankle Boot, Tan, 8</t>
  </si>
  <si>
    <t>CARLOS SANTANA/CALERES INC</t>
  </si>
  <si>
    <t>DV Dolce Vita Neft Black 7 M</t>
  </si>
  <si>
    <t>DV DOLCE VITA/TOPLINE/REPORT FOOTWR</t>
  </si>
  <si>
    <t>9SKU -9UNITS</t>
  </si>
  <si>
    <t>FBA16JN517G1/1ZW5124W0304887755</t>
  </si>
  <si>
    <t>Gentle Souls by Kenneth Cole Women's Break My Heart Gladiator Sandal, Charcoal, 8.5 M US</t>
  </si>
  <si>
    <t>GENTLE SOULS/KENNETH COLE PRODUCTNS</t>
  </si>
  <si>
    <t>FBA16JN4HGK8/1ZW5124W0316186150</t>
  </si>
  <si>
    <t>Shoes X90 KNIT</t>
  </si>
  <si>
    <t>NEW BALANCE ATHLETIC</t>
  </si>
  <si>
    <t>Shoes JOSLYN</t>
  </si>
  <si>
    <t>VIONIC GROUP LLC</t>
  </si>
  <si>
    <t>Shoes 322SERENA</t>
  </si>
  <si>
    <t>Shoes Clarks Womens Linvale Sea Boots Leopard 9M</t>
  </si>
  <si>
    <t>CLARKS OF ENGLAND</t>
  </si>
  <si>
    <t>Shoes Clarks Clarks Collection Womens Ilea Black Sde 11W</t>
  </si>
  <si>
    <t>Shoes EMBOSSED CROC EFFECT FLAT</t>
  </si>
  <si>
    <t>TED BAKER LIMITED</t>
  </si>
  <si>
    <t>Box #GR18245-Unrestricted Shoes  - Lowell Aquino        - Princessa Trading (SFBA)</t>
  </si>
  <si>
    <t>2SHIPMENTS    10/16=63%</t>
  </si>
  <si>
    <t>American Rag Womens Jamie Open Toe Special Occasion Platform, Yellow 1, Size 7.0</t>
  </si>
  <si>
    <t>GR18246</t>
  </si>
  <si>
    <t>American Rag Womens Franie Leather Closed Toe Ankle Combat, Brown SM, Size 5.5</t>
  </si>
  <si>
    <t>Carlos Santana Women's Victory Booties Ankle Boot, Woodstock, 8.5</t>
  </si>
  <si>
    <t>Carlos Santana Women's Taryn Booties Ankle Boot, Black, 6</t>
  </si>
  <si>
    <t>Carlos Santana Women's Taryn Booties Ankle Boot, Black, 6.5</t>
  </si>
  <si>
    <t>Carlos Santana Women's Taryn Booties Ankle Boot, Black, 7</t>
  </si>
  <si>
    <t>Carlos Santana Women's Taryn Booties Ankle Boot, Black, 7.5</t>
  </si>
  <si>
    <t>Carlos Santana Women's Taryn Booties Ankle Boot, Black, 8.5</t>
  </si>
  <si>
    <t>Carlos Santana Women's Taryn Booties Ankle Boot, Tan, 7.5</t>
  </si>
  <si>
    <t>Carlos Santana Women's Taryn Booties Ankle Boot, Tan, 8.5</t>
  </si>
  <si>
    <t>Carlos Santana Women's Taryn Booties Ankle Boot, Biscotti, 7</t>
  </si>
  <si>
    <t>Sperry Women's Coil Ivy Sparkle Rose Loafer</t>
  </si>
  <si>
    <t>SPERRY/WOLVERINE WORLD WIDE</t>
  </si>
  <si>
    <t>12SKU -12UNITS</t>
  </si>
  <si>
    <t>FBA16JN4XKF6/1ZW5124W0341875742</t>
  </si>
  <si>
    <t>2SKU -2UNITS</t>
  </si>
  <si>
    <t>FBA16JN5S801/1ZW5124W0361167765</t>
  </si>
  <si>
    <t>Merrell Womens Siren Edge Q2 Sneakers Frost 9M</t>
  </si>
  <si>
    <t>MERRELL/WOLVERINE WORLDWIDE INC</t>
  </si>
  <si>
    <t>Shoes Clarks Cheyn Kisha Bootie Black Leather 8.5M</t>
  </si>
  <si>
    <t>Shoes Clarks Clarks Womens Hollis Jasmine Black 7M</t>
  </si>
  <si>
    <t>Box #GR18246-Unrestricted shoes  - Lowell Aquino        - Princessa Trading (SFBA)</t>
  </si>
  <si>
    <t>2SHIPMENTS    12/16=75%</t>
  </si>
  <si>
    <t>Marc Fisher LTD Willoe Black Leather 8.5 M</t>
  </si>
  <si>
    <t>Marc Fisher LTD</t>
  </si>
  <si>
    <t>GR18247</t>
  </si>
  <si>
    <t>Marc Fisher LTD Willoe Black Leather 10 M</t>
  </si>
  <si>
    <t>American Rag Womens Emilee Almond Toe Knee High Fashion Boots, Black, Size 5.0</t>
  </si>
  <si>
    <t>American Rag Womens Emilee Almond Toe Knee High Fashion Boots, Black, Size 5.5</t>
  </si>
  <si>
    <t>American Rag Womens Emilee Almond Toe Knee High Fashion Boots, Black, Size 6.0</t>
  </si>
  <si>
    <t>American Rag Womens Shira Peep Toe Special Occasion Platform, Blue, Size 10.0</t>
  </si>
  <si>
    <t>American Rag Womens Alecta Open Toe Casual Ankle Strap, White PU, Size 8.5</t>
  </si>
  <si>
    <t>American Rag Womens Jamie1 Fabric Open Toe Casual Ankle Strap, Yellow, Size 8.0</t>
  </si>
  <si>
    <t>American Rag Womens Jamie Open Toe Special Occasion, Yellow 2, Size 10.0</t>
  </si>
  <si>
    <t>American Rag Womens Cammie Suede Closed Toe Loafers, Cognac Suede, Size 6.5</t>
  </si>
  <si>
    <t>AMERICAN RAG-MMG/AMER RAG SHOES</t>
  </si>
  <si>
    <t>American Rag Womens Cammie Suede Closed Toe Loafers, Cognac Suede, Size 7.0</t>
  </si>
  <si>
    <t>American Rag Womens Cammie Suede Closed Toe Loafers, Cognac Suede, Size 8.0</t>
  </si>
  <si>
    <t>American Rag Womens Cammie Suede Closed Toe Loafers, Cognac Suede, Size 8.5</t>
  </si>
  <si>
    <t>American Rag Womens Cammie Suede Closed Toe Loafers, Cognac Suede, Size 9.0</t>
  </si>
  <si>
    <t>American Rag Womens Cammie Suede Closed Toe Loafers, Cognac Suede, Size 9.5</t>
  </si>
  <si>
    <t>American Rag Womens Emilee Almond Toe Knee High Fashion Boots, Black, Size 8.5</t>
  </si>
  <si>
    <t>16 SKU's -  16 UNITS</t>
  </si>
  <si>
    <t>FBA16JN4VDB6/1ZW5124W0386395776</t>
  </si>
  <si>
    <t>Sperry Sailor Laced Sneakers Tan Leather 7M</t>
  </si>
  <si>
    <t>Box #GR18247-Unrestricted shoes  - Lowell Aquino        - Princessa Trading (SFBA)</t>
  </si>
  <si>
    <t>1 SHIPMENT (16/17= 94%)</t>
  </si>
  <si>
    <t>Marc Fisher LTD Willoe Black Leather 6 M</t>
  </si>
  <si>
    <t>GR18248</t>
  </si>
  <si>
    <t>American Rag Womens Jamie1 Peep Toe Special Occasion Ankle, White Cork, Size 9.0</t>
  </si>
  <si>
    <t>American Rag Womens Keley Open Toe Casual Ankle Strap Sandals, White, Size 8.0</t>
  </si>
  <si>
    <t>Thalia Sodi Womens Nadelyn Pointed Toe Classic Pumps, Nude Patent, Size 7.5</t>
  </si>
  <si>
    <t>THALIA SODI-EDI/FORTUNE FOOTWEAR</t>
  </si>
  <si>
    <t>Giani Bernini Womens Montana Open Toe Casual Ankle Strap Sandals</t>
  </si>
  <si>
    <t>GIANI BERNINI-EDI/JIMLAR CORP</t>
  </si>
  <si>
    <t>INC Womens GAVI Faux Suede Open Toe Dress Sandals Black 8.5 Medium (B,M)</t>
  </si>
  <si>
    <t>American Rag Womens Eryn Calf Hair Leopard Print Booties, Multicolor, Size 6.5</t>
  </si>
  <si>
    <t>Carlos Santana Women's Taryn Booties Ankle Boot, Tan, 5.5</t>
  </si>
  <si>
    <t>Carlos Santana Women's Taryn Booties Ankle Boot, Tan, 6.5</t>
  </si>
  <si>
    <t>Carlos Santana Women's Taryn Booties Ankle Boot, Tan, 7</t>
  </si>
  <si>
    <t>Dolce Vita Womens ginalee Closed Toe Ankle Fashion Boots, Cognac, Size 7.5</t>
  </si>
  <si>
    <t>14  SKU = 14 UNITS</t>
  </si>
  <si>
    <t>FBA16JN5G2PV/1ZW5124W0332937371</t>
  </si>
  <si>
    <t>Thalia Sodi Womens Vallie Leather Closed Toe Knee High Fashion, Black, Size 7.0</t>
  </si>
  <si>
    <t>1 SKU = 1 UNIT</t>
  </si>
  <si>
    <t>FBA16JN6V9BW/1ZW5124W0371801041</t>
  </si>
  <si>
    <t>Box #GR18248-Unrestricted shoes  - Lowell Aquino        - Princessa Trading (SFBA)</t>
  </si>
  <si>
    <t>2 SHIPMENTS 15/15=100%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</si>
</sst>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\$_(* #,##0_);_(* \(#,##0\);_(* &quot;-&quot;_);_(@_)"/>
    <numFmt numFmtId="166" formatCode="\$_(* #,##0.00_);_(* \(#,##0.00\);_(* &quot;-&quot;_);_(@_)"/>
    <numFmt numFmtId="167" formatCode="m/d/yyyy"/>
    <numFmt numFmtId="168" formatCode="m/d/yy"/>
    <numFmt numFmtId="169" formatCode="mm/dd/yy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theme="1"/>
      <name val="Verdana"/>
    </font>
    <font>
      <sz val="11"/>
      <color rgb="FF000000"/>
      <name val="Calibri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11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0" fillId="0" borderId="0" xfId="0" applyFont="1" applyAlignment="1"/>
    <xf numFmtId="3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 wrapText="1"/>
    </xf>
    <xf numFmtId="164" fontId="6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2" fillId="0" borderId="0" xfId="0" applyNumberFormat="1" applyFont="1" applyAlignment="1"/>
    <xf numFmtId="0" fontId="2" fillId="5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166" fontId="2" fillId="0" borderId="0" xfId="0" applyNumberFormat="1" applyFont="1"/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67" fontId="2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2" fillId="0" borderId="0" xfId="0" applyFont="1"/>
    <xf numFmtId="168" fontId="2" fillId="0" borderId="0" xfId="0" applyNumberFormat="1" applyFont="1" applyAlignment="1"/>
    <xf numFmtId="0" fontId="2" fillId="8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/>
    <xf numFmtId="164" fontId="2" fillId="0" borderId="0" xfId="0" applyNumberFormat="1" applyFont="1"/>
    <xf numFmtId="49" fontId="2" fillId="8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4" fontId="2" fillId="0" borderId="1" xfId="0" applyNumberFormat="1" applyFont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7" fontId="2" fillId="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164" fontId="2" fillId="6" borderId="1" xfId="0" applyNumberFormat="1" applyFont="1" applyFill="1" applyBorder="1" applyAlignment="1"/>
    <xf numFmtId="167" fontId="2" fillId="6" borderId="1" xfId="0" applyNumberFormat="1" applyFont="1" applyFill="1" applyBorder="1" applyAlignment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7" fontId="7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4" fontId="2" fillId="5" borderId="1" xfId="0" applyNumberFormat="1" applyFont="1" applyFill="1" applyBorder="1" applyAlignment="1">
      <alignment horizontal="center"/>
    </xf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169" fontId="2" fillId="0" borderId="0" xfId="0" applyNumberFormat="1" applyFont="1" applyAlignment="1"/>
    <xf numFmtId="0" fontId="2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1" fillId="0" borderId="0" xfId="0" applyFont="1" applyAlignment="1"/>
    <xf numFmtId="49" fontId="2" fillId="10" borderId="1" xfId="0" applyNumberFormat="1" applyFont="1" applyFill="1" applyBorder="1" applyAlignment="1"/>
    <xf numFmtId="0" fontId="2" fillId="5" borderId="1" xfId="0" applyFont="1" applyFill="1" applyBorder="1"/>
    <xf numFmtId="0" fontId="9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167" fontId="2" fillId="1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98"/>
  <sheetViews>
    <sheetView tabSelected="1" zoomScale="70" zoomScaleNormal="70" workbookViewId="0">
      <pane ySplit="2" topLeftCell="A3" activePane="bottomLeft" state="frozen"/>
      <selection pane="bottomLeft" activeCell="G2" sqref="G2"/>
    </sheetView>
  </sheetViews>
  <sheetFormatPr defaultColWidth="14.42578125" defaultRowHeight="15.75" customHeight="1" x14ac:dyDescent="0.2"/>
  <cols>
    <col min="1" max="1" width="25" style="4" customWidth="1"/>
    <col min="2" max="2" width="76.5703125" style="4" customWidth="1"/>
    <col min="3" max="7" width="14.42578125" style="4"/>
    <col min="8" max="8" width="48.7109375" style="4" customWidth="1"/>
    <col min="9" max="9" width="34.85546875" style="4" customWidth="1"/>
    <col min="10" max="16" width="14.42578125" style="4"/>
    <col min="17" max="17" width="28.140625" style="4" customWidth="1"/>
    <col min="18" max="20" width="14.42578125" style="4"/>
    <col min="21" max="21" width="15.42578125" style="4" customWidth="1"/>
    <col min="22" max="16384" width="14.42578125" style="4"/>
  </cols>
  <sheetData>
    <row r="1" spans="1:2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J1" s="5" t="s">
        <v>8</v>
      </c>
      <c r="K1" s="6" t="s">
        <v>9</v>
      </c>
      <c r="L1" s="3" t="s">
        <v>5</v>
      </c>
      <c r="M1" s="3" t="s">
        <v>6</v>
      </c>
      <c r="N1" s="7" t="s">
        <v>10</v>
      </c>
      <c r="O1" s="7" t="s">
        <v>11</v>
      </c>
      <c r="P1" s="7" t="s">
        <v>9</v>
      </c>
      <c r="Q1" s="8" t="s">
        <v>5</v>
      </c>
      <c r="R1" s="8" t="s">
        <v>6</v>
      </c>
      <c r="T1" s="9" t="s">
        <v>12</v>
      </c>
      <c r="U1" s="9" t="s">
        <v>13</v>
      </c>
      <c r="V1" s="9" t="s">
        <v>14</v>
      </c>
    </row>
    <row r="2" spans="1:22" ht="15.75" customHeight="1" x14ac:dyDescent="0.25">
      <c r="A2" s="10"/>
      <c r="B2" s="11" t="s">
        <v>15</v>
      </c>
      <c r="C2" s="12" t="s">
        <v>16</v>
      </c>
      <c r="D2" s="13">
        <f>SUM(D4:D598)</f>
        <v>538</v>
      </c>
      <c r="E2" s="14">
        <f>IFERROR(F2/D2,0)</f>
        <v>109.96208178438653</v>
      </c>
      <c r="F2" s="12">
        <f>SUM(F4:F598)</f>
        <v>59159.599999999955</v>
      </c>
      <c r="G2" s="12">
        <f>SUM(G4:G598)</f>
        <v>16189.278030303034</v>
      </c>
      <c r="H2" s="15"/>
      <c r="J2" s="16">
        <f>COUNTIF(J4:J598,"BOX")</f>
        <v>19</v>
      </c>
      <c r="K2" s="17">
        <f>SUM(K4:K598)</f>
        <v>0</v>
      </c>
      <c r="L2" s="18">
        <f>SUM(L4:L598)</f>
        <v>0</v>
      </c>
      <c r="M2" s="18">
        <f>SUM(M4:M598)</f>
        <v>0</v>
      </c>
      <c r="N2" s="16">
        <f>COUNTIF($J$4:$J$598,"SHIP")</f>
        <v>19</v>
      </c>
      <c r="O2" s="16">
        <f>COUNTIF($J$4:$J$598,"NSHIP")</f>
        <v>0</v>
      </c>
      <c r="P2" s="19">
        <f>D2-K2</f>
        <v>538</v>
      </c>
      <c r="Q2" s="18">
        <f t="shared" ref="Q2:R2" si="0">F2-L2</f>
        <v>59159.599999999955</v>
      </c>
      <c r="R2" s="18">
        <f t="shared" si="0"/>
        <v>16189.278030303034</v>
      </c>
    </row>
    <row r="3" spans="1:22" ht="15.75" customHeight="1" x14ac:dyDescent="0.25">
      <c r="A3" s="2" t="s">
        <v>17</v>
      </c>
      <c r="B3" s="2" t="s">
        <v>18</v>
      </c>
      <c r="C3" s="3" t="s">
        <v>2</v>
      </c>
      <c r="D3" s="5" t="s">
        <v>9</v>
      </c>
      <c r="E3" s="20" t="s">
        <v>19</v>
      </c>
      <c r="F3" s="3" t="s">
        <v>5</v>
      </c>
      <c r="G3" s="3" t="s">
        <v>6</v>
      </c>
      <c r="H3" s="2" t="s">
        <v>20</v>
      </c>
      <c r="J3" s="5" t="s">
        <v>21</v>
      </c>
      <c r="K3" s="6" t="s">
        <v>9</v>
      </c>
      <c r="L3" s="3" t="s">
        <v>5</v>
      </c>
      <c r="M3" s="3" t="s">
        <v>6</v>
      </c>
      <c r="N3" s="9" t="s">
        <v>8</v>
      </c>
      <c r="O3" s="9" t="s">
        <v>22</v>
      </c>
      <c r="P3" s="21" t="s">
        <v>23</v>
      </c>
      <c r="Q3" s="9" t="s">
        <v>24</v>
      </c>
      <c r="R3" s="9" t="s">
        <v>25</v>
      </c>
      <c r="S3" s="9" t="s">
        <v>26</v>
      </c>
    </row>
    <row r="4" spans="1:22" ht="12.75" x14ac:dyDescent="0.2">
      <c r="A4" s="22">
        <v>737280641943</v>
      </c>
      <c r="B4" s="23" t="s">
        <v>27</v>
      </c>
      <c r="C4" s="22" t="s">
        <v>28</v>
      </c>
      <c r="D4" s="22">
        <v>1</v>
      </c>
      <c r="E4" s="24">
        <v>99</v>
      </c>
      <c r="F4" s="24">
        <f t="shared" ref="F4:F16" si="1">E4*D4</f>
        <v>99</v>
      </c>
      <c r="G4" s="24">
        <f t="shared" ref="G4:G16" si="2">F4/3.3</f>
        <v>30</v>
      </c>
      <c r="H4" s="22" t="s">
        <v>29</v>
      </c>
      <c r="I4" s="25"/>
      <c r="J4" s="26" t="s">
        <v>30</v>
      </c>
      <c r="K4" s="27"/>
      <c r="L4" s="15"/>
      <c r="M4" s="15"/>
      <c r="P4" s="28"/>
    </row>
    <row r="5" spans="1:22" ht="12.75" x14ac:dyDescent="0.2">
      <c r="A5" s="22">
        <v>825073358199</v>
      </c>
      <c r="B5" s="29" t="s">
        <v>31</v>
      </c>
      <c r="C5" s="22" t="s">
        <v>28</v>
      </c>
      <c r="D5" s="22">
        <v>1</v>
      </c>
      <c r="E5" s="24">
        <v>89</v>
      </c>
      <c r="F5" s="24">
        <f t="shared" si="1"/>
        <v>89</v>
      </c>
      <c r="G5" s="24">
        <f t="shared" si="2"/>
        <v>26.969696969696972</v>
      </c>
      <c r="H5" s="22" t="s">
        <v>29</v>
      </c>
      <c r="I5" s="25"/>
      <c r="J5" s="26" t="s">
        <v>30</v>
      </c>
      <c r="K5" s="27"/>
      <c r="L5" s="15"/>
      <c r="M5" s="15"/>
      <c r="P5" s="28"/>
    </row>
    <row r="6" spans="1:22" ht="12.75" x14ac:dyDescent="0.2">
      <c r="A6" s="22">
        <v>825073361472</v>
      </c>
      <c r="B6" s="29" t="s">
        <v>32</v>
      </c>
      <c r="C6" s="22" t="s">
        <v>28</v>
      </c>
      <c r="D6" s="22">
        <v>1</v>
      </c>
      <c r="E6" s="24">
        <v>99</v>
      </c>
      <c r="F6" s="24">
        <f t="shared" si="1"/>
        <v>99</v>
      </c>
      <c r="G6" s="24">
        <f t="shared" si="2"/>
        <v>30</v>
      </c>
      <c r="H6" s="22" t="s">
        <v>29</v>
      </c>
      <c r="I6" s="25"/>
      <c r="J6" s="26" t="s">
        <v>30</v>
      </c>
      <c r="K6" s="27"/>
      <c r="L6" s="15"/>
      <c r="M6" s="15"/>
      <c r="P6" s="28"/>
    </row>
    <row r="7" spans="1:22" ht="12.75" x14ac:dyDescent="0.2">
      <c r="A7" s="22">
        <v>825073563784</v>
      </c>
      <c r="B7" s="29" t="s">
        <v>33</v>
      </c>
      <c r="C7" s="22" t="s">
        <v>28</v>
      </c>
      <c r="D7" s="22">
        <v>1</v>
      </c>
      <c r="E7" s="24">
        <v>115</v>
      </c>
      <c r="F7" s="24">
        <f t="shared" si="1"/>
        <v>115</v>
      </c>
      <c r="G7" s="24">
        <f t="shared" si="2"/>
        <v>34.848484848484851</v>
      </c>
      <c r="H7" s="22" t="s">
        <v>29</v>
      </c>
      <c r="I7" s="25"/>
      <c r="J7" s="26" t="s">
        <v>30</v>
      </c>
      <c r="K7" s="27"/>
      <c r="L7" s="15"/>
      <c r="M7" s="15"/>
      <c r="P7" s="28"/>
    </row>
    <row r="8" spans="1:22" ht="12.75" x14ac:dyDescent="0.2">
      <c r="A8" s="22">
        <v>825073564644</v>
      </c>
      <c r="B8" s="29" t="s">
        <v>34</v>
      </c>
      <c r="C8" s="22" t="s">
        <v>28</v>
      </c>
      <c r="D8" s="22">
        <v>1</v>
      </c>
      <c r="E8" s="24">
        <v>110</v>
      </c>
      <c r="F8" s="24">
        <f t="shared" si="1"/>
        <v>110</v>
      </c>
      <c r="G8" s="24">
        <f t="shared" si="2"/>
        <v>33.333333333333336</v>
      </c>
      <c r="H8" s="22" t="s">
        <v>29</v>
      </c>
      <c r="I8" s="25"/>
      <c r="J8" s="26" t="s">
        <v>30</v>
      </c>
      <c r="K8" s="27"/>
      <c r="L8" s="15"/>
      <c r="M8" s="15"/>
      <c r="P8" s="28"/>
    </row>
    <row r="9" spans="1:22" ht="12.75" x14ac:dyDescent="0.2">
      <c r="A9" s="22">
        <v>825073915972</v>
      </c>
      <c r="B9" s="29" t="s">
        <v>35</v>
      </c>
      <c r="C9" s="22" t="s">
        <v>28</v>
      </c>
      <c r="D9" s="22">
        <v>1</v>
      </c>
      <c r="E9" s="24">
        <v>89</v>
      </c>
      <c r="F9" s="24">
        <f t="shared" si="1"/>
        <v>89</v>
      </c>
      <c r="G9" s="24">
        <f t="shared" si="2"/>
        <v>26.969696969696972</v>
      </c>
      <c r="H9" s="22" t="s">
        <v>29</v>
      </c>
      <c r="I9" s="25"/>
      <c r="J9" s="26" t="s">
        <v>30</v>
      </c>
      <c r="K9" s="27"/>
      <c r="L9" s="15"/>
      <c r="M9" s="15"/>
      <c r="P9" s="28"/>
    </row>
    <row r="10" spans="1:22" ht="12.75" x14ac:dyDescent="0.2">
      <c r="A10" s="22">
        <v>825076161246</v>
      </c>
      <c r="B10" s="29" t="s">
        <v>36</v>
      </c>
      <c r="C10" s="22" t="s">
        <v>28</v>
      </c>
      <c r="D10" s="22">
        <v>1</v>
      </c>
      <c r="E10" s="24">
        <v>69</v>
      </c>
      <c r="F10" s="24">
        <f t="shared" si="1"/>
        <v>69</v>
      </c>
      <c r="G10" s="24">
        <f t="shared" si="2"/>
        <v>20.90909090909091</v>
      </c>
      <c r="H10" s="22" t="s">
        <v>29</v>
      </c>
      <c r="I10" s="25"/>
      <c r="J10" s="26" t="s">
        <v>30</v>
      </c>
      <c r="K10" s="27"/>
      <c r="L10" s="15"/>
      <c r="M10" s="15"/>
      <c r="P10" s="28"/>
    </row>
    <row r="11" spans="1:22" ht="12.75" x14ac:dyDescent="0.2">
      <c r="A11" s="22">
        <v>887039819540</v>
      </c>
      <c r="B11" s="29" t="s">
        <v>37</v>
      </c>
      <c r="C11" s="22" t="s">
        <v>28</v>
      </c>
      <c r="D11" s="22">
        <v>1</v>
      </c>
      <c r="E11" s="24">
        <v>89</v>
      </c>
      <c r="F11" s="24">
        <f t="shared" si="1"/>
        <v>89</v>
      </c>
      <c r="G11" s="24">
        <f t="shared" si="2"/>
        <v>26.969696969696972</v>
      </c>
      <c r="H11" s="22" t="s">
        <v>29</v>
      </c>
      <c r="I11" s="25"/>
      <c r="J11" s="26" t="s">
        <v>30</v>
      </c>
      <c r="K11" s="27"/>
      <c r="L11" s="15"/>
      <c r="M11" s="15"/>
      <c r="P11" s="28"/>
    </row>
    <row r="12" spans="1:22" ht="12.75" x14ac:dyDescent="0.2">
      <c r="A12" s="22">
        <v>887039819564</v>
      </c>
      <c r="B12" s="29" t="s">
        <v>38</v>
      </c>
      <c r="C12" s="22" t="s">
        <v>28</v>
      </c>
      <c r="D12" s="22">
        <v>1</v>
      </c>
      <c r="E12" s="24">
        <v>89</v>
      </c>
      <c r="F12" s="24">
        <f t="shared" si="1"/>
        <v>89</v>
      </c>
      <c r="G12" s="24">
        <f t="shared" si="2"/>
        <v>26.969696969696972</v>
      </c>
      <c r="H12" s="22" t="s">
        <v>29</v>
      </c>
      <c r="I12" s="25"/>
      <c r="J12" s="26" t="s">
        <v>30</v>
      </c>
      <c r="K12" s="27"/>
      <c r="L12" s="15"/>
      <c r="M12" s="15"/>
      <c r="P12" s="28"/>
    </row>
    <row r="13" spans="1:22" ht="12.75" x14ac:dyDescent="0.2">
      <c r="A13" s="22">
        <v>887039853025</v>
      </c>
      <c r="B13" s="29" t="s">
        <v>39</v>
      </c>
      <c r="C13" s="22" t="s">
        <v>28</v>
      </c>
      <c r="D13" s="22">
        <v>1</v>
      </c>
      <c r="E13" s="24">
        <v>160</v>
      </c>
      <c r="F13" s="24">
        <f t="shared" si="1"/>
        <v>160</v>
      </c>
      <c r="G13" s="24">
        <f t="shared" si="2"/>
        <v>48.484848484848484</v>
      </c>
      <c r="H13" s="22" t="s">
        <v>29</v>
      </c>
      <c r="I13" s="25"/>
      <c r="J13" s="26" t="s">
        <v>30</v>
      </c>
      <c r="K13" s="27"/>
      <c r="L13" s="15"/>
      <c r="M13" s="15"/>
      <c r="P13" s="28"/>
    </row>
    <row r="14" spans="1:22" ht="12.75" x14ac:dyDescent="0.2">
      <c r="A14" s="22">
        <v>887039853049</v>
      </c>
      <c r="B14" s="29" t="s">
        <v>40</v>
      </c>
      <c r="C14" s="22" t="s">
        <v>28</v>
      </c>
      <c r="D14" s="22">
        <v>1</v>
      </c>
      <c r="E14" s="24">
        <v>160</v>
      </c>
      <c r="F14" s="24">
        <f t="shared" si="1"/>
        <v>160</v>
      </c>
      <c r="G14" s="24">
        <f t="shared" si="2"/>
        <v>48.484848484848484</v>
      </c>
      <c r="H14" s="22" t="s">
        <v>29</v>
      </c>
      <c r="I14" s="25"/>
      <c r="J14" s="26" t="s">
        <v>30</v>
      </c>
      <c r="K14" s="27"/>
      <c r="L14" s="15"/>
      <c r="M14" s="15"/>
      <c r="P14" s="28"/>
    </row>
    <row r="15" spans="1:22" ht="12.75" x14ac:dyDescent="0.2">
      <c r="A15" s="22">
        <v>887039904918</v>
      </c>
      <c r="B15" s="29" t="s">
        <v>41</v>
      </c>
      <c r="C15" s="22" t="s">
        <v>28</v>
      </c>
      <c r="D15" s="22">
        <v>1</v>
      </c>
      <c r="E15" s="24">
        <v>79</v>
      </c>
      <c r="F15" s="24">
        <f t="shared" si="1"/>
        <v>79</v>
      </c>
      <c r="G15" s="24">
        <f t="shared" si="2"/>
        <v>23.939393939393941</v>
      </c>
      <c r="H15" s="22" t="s">
        <v>29</v>
      </c>
      <c r="I15" s="25"/>
      <c r="J15" s="26" t="s">
        <v>30</v>
      </c>
      <c r="K15" s="27"/>
      <c r="L15" s="15"/>
      <c r="M15" s="15"/>
      <c r="P15" s="28"/>
    </row>
    <row r="16" spans="1:22" ht="12.75" x14ac:dyDescent="0.2">
      <c r="A16" s="22">
        <v>887039982923</v>
      </c>
      <c r="B16" s="29" t="s">
        <v>42</v>
      </c>
      <c r="C16" s="22" t="s">
        <v>28</v>
      </c>
      <c r="D16" s="22">
        <v>1</v>
      </c>
      <c r="E16" s="24">
        <v>89</v>
      </c>
      <c r="F16" s="24">
        <f t="shared" si="1"/>
        <v>89</v>
      </c>
      <c r="G16" s="24">
        <f t="shared" si="2"/>
        <v>26.969696969696972</v>
      </c>
      <c r="H16" s="22" t="s">
        <v>29</v>
      </c>
      <c r="I16" s="25"/>
      <c r="J16" s="26" t="s">
        <v>30</v>
      </c>
      <c r="K16" s="27"/>
      <c r="L16" s="15"/>
      <c r="M16" s="15"/>
      <c r="P16" s="28"/>
    </row>
    <row r="17" spans="1:19" ht="12.75" x14ac:dyDescent="0.2">
      <c r="A17" s="30" t="s">
        <v>43</v>
      </c>
      <c r="B17" s="31" t="s">
        <v>44</v>
      </c>
      <c r="C17" s="32"/>
      <c r="D17" s="32"/>
      <c r="E17" s="33"/>
      <c r="F17" s="33"/>
      <c r="G17" s="33"/>
      <c r="H17" s="34"/>
      <c r="J17" s="32"/>
      <c r="K17" s="27"/>
      <c r="L17" s="15"/>
      <c r="M17" s="15"/>
      <c r="P17" s="28"/>
    </row>
    <row r="18" spans="1:19" ht="12.75" x14ac:dyDescent="0.2">
      <c r="A18" s="35">
        <v>887039819540</v>
      </c>
      <c r="B18" s="29" t="s">
        <v>37</v>
      </c>
      <c r="C18" s="22" t="s">
        <v>28</v>
      </c>
      <c r="D18" s="22">
        <v>1</v>
      </c>
      <c r="E18" s="24">
        <v>89</v>
      </c>
      <c r="F18" s="24">
        <f>E18*D18</f>
        <v>89</v>
      </c>
      <c r="G18" s="24">
        <f>F18/3.3</f>
        <v>26.969696969696972</v>
      </c>
      <c r="H18" s="22" t="s">
        <v>29</v>
      </c>
      <c r="I18" s="25"/>
      <c r="J18" s="26" t="s">
        <v>30</v>
      </c>
      <c r="K18" s="27"/>
      <c r="L18" s="15"/>
      <c r="M18" s="15"/>
      <c r="P18" s="28"/>
    </row>
    <row r="19" spans="1:19" ht="12.75" x14ac:dyDescent="0.2">
      <c r="A19" s="30" t="s">
        <v>45</v>
      </c>
      <c r="B19" s="31" t="s">
        <v>46</v>
      </c>
      <c r="C19" s="32"/>
      <c r="D19" s="32"/>
      <c r="E19" s="33"/>
      <c r="F19" s="33"/>
      <c r="G19" s="33">
        <f>SUM(G4:G18)</f>
        <v>431.81818181818193</v>
      </c>
      <c r="H19" s="34"/>
      <c r="J19" s="32"/>
      <c r="K19" s="27"/>
      <c r="L19" s="15"/>
      <c r="M19" s="15"/>
      <c r="P19" s="28"/>
    </row>
    <row r="20" spans="1:19" ht="12.75" x14ac:dyDescent="0.2">
      <c r="A20" s="36" t="s">
        <v>47</v>
      </c>
      <c r="B20" s="36" t="s">
        <v>48</v>
      </c>
      <c r="C20" s="36" t="str">
        <f>MID($B20,6,7)</f>
        <v>CC18401</v>
      </c>
      <c r="D20" s="36"/>
      <c r="E20" s="36"/>
      <c r="F20" s="36"/>
      <c r="G20" s="36"/>
      <c r="H20" s="37">
        <v>44557</v>
      </c>
      <c r="J20" s="32" t="str">
        <f>IF(LEFT(B20,3)="Box","BOX","COUNT")</f>
        <v>BOX</v>
      </c>
      <c r="K20" s="27">
        <f>SUMIF($J$4:$J$598,$C20,$D$4:$D$598)</f>
        <v>14</v>
      </c>
      <c r="L20" s="15">
        <f>SUMIF($J$4:$J$598,$C20,$F$4:$F$598)</f>
        <v>1425</v>
      </c>
      <c r="M20" s="15">
        <f>SUMIF($J$4:$J$598,$C20,$G$4:$G$598)</f>
        <v>431.81818181818193</v>
      </c>
      <c r="N20" s="38" t="str">
        <f>C20</f>
        <v>CC18401</v>
      </c>
      <c r="O20" s="38" t="str">
        <f>J21</f>
        <v>SHIP</v>
      </c>
      <c r="P20" s="28">
        <f>M20</f>
        <v>431.81818181818193</v>
      </c>
      <c r="Q20" s="39">
        <v>44510</v>
      </c>
      <c r="R20" s="9" t="s">
        <v>49</v>
      </c>
      <c r="S20" s="9" t="s">
        <v>50</v>
      </c>
    </row>
    <row r="21" spans="1:19" ht="12.75" x14ac:dyDescent="0.2">
      <c r="A21" s="40" t="s">
        <v>51</v>
      </c>
      <c r="B21" s="36" t="s">
        <v>52</v>
      </c>
      <c r="C21" s="35"/>
      <c r="D21" s="35"/>
      <c r="E21" s="41"/>
      <c r="F21" s="41"/>
      <c r="G21" s="41"/>
      <c r="H21" s="35"/>
      <c r="J21" s="32" t="str">
        <f>IF(B21="","NSHIP","SHIP")</f>
        <v>SHIP</v>
      </c>
      <c r="K21" s="27">
        <f>IF($J21="NSHIP",0,-SUMIF($J$4:$J$598,$C20,$D$4:$D$598))</f>
        <v>-14</v>
      </c>
      <c r="L21" s="15">
        <f>IF($J21="NSHIP",0,-SUMIF($J$4:$J$598,$C20,$F$4:$F$598))</f>
        <v>-1425</v>
      </c>
      <c r="M21" s="15">
        <f>IF($J21="NSHIP",0,-SUMIF($J$4:$J$598,$C20,$G$4:$G$598))</f>
        <v>-431.81818181818193</v>
      </c>
      <c r="P21" s="28"/>
    </row>
    <row r="22" spans="1:19" ht="12.75" x14ac:dyDescent="0.2">
      <c r="A22" s="42">
        <v>17121557764</v>
      </c>
      <c r="B22" s="29" t="s">
        <v>53</v>
      </c>
      <c r="C22" s="43" t="s">
        <v>28</v>
      </c>
      <c r="D22" s="29">
        <v>1</v>
      </c>
      <c r="E22" s="43">
        <v>150</v>
      </c>
      <c r="F22" s="43">
        <f t="shared" ref="F22:F28" si="3">E22*D22</f>
        <v>150</v>
      </c>
      <c r="G22" s="43">
        <f t="shared" ref="G22:G28" si="4">F22/3.3</f>
        <v>45.45454545454546</v>
      </c>
      <c r="H22" s="29" t="s">
        <v>54</v>
      </c>
      <c r="I22" s="9" t="s">
        <v>55</v>
      </c>
      <c r="J22" s="26" t="s">
        <v>56</v>
      </c>
      <c r="K22" s="27"/>
      <c r="L22" s="15"/>
      <c r="M22" s="15"/>
      <c r="P22" s="28"/>
    </row>
    <row r="23" spans="1:19" ht="12.75" x14ac:dyDescent="0.2">
      <c r="A23" s="42">
        <v>17121557931</v>
      </c>
      <c r="B23" s="29" t="s">
        <v>57</v>
      </c>
      <c r="C23" s="43" t="s">
        <v>28</v>
      </c>
      <c r="D23" s="29">
        <v>1</v>
      </c>
      <c r="E23" s="43">
        <v>150</v>
      </c>
      <c r="F23" s="43">
        <f t="shared" si="3"/>
        <v>150</v>
      </c>
      <c r="G23" s="43">
        <f t="shared" si="4"/>
        <v>45.45454545454546</v>
      </c>
      <c r="H23" s="29" t="s">
        <v>54</v>
      </c>
      <c r="I23" s="9" t="s">
        <v>55</v>
      </c>
      <c r="J23" s="26" t="s">
        <v>56</v>
      </c>
      <c r="K23" s="27"/>
      <c r="L23" s="15"/>
      <c r="M23" s="15"/>
      <c r="P23" s="28"/>
    </row>
    <row r="24" spans="1:19" ht="12.75" x14ac:dyDescent="0.2">
      <c r="A24" s="42">
        <v>736713616268</v>
      </c>
      <c r="B24" s="29" t="s">
        <v>58</v>
      </c>
      <c r="C24" s="43" t="s">
        <v>28</v>
      </c>
      <c r="D24" s="29">
        <v>1</v>
      </c>
      <c r="E24" s="43">
        <v>150</v>
      </c>
      <c r="F24" s="43">
        <f t="shared" si="3"/>
        <v>150</v>
      </c>
      <c r="G24" s="43">
        <f t="shared" si="4"/>
        <v>45.45454545454546</v>
      </c>
      <c r="H24" s="29" t="s">
        <v>54</v>
      </c>
      <c r="J24" s="26" t="s">
        <v>56</v>
      </c>
      <c r="K24" s="27"/>
      <c r="L24" s="15"/>
      <c r="M24" s="15"/>
      <c r="P24" s="28"/>
    </row>
    <row r="25" spans="1:19" ht="12.75" x14ac:dyDescent="0.2">
      <c r="A25" s="42">
        <v>736713616305</v>
      </c>
      <c r="B25" s="29" t="s">
        <v>59</v>
      </c>
      <c r="C25" s="43" t="s">
        <v>28</v>
      </c>
      <c r="D25" s="29">
        <v>1</v>
      </c>
      <c r="E25" s="43">
        <v>150</v>
      </c>
      <c r="F25" s="43">
        <f t="shared" si="3"/>
        <v>150</v>
      </c>
      <c r="G25" s="43">
        <f t="shared" si="4"/>
        <v>45.45454545454546</v>
      </c>
      <c r="H25" s="29" t="s">
        <v>54</v>
      </c>
      <c r="J25" s="26" t="s">
        <v>56</v>
      </c>
      <c r="K25" s="27"/>
      <c r="L25" s="15"/>
      <c r="M25" s="15"/>
      <c r="P25" s="28"/>
    </row>
    <row r="26" spans="1:19" ht="12.75" x14ac:dyDescent="0.2">
      <c r="A26" s="42">
        <v>736713616350</v>
      </c>
      <c r="B26" s="29" t="s">
        <v>60</v>
      </c>
      <c r="C26" s="43" t="s">
        <v>28</v>
      </c>
      <c r="D26" s="29">
        <v>1</v>
      </c>
      <c r="E26" s="43">
        <v>150</v>
      </c>
      <c r="F26" s="43">
        <f t="shared" si="3"/>
        <v>150</v>
      </c>
      <c r="G26" s="43">
        <f t="shared" si="4"/>
        <v>45.45454545454546</v>
      </c>
      <c r="H26" s="29" t="s">
        <v>54</v>
      </c>
      <c r="J26" s="26" t="s">
        <v>56</v>
      </c>
      <c r="K26" s="27"/>
      <c r="L26" s="15"/>
      <c r="M26" s="15"/>
      <c r="P26" s="28"/>
    </row>
    <row r="27" spans="1:19" ht="12.75" x14ac:dyDescent="0.2">
      <c r="A27" s="42">
        <v>736713972364</v>
      </c>
      <c r="B27" s="29" t="s">
        <v>61</v>
      </c>
      <c r="C27" s="43" t="s">
        <v>28</v>
      </c>
      <c r="D27" s="29">
        <v>1</v>
      </c>
      <c r="E27" s="43">
        <v>150</v>
      </c>
      <c r="F27" s="43">
        <f t="shared" si="3"/>
        <v>150</v>
      </c>
      <c r="G27" s="43">
        <f t="shared" si="4"/>
        <v>45.45454545454546</v>
      </c>
      <c r="H27" s="29" t="s">
        <v>54</v>
      </c>
      <c r="J27" s="26" t="s">
        <v>56</v>
      </c>
      <c r="K27" s="27"/>
      <c r="L27" s="15"/>
      <c r="M27" s="15"/>
      <c r="P27" s="28"/>
    </row>
    <row r="28" spans="1:19" ht="12.75" x14ac:dyDescent="0.2">
      <c r="A28" s="42">
        <v>748149417975</v>
      </c>
      <c r="B28" s="29" t="s">
        <v>62</v>
      </c>
      <c r="C28" s="43" t="s">
        <v>28</v>
      </c>
      <c r="D28" s="29">
        <v>1</v>
      </c>
      <c r="E28" s="43">
        <v>130</v>
      </c>
      <c r="F28" s="43">
        <f t="shared" si="3"/>
        <v>130</v>
      </c>
      <c r="G28" s="43">
        <f t="shared" si="4"/>
        <v>39.393939393939398</v>
      </c>
      <c r="H28" s="29" t="s">
        <v>54</v>
      </c>
      <c r="J28" s="26" t="s">
        <v>56</v>
      </c>
      <c r="K28" s="27"/>
      <c r="L28" s="15"/>
      <c r="M28" s="15"/>
      <c r="P28" s="28"/>
    </row>
    <row r="29" spans="1:19" ht="12.75" x14ac:dyDescent="0.2">
      <c r="A29" s="44" t="s">
        <v>63</v>
      </c>
      <c r="B29" s="45" t="s">
        <v>64</v>
      </c>
      <c r="C29" s="43"/>
      <c r="D29" s="29"/>
      <c r="E29" s="43"/>
      <c r="F29" s="43"/>
      <c r="G29" s="43">
        <f>SUM(G22:G28)</f>
        <v>312.12121212121212</v>
      </c>
      <c r="H29" s="29"/>
      <c r="J29" s="26"/>
      <c r="K29" s="27"/>
      <c r="L29" s="15"/>
      <c r="M29" s="15"/>
      <c r="P29" s="28"/>
    </row>
    <row r="30" spans="1:19" ht="12.75" x14ac:dyDescent="0.2">
      <c r="A30" s="46" t="s">
        <v>65</v>
      </c>
      <c r="B30" s="36" t="s">
        <v>66</v>
      </c>
      <c r="C30" s="47" t="str">
        <f>MID($B30,6,7)</f>
        <v>CC18402</v>
      </c>
      <c r="D30" s="48"/>
      <c r="E30" s="49"/>
      <c r="F30" s="49"/>
      <c r="G30" s="49"/>
      <c r="H30" s="37">
        <v>44557</v>
      </c>
      <c r="J30" s="32" t="str">
        <f>IF(LEFT(B30,3)="Box","BOX","COUNT")</f>
        <v>BOX</v>
      </c>
      <c r="K30" s="27">
        <f>SUMIF($J$4:$J$598,$C30,$D$4:$D$598)</f>
        <v>7</v>
      </c>
      <c r="L30" s="15">
        <f>SUMIF($J$4:$J$598,$C30,$F$4:$F$598)</f>
        <v>1030</v>
      </c>
      <c r="M30" s="15">
        <f>SUMIF($J$4:$J$598,$C30,$G$4:$G$598)</f>
        <v>312.12121212121212</v>
      </c>
      <c r="N30" s="50" t="str">
        <f>C30</f>
        <v>CC18402</v>
      </c>
      <c r="O30" s="38" t="str">
        <f>J31</f>
        <v>SHIP</v>
      </c>
      <c r="P30" s="28">
        <f>M30</f>
        <v>312.12121212121212</v>
      </c>
      <c r="Q30" s="39">
        <v>44510</v>
      </c>
      <c r="R30" s="9" t="s">
        <v>49</v>
      </c>
      <c r="S30" s="9" t="s">
        <v>50</v>
      </c>
    </row>
    <row r="31" spans="1:19" ht="12.75" x14ac:dyDescent="0.2">
      <c r="A31" s="51" t="s">
        <v>51</v>
      </c>
      <c r="B31" s="36" t="s">
        <v>67</v>
      </c>
      <c r="C31" s="49"/>
      <c r="D31" s="48"/>
      <c r="E31" s="49"/>
      <c r="F31" s="49"/>
      <c r="G31" s="49"/>
      <c r="H31" s="48"/>
      <c r="J31" s="32" t="str">
        <f>IF(B31="","NSHIP","SHIP")</f>
        <v>SHIP</v>
      </c>
      <c r="K31" s="27">
        <f>IF($J31="NSHIP",0,-SUMIF($J$4:$J$598,$C30,$D$4:$D$598))</f>
        <v>-7</v>
      </c>
      <c r="L31" s="15">
        <f>IF($J31="NSHIP",0,-SUMIF($J$4:$J$598,$C30,$F$4:$F$598))</f>
        <v>-1030</v>
      </c>
      <c r="M31" s="15">
        <f>IF($J31="NSHIP",0,-SUMIF($J$4:$J$598,$C30,$G$4:$G$598))</f>
        <v>-312.12121212121212</v>
      </c>
      <c r="P31" s="28"/>
    </row>
    <row r="32" spans="1:19" ht="12.75" x14ac:dyDescent="0.2">
      <c r="A32" s="52">
        <v>194067093737</v>
      </c>
      <c r="B32" s="53" t="s">
        <v>68</v>
      </c>
      <c r="C32" s="29" t="s">
        <v>28</v>
      </c>
      <c r="D32" s="29">
        <v>1</v>
      </c>
      <c r="E32" s="43">
        <v>178</v>
      </c>
      <c r="F32" s="43">
        <f t="shared" ref="F32:F39" si="5">E32*D32</f>
        <v>178</v>
      </c>
      <c r="G32" s="43">
        <f t="shared" ref="G32:G39" si="6">F32/3.3</f>
        <v>53.939393939393945</v>
      </c>
      <c r="H32" s="29" t="s">
        <v>69</v>
      </c>
      <c r="I32" s="9"/>
      <c r="J32" s="32" t="s">
        <v>70</v>
      </c>
      <c r="K32" s="54"/>
      <c r="L32" s="33"/>
      <c r="M32" s="33"/>
      <c r="N32" s="9"/>
      <c r="O32" s="9"/>
      <c r="P32" s="28"/>
    </row>
    <row r="33" spans="1:16" ht="12.75" x14ac:dyDescent="0.2">
      <c r="A33" s="35">
        <v>194067093751</v>
      </c>
      <c r="B33" s="53" t="s">
        <v>68</v>
      </c>
      <c r="C33" s="29" t="s">
        <v>28</v>
      </c>
      <c r="D33" s="29">
        <v>1</v>
      </c>
      <c r="E33" s="43">
        <v>178</v>
      </c>
      <c r="F33" s="43">
        <f t="shared" si="5"/>
        <v>178</v>
      </c>
      <c r="G33" s="43">
        <f t="shared" si="6"/>
        <v>53.939393939393945</v>
      </c>
      <c r="H33" s="29" t="s">
        <v>69</v>
      </c>
      <c r="I33" s="9"/>
      <c r="J33" s="32" t="s">
        <v>70</v>
      </c>
      <c r="K33" s="54"/>
      <c r="L33" s="33"/>
      <c r="M33" s="33"/>
      <c r="N33" s="9"/>
      <c r="O33" s="9"/>
      <c r="P33" s="28"/>
    </row>
    <row r="34" spans="1:16" ht="12.75" x14ac:dyDescent="0.2">
      <c r="A34" s="35">
        <v>659464866754</v>
      </c>
      <c r="B34" s="53" t="s">
        <v>71</v>
      </c>
      <c r="C34" s="29" t="s">
        <v>28</v>
      </c>
      <c r="D34" s="29">
        <v>1</v>
      </c>
      <c r="E34" s="43">
        <v>228</v>
      </c>
      <c r="F34" s="43">
        <f t="shared" si="5"/>
        <v>228</v>
      </c>
      <c r="G34" s="43">
        <f t="shared" si="6"/>
        <v>69.090909090909093</v>
      </c>
      <c r="H34" s="29" t="s">
        <v>72</v>
      </c>
      <c r="I34" s="9"/>
      <c r="J34" s="32" t="s">
        <v>70</v>
      </c>
      <c r="K34" s="54"/>
      <c r="L34" s="33"/>
      <c r="M34" s="33"/>
      <c r="N34" s="9"/>
      <c r="O34" s="9"/>
      <c r="P34" s="28"/>
    </row>
    <row r="35" spans="1:16" ht="12.75" x14ac:dyDescent="0.2">
      <c r="A35" s="35">
        <v>659464866761</v>
      </c>
      <c r="B35" s="53" t="s">
        <v>71</v>
      </c>
      <c r="C35" s="29" t="s">
        <v>28</v>
      </c>
      <c r="D35" s="29">
        <v>1</v>
      </c>
      <c r="E35" s="43">
        <v>228</v>
      </c>
      <c r="F35" s="43">
        <f t="shared" si="5"/>
        <v>228</v>
      </c>
      <c r="G35" s="43">
        <f t="shared" si="6"/>
        <v>69.090909090909093</v>
      </c>
      <c r="H35" s="29" t="s">
        <v>72</v>
      </c>
      <c r="I35" s="9"/>
      <c r="J35" s="32" t="s">
        <v>70</v>
      </c>
      <c r="K35" s="54"/>
      <c r="L35" s="33"/>
      <c r="M35" s="33"/>
      <c r="N35" s="9"/>
      <c r="O35" s="9"/>
      <c r="P35" s="28"/>
    </row>
    <row r="36" spans="1:16" ht="12.75" x14ac:dyDescent="0.2">
      <c r="A36" s="35">
        <v>659464866778</v>
      </c>
      <c r="B36" s="53" t="s">
        <v>71</v>
      </c>
      <c r="C36" s="29" t="s">
        <v>28</v>
      </c>
      <c r="D36" s="29">
        <v>1</v>
      </c>
      <c r="E36" s="43">
        <v>228</v>
      </c>
      <c r="F36" s="43">
        <f t="shared" si="5"/>
        <v>228</v>
      </c>
      <c r="G36" s="43">
        <f t="shared" si="6"/>
        <v>69.090909090909093</v>
      </c>
      <c r="H36" s="29" t="s">
        <v>72</v>
      </c>
      <c r="I36" s="9"/>
      <c r="J36" s="32" t="s">
        <v>70</v>
      </c>
      <c r="K36" s="54"/>
      <c r="L36" s="33"/>
      <c r="M36" s="33"/>
      <c r="N36" s="9"/>
      <c r="O36" s="9"/>
      <c r="P36" s="28"/>
    </row>
    <row r="37" spans="1:16" ht="12.75" x14ac:dyDescent="0.2">
      <c r="A37" s="35">
        <v>659464866792</v>
      </c>
      <c r="B37" s="53" t="s">
        <v>71</v>
      </c>
      <c r="C37" s="29" t="s">
        <v>28</v>
      </c>
      <c r="D37" s="29">
        <v>1</v>
      </c>
      <c r="E37" s="43">
        <v>228</v>
      </c>
      <c r="F37" s="43">
        <f t="shared" si="5"/>
        <v>228</v>
      </c>
      <c r="G37" s="43">
        <f t="shared" si="6"/>
        <v>69.090909090909093</v>
      </c>
      <c r="H37" s="29" t="s">
        <v>72</v>
      </c>
      <c r="I37" s="9"/>
      <c r="J37" s="32" t="s">
        <v>70</v>
      </c>
      <c r="K37" s="54"/>
      <c r="L37" s="33"/>
      <c r="M37" s="33"/>
      <c r="N37" s="9"/>
      <c r="O37" s="9"/>
      <c r="P37" s="28"/>
    </row>
    <row r="38" spans="1:16" ht="12.75" x14ac:dyDescent="0.2">
      <c r="A38" s="35">
        <v>659464866808</v>
      </c>
      <c r="B38" s="53" t="s">
        <v>71</v>
      </c>
      <c r="C38" s="29" t="s">
        <v>28</v>
      </c>
      <c r="D38" s="29">
        <v>1</v>
      </c>
      <c r="E38" s="43">
        <v>228</v>
      </c>
      <c r="F38" s="43">
        <f t="shared" si="5"/>
        <v>228</v>
      </c>
      <c r="G38" s="43">
        <f t="shared" si="6"/>
        <v>69.090909090909093</v>
      </c>
      <c r="H38" s="29" t="s">
        <v>72</v>
      </c>
      <c r="I38" s="9"/>
      <c r="J38" s="32" t="s">
        <v>70</v>
      </c>
      <c r="K38" s="54"/>
      <c r="L38" s="33"/>
      <c r="M38" s="33"/>
      <c r="N38" s="9"/>
      <c r="O38" s="9"/>
      <c r="P38" s="28"/>
    </row>
    <row r="39" spans="1:16" ht="12.75" x14ac:dyDescent="0.2">
      <c r="A39" s="35">
        <v>659464891817</v>
      </c>
      <c r="B39" s="53" t="s">
        <v>73</v>
      </c>
      <c r="C39" s="29" t="s">
        <v>28</v>
      </c>
      <c r="D39" s="29">
        <v>1</v>
      </c>
      <c r="E39" s="43">
        <v>248</v>
      </c>
      <c r="F39" s="43">
        <f t="shared" si="5"/>
        <v>248</v>
      </c>
      <c r="G39" s="43">
        <f t="shared" si="6"/>
        <v>75.151515151515156</v>
      </c>
      <c r="H39" s="29" t="s">
        <v>72</v>
      </c>
      <c r="I39" s="9"/>
      <c r="J39" s="32" t="s">
        <v>70</v>
      </c>
      <c r="K39" s="54"/>
      <c r="L39" s="33"/>
      <c r="M39" s="33"/>
      <c r="N39" s="9"/>
      <c r="O39" s="9"/>
      <c r="P39" s="28"/>
    </row>
    <row r="40" spans="1:16" ht="12.75" x14ac:dyDescent="0.2">
      <c r="A40" s="45" t="s">
        <v>74</v>
      </c>
      <c r="B40" s="31" t="s">
        <v>75</v>
      </c>
      <c r="C40" s="29"/>
      <c r="D40" s="29"/>
      <c r="E40" s="43"/>
      <c r="F40" s="43"/>
      <c r="G40" s="43"/>
      <c r="H40" s="29"/>
      <c r="I40" s="9"/>
      <c r="J40" s="32"/>
      <c r="K40" s="54"/>
      <c r="L40" s="33"/>
      <c r="M40" s="33"/>
      <c r="N40" s="9"/>
      <c r="O40" s="9"/>
      <c r="P40" s="28"/>
    </row>
    <row r="41" spans="1:16" ht="12.75" x14ac:dyDescent="0.2">
      <c r="A41" s="40">
        <v>194067093775</v>
      </c>
      <c r="B41" s="53" t="s">
        <v>68</v>
      </c>
      <c r="C41" s="29" t="s">
        <v>28</v>
      </c>
      <c r="D41" s="29">
        <v>1</v>
      </c>
      <c r="E41" s="43">
        <v>178</v>
      </c>
      <c r="F41" s="43">
        <f t="shared" ref="F41:F49" si="7">E41*D41</f>
        <v>178</v>
      </c>
      <c r="G41" s="43">
        <f t="shared" ref="G41:G49" si="8">F41/3.3</f>
        <v>53.939393939393945</v>
      </c>
      <c r="H41" s="29" t="s">
        <v>69</v>
      </c>
      <c r="I41" s="9" t="s">
        <v>76</v>
      </c>
      <c r="J41" s="32" t="s">
        <v>70</v>
      </c>
      <c r="K41" s="54"/>
      <c r="L41" s="33"/>
      <c r="M41" s="33"/>
      <c r="N41" s="9"/>
      <c r="O41" s="9"/>
      <c r="P41" s="28"/>
    </row>
    <row r="42" spans="1:16" ht="12.75" x14ac:dyDescent="0.2">
      <c r="A42" s="40">
        <v>194067093799</v>
      </c>
      <c r="B42" s="53" t="s">
        <v>68</v>
      </c>
      <c r="C42" s="29" t="s">
        <v>28</v>
      </c>
      <c r="D42" s="29">
        <v>1</v>
      </c>
      <c r="E42" s="43">
        <v>178</v>
      </c>
      <c r="F42" s="43">
        <f t="shared" si="7"/>
        <v>178</v>
      </c>
      <c r="G42" s="43">
        <f t="shared" si="8"/>
        <v>53.939393939393945</v>
      </c>
      <c r="H42" s="29" t="s">
        <v>69</v>
      </c>
      <c r="I42" s="9" t="s">
        <v>76</v>
      </c>
      <c r="J42" s="32" t="s">
        <v>70</v>
      </c>
      <c r="K42" s="54"/>
      <c r="L42" s="33"/>
      <c r="M42" s="33"/>
      <c r="N42" s="9"/>
      <c r="O42" s="9"/>
      <c r="P42" s="28"/>
    </row>
    <row r="43" spans="1:16" ht="12.75" x14ac:dyDescent="0.2">
      <c r="A43" s="40">
        <v>194713293245</v>
      </c>
      <c r="B43" s="53" t="s">
        <v>77</v>
      </c>
      <c r="C43" s="29" t="s">
        <v>28</v>
      </c>
      <c r="D43" s="29">
        <v>1</v>
      </c>
      <c r="E43" s="43">
        <v>94.95</v>
      </c>
      <c r="F43" s="43">
        <f t="shared" si="7"/>
        <v>94.95</v>
      </c>
      <c r="G43" s="43">
        <f t="shared" si="8"/>
        <v>28.772727272727273</v>
      </c>
      <c r="H43" s="29" t="s">
        <v>78</v>
      </c>
      <c r="I43" s="9" t="s">
        <v>76</v>
      </c>
      <c r="J43" s="32" t="s">
        <v>70</v>
      </c>
      <c r="K43" s="54"/>
      <c r="L43" s="33"/>
      <c r="M43" s="33"/>
      <c r="N43" s="9"/>
      <c r="O43" s="9"/>
      <c r="P43" s="28"/>
    </row>
    <row r="44" spans="1:16" ht="12.75" x14ac:dyDescent="0.2">
      <c r="A44" s="40">
        <v>194713297625</v>
      </c>
      <c r="B44" s="53" t="s">
        <v>79</v>
      </c>
      <c r="C44" s="29" t="s">
        <v>28</v>
      </c>
      <c r="D44" s="29">
        <v>1</v>
      </c>
      <c r="E44" s="43">
        <v>99.95</v>
      </c>
      <c r="F44" s="43">
        <f t="shared" si="7"/>
        <v>99.95</v>
      </c>
      <c r="G44" s="43">
        <f t="shared" si="8"/>
        <v>30.287878787878789</v>
      </c>
      <c r="H44" s="29" t="s">
        <v>78</v>
      </c>
      <c r="I44" s="9" t="s">
        <v>76</v>
      </c>
      <c r="J44" s="32" t="s">
        <v>70</v>
      </c>
      <c r="K44" s="54"/>
      <c r="L44" s="33"/>
      <c r="M44" s="33"/>
      <c r="N44" s="9"/>
      <c r="O44" s="9"/>
      <c r="P44" s="28"/>
    </row>
    <row r="45" spans="1:16" ht="12.75" x14ac:dyDescent="0.2">
      <c r="A45" s="40">
        <v>193605362076</v>
      </c>
      <c r="B45" s="53" t="s">
        <v>80</v>
      </c>
      <c r="C45" s="29" t="s">
        <v>28</v>
      </c>
      <c r="D45" s="29">
        <v>1</v>
      </c>
      <c r="E45" s="43">
        <v>40</v>
      </c>
      <c r="F45" s="43">
        <f t="shared" si="7"/>
        <v>40</v>
      </c>
      <c r="G45" s="43">
        <f t="shared" si="8"/>
        <v>12.121212121212121</v>
      </c>
      <c r="H45" s="29" t="s">
        <v>81</v>
      </c>
      <c r="I45" s="9" t="s">
        <v>82</v>
      </c>
      <c r="J45" s="32" t="s">
        <v>70</v>
      </c>
      <c r="K45" s="54"/>
      <c r="L45" s="33"/>
      <c r="M45" s="33"/>
      <c r="N45" s="9"/>
      <c r="O45" s="9"/>
      <c r="P45" s="28"/>
    </row>
    <row r="46" spans="1:16" ht="12.75" x14ac:dyDescent="0.2">
      <c r="A46" s="40">
        <v>193605462837</v>
      </c>
      <c r="B46" s="53" t="s">
        <v>83</v>
      </c>
      <c r="C46" s="29" t="s">
        <v>28</v>
      </c>
      <c r="D46" s="29">
        <v>1</v>
      </c>
      <c r="E46" s="43">
        <v>80</v>
      </c>
      <c r="F46" s="43">
        <f t="shared" si="7"/>
        <v>80</v>
      </c>
      <c r="G46" s="43">
        <f t="shared" si="8"/>
        <v>24.242424242424242</v>
      </c>
      <c r="H46" s="29" t="s">
        <v>81</v>
      </c>
      <c r="I46" s="9" t="s">
        <v>82</v>
      </c>
      <c r="J46" s="32" t="s">
        <v>70</v>
      </c>
      <c r="K46" s="54"/>
      <c r="L46" s="33"/>
      <c r="M46" s="33"/>
      <c r="N46" s="9"/>
      <c r="O46" s="9"/>
      <c r="P46" s="28"/>
    </row>
    <row r="47" spans="1:16" ht="12.75" x14ac:dyDescent="0.2">
      <c r="A47" s="40">
        <v>194067011229</v>
      </c>
      <c r="B47" s="53" t="s">
        <v>84</v>
      </c>
      <c r="C47" s="29" t="s">
        <v>28</v>
      </c>
      <c r="D47" s="29">
        <v>1</v>
      </c>
      <c r="E47" s="43">
        <v>298</v>
      </c>
      <c r="F47" s="43">
        <f t="shared" si="7"/>
        <v>298</v>
      </c>
      <c r="G47" s="43">
        <f t="shared" si="8"/>
        <v>90.303030303030312</v>
      </c>
      <c r="H47" s="29" t="s">
        <v>69</v>
      </c>
      <c r="I47" s="9" t="s">
        <v>76</v>
      </c>
      <c r="J47" s="32" t="s">
        <v>70</v>
      </c>
      <c r="K47" s="54"/>
      <c r="L47" s="33"/>
      <c r="M47" s="33"/>
      <c r="N47" s="9"/>
      <c r="O47" s="9"/>
      <c r="P47" s="28"/>
    </row>
    <row r="48" spans="1:16" ht="12.75" x14ac:dyDescent="0.2">
      <c r="A48" s="40">
        <v>194067043572</v>
      </c>
      <c r="B48" s="53" t="s">
        <v>85</v>
      </c>
      <c r="C48" s="29" t="s">
        <v>28</v>
      </c>
      <c r="D48" s="29">
        <v>1</v>
      </c>
      <c r="E48" s="43">
        <v>198</v>
      </c>
      <c r="F48" s="43">
        <f t="shared" si="7"/>
        <v>198</v>
      </c>
      <c r="G48" s="43">
        <f t="shared" si="8"/>
        <v>60</v>
      </c>
      <c r="H48" s="29" t="s">
        <v>69</v>
      </c>
      <c r="I48" s="9" t="s">
        <v>76</v>
      </c>
      <c r="J48" s="32" t="s">
        <v>70</v>
      </c>
      <c r="K48" s="54"/>
      <c r="L48" s="33"/>
      <c r="M48" s="33"/>
      <c r="N48" s="9"/>
      <c r="O48" s="9"/>
      <c r="P48" s="28"/>
    </row>
    <row r="49" spans="1:19" ht="12.75" x14ac:dyDescent="0.2">
      <c r="A49" s="40">
        <v>194067093676</v>
      </c>
      <c r="B49" s="53" t="s">
        <v>68</v>
      </c>
      <c r="C49" s="29" t="s">
        <v>28</v>
      </c>
      <c r="D49" s="29">
        <v>1</v>
      </c>
      <c r="E49" s="43">
        <v>178</v>
      </c>
      <c r="F49" s="43">
        <f t="shared" si="7"/>
        <v>178</v>
      </c>
      <c r="G49" s="43">
        <f t="shared" si="8"/>
        <v>53.939393939393945</v>
      </c>
      <c r="H49" s="29" t="s">
        <v>69</v>
      </c>
      <c r="I49" s="9" t="s">
        <v>76</v>
      </c>
      <c r="J49" s="32" t="s">
        <v>70</v>
      </c>
      <c r="K49" s="54"/>
      <c r="L49" s="33"/>
      <c r="M49" s="33"/>
      <c r="N49" s="9"/>
      <c r="O49" s="9"/>
      <c r="P49" s="28"/>
    </row>
    <row r="50" spans="1:19" ht="12.75" x14ac:dyDescent="0.2">
      <c r="A50" s="36" t="s">
        <v>86</v>
      </c>
      <c r="B50" s="36" t="s">
        <v>87</v>
      </c>
      <c r="C50" s="36" t="str">
        <f>MID($B50,6,7)</f>
        <v>CC18403</v>
      </c>
      <c r="D50" s="36"/>
      <c r="E50" s="47"/>
      <c r="F50" s="47"/>
      <c r="G50" s="47"/>
      <c r="H50" s="37">
        <v>44557</v>
      </c>
      <c r="I50" s="9"/>
      <c r="J50" s="32" t="str">
        <f>IF(LEFT(B50,3)="Box","BOX","COUNT")</f>
        <v>BOX</v>
      </c>
      <c r="K50" s="27">
        <f>SUMIF($J$20:$J$598,$C50,$D$20:$D$598)</f>
        <v>17</v>
      </c>
      <c r="L50" s="15">
        <f>SUMIF($J$20:$J$598,$C50,$F$20:$F$598)</f>
        <v>3088.8999999999996</v>
      </c>
      <c r="M50" s="15">
        <f>SUMIF($J$20:$J$598,$C50,$G$20:$G$598)</f>
        <v>936.03030303030323</v>
      </c>
      <c r="N50" s="9" t="str">
        <f>C50</f>
        <v>CC18403</v>
      </c>
      <c r="O50" s="9" t="str">
        <f>J51</f>
        <v>SHIP</v>
      </c>
      <c r="P50" s="28">
        <f>M50</f>
        <v>936.03030303030323</v>
      </c>
      <c r="Q50" s="39">
        <v>44559</v>
      </c>
      <c r="R50" s="9" t="s">
        <v>88</v>
      </c>
      <c r="S50" s="9" t="s">
        <v>89</v>
      </c>
    </row>
    <row r="51" spans="1:19" ht="12.75" x14ac:dyDescent="0.2">
      <c r="A51" s="40" t="s">
        <v>51</v>
      </c>
      <c r="B51" s="36" t="s">
        <v>90</v>
      </c>
      <c r="C51" s="55"/>
      <c r="D51" s="55"/>
      <c r="E51" s="56"/>
      <c r="F51" s="56"/>
      <c r="G51" s="56"/>
      <c r="H51" s="55"/>
      <c r="I51" s="9"/>
      <c r="J51" s="32" t="str">
        <f>IF(B51="","NSHIP","SHIP")</f>
        <v>SHIP</v>
      </c>
      <c r="K51" s="27">
        <f>IF($J51="NSHIP",0,-SUMIF($J$20:$J$598,$C50,$D$20:$D$598))</f>
        <v>-17</v>
      </c>
      <c r="L51" s="15">
        <f>IF($J51="NSHIP",0,-SUMIF($J$20:$J$598,$C50,$F$20:$F$598))</f>
        <v>-3088.8999999999996</v>
      </c>
      <c r="M51" s="15">
        <f>IF($J51="NSHIP",0,-SUMIF($J$20:$J$598,$C50,$G$20:$G$598))</f>
        <v>-936.03030303030323</v>
      </c>
      <c r="N51" s="9"/>
      <c r="O51" s="9"/>
      <c r="P51" s="28"/>
    </row>
    <row r="52" spans="1:19" ht="12.75" x14ac:dyDescent="0.2">
      <c r="A52" s="29">
        <v>8867004919</v>
      </c>
      <c r="B52" s="53" t="s">
        <v>91</v>
      </c>
      <c r="C52" s="29" t="s">
        <v>28</v>
      </c>
      <c r="D52" s="29">
        <v>1</v>
      </c>
      <c r="E52" s="43">
        <v>89</v>
      </c>
      <c r="F52" s="43">
        <f t="shared" ref="F52:F80" si="9">E52*D52</f>
        <v>89</v>
      </c>
      <c r="G52" s="43">
        <f t="shared" ref="G52:G80" si="10">F52/4</f>
        <v>22.25</v>
      </c>
      <c r="H52" s="29" t="s">
        <v>92</v>
      </c>
      <c r="I52" s="9"/>
      <c r="J52" s="26" t="s">
        <v>93</v>
      </c>
      <c r="K52" s="27"/>
      <c r="L52" s="15"/>
      <c r="M52" s="15"/>
      <c r="P52" s="28"/>
    </row>
    <row r="53" spans="1:19" ht="12.75" x14ac:dyDescent="0.2">
      <c r="A53" s="29">
        <v>191837099470</v>
      </c>
      <c r="B53" s="53" t="s">
        <v>94</v>
      </c>
      <c r="C53" s="29" t="s">
        <v>28</v>
      </c>
      <c r="D53" s="29">
        <v>1</v>
      </c>
      <c r="E53" s="43">
        <v>169</v>
      </c>
      <c r="F53" s="43">
        <f t="shared" si="9"/>
        <v>169</v>
      </c>
      <c r="G53" s="43">
        <f t="shared" si="10"/>
        <v>42.25</v>
      </c>
      <c r="H53" s="57" t="s">
        <v>95</v>
      </c>
      <c r="I53" s="9"/>
      <c r="J53" s="26" t="s">
        <v>93</v>
      </c>
      <c r="K53" s="27"/>
      <c r="L53" s="15"/>
      <c r="M53" s="15"/>
      <c r="P53" s="28"/>
    </row>
    <row r="54" spans="1:19" ht="12.75" x14ac:dyDescent="0.2">
      <c r="A54" s="29">
        <v>192284747082</v>
      </c>
      <c r="B54" s="53" t="s">
        <v>96</v>
      </c>
      <c r="C54" s="29" t="s">
        <v>28</v>
      </c>
      <c r="D54" s="29">
        <v>1</v>
      </c>
      <c r="E54" s="43">
        <v>34.99</v>
      </c>
      <c r="F54" s="43">
        <f t="shared" si="9"/>
        <v>34.99</v>
      </c>
      <c r="G54" s="43">
        <f t="shared" si="10"/>
        <v>8.7475000000000005</v>
      </c>
      <c r="H54" s="29" t="s">
        <v>97</v>
      </c>
      <c r="I54" s="9"/>
      <c r="J54" s="26" t="s">
        <v>93</v>
      </c>
      <c r="K54" s="27"/>
      <c r="L54" s="15"/>
      <c r="M54" s="15"/>
      <c r="P54" s="28"/>
    </row>
    <row r="55" spans="1:19" ht="12.75" x14ac:dyDescent="0.2">
      <c r="A55" s="29">
        <v>192523584829</v>
      </c>
      <c r="B55" s="53" t="s">
        <v>98</v>
      </c>
      <c r="C55" s="29" t="s">
        <v>28</v>
      </c>
      <c r="D55" s="29">
        <v>1</v>
      </c>
      <c r="E55" s="43">
        <v>128</v>
      </c>
      <c r="F55" s="43">
        <f t="shared" si="9"/>
        <v>128</v>
      </c>
      <c r="G55" s="43">
        <f t="shared" si="10"/>
        <v>32</v>
      </c>
      <c r="H55" s="29" t="s">
        <v>99</v>
      </c>
      <c r="I55" s="9"/>
      <c r="J55" s="26" t="s">
        <v>93</v>
      </c>
      <c r="K55" s="27"/>
      <c r="L55" s="15"/>
      <c r="M55" s="15"/>
      <c r="P55" s="28"/>
    </row>
    <row r="56" spans="1:19" ht="12.75" x14ac:dyDescent="0.2">
      <c r="A56" s="29">
        <v>192523699141</v>
      </c>
      <c r="B56" s="53" t="s">
        <v>100</v>
      </c>
      <c r="C56" s="29" t="s">
        <v>28</v>
      </c>
      <c r="D56" s="29">
        <v>1</v>
      </c>
      <c r="E56" s="43">
        <v>128</v>
      </c>
      <c r="F56" s="43">
        <f t="shared" si="9"/>
        <v>128</v>
      </c>
      <c r="G56" s="43">
        <f t="shared" si="10"/>
        <v>32</v>
      </c>
      <c r="H56" s="29" t="s">
        <v>99</v>
      </c>
      <c r="I56" s="9"/>
      <c r="J56" s="26" t="s">
        <v>93</v>
      </c>
      <c r="K56" s="27"/>
      <c r="L56" s="15"/>
      <c r="M56" s="15"/>
      <c r="P56" s="28"/>
    </row>
    <row r="57" spans="1:19" ht="12.75" x14ac:dyDescent="0.2">
      <c r="A57" s="29">
        <v>194374166742</v>
      </c>
      <c r="B57" s="53" t="s">
        <v>101</v>
      </c>
      <c r="C57" s="29" t="s">
        <v>28</v>
      </c>
      <c r="D57" s="29">
        <v>1</v>
      </c>
      <c r="E57" s="43">
        <v>58</v>
      </c>
      <c r="F57" s="43">
        <f t="shared" si="9"/>
        <v>58</v>
      </c>
      <c r="G57" s="43">
        <f t="shared" si="10"/>
        <v>14.5</v>
      </c>
      <c r="H57" s="29" t="s">
        <v>102</v>
      </c>
      <c r="I57" s="9"/>
      <c r="J57" s="26" t="s">
        <v>93</v>
      </c>
      <c r="K57" s="27"/>
      <c r="L57" s="15"/>
      <c r="M57" s="15"/>
      <c r="P57" s="28"/>
    </row>
    <row r="58" spans="1:19" ht="12.75" x14ac:dyDescent="0.2">
      <c r="A58" s="29">
        <v>195170005624</v>
      </c>
      <c r="B58" s="53" t="s">
        <v>103</v>
      </c>
      <c r="C58" s="29" t="s">
        <v>28</v>
      </c>
      <c r="D58" s="29">
        <v>1</v>
      </c>
      <c r="E58" s="43">
        <v>159</v>
      </c>
      <c r="F58" s="43">
        <f t="shared" si="9"/>
        <v>159</v>
      </c>
      <c r="G58" s="43">
        <f t="shared" si="10"/>
        <v>39.75</v>
      </c>
      <c r="H58" s="29" t="s">
        <v>104</v>
      </c>
      <c r="I58" s="9"/>
      <c r="J58" s="26" t="s">
        <v>93</v>
      </c>
      <c r="K58" s="27"/>
      <c r="L58" s="15"/>
      <c r="M58" s="15"/>
      <c r="P58" s="28"/>
    </row>
    <row r="59" spans="1:19" ht="12.75" x14ac:dyDescent="0.2">
      <c r="A59" s="29">
        <v>195191178925</v>
      </c>
      <c r="B59" s="53" t="s">
        <v>105</v>
      </c>
      <c r="C59" s="29" t="s">
        <v>28</v>
      </c>
      <c r="D59" s="29">
        <v>1</v>
      </c>
      <c r="E59" s="43">
        <v>98</v>
      </c>
      <c r="F59" s="43">
        <f t="shared" si="9"/>
        <v>98</v>
      </c>
      <c r="G59" s="43">
        <f t="shared" si="10"/>
        <v>24.5</v>
      </c>
      <c r="H59" s="29" t="s">
        <v>102</v>
      </c>
      <c r="I59" s="9"/>
      <c r="J59" s="26" t="s">
        <v>93</v>
      </c>
      <c r="K59" s="27"/>
      <c r="L59" s="15"/>
      <c r="M59" s="15"/>
      <c r="P59" s="28"/>
    </row>
    <row r="60" spans="1:19" ht="12.75" x14ac:dyDescent="0.2">
      <c r="A60" s="29">
        <v>628292186785</v>
      </c>
      <c r="B60" s="53" t="s">
        <v>106</v>
      </c>
      <c r="C60" s="29" t="s">
        <v>28</v>
      </c>
      <c r="D60" s="29">
        <v>1</v>
      </c>
      <c r="E60" s="43">
        <v>245</v>
      </c>
      <c r="F60" s="43">
        <f t="shared" si="9"/>
        <v>245</v>
      </c>
      <c r="G60" s="43">
        <f t="shared" si="10"/>
        <v>61.25</v>
      </c>
      <c r="H60" s="29" t="s">
        <v>107</v>
      </c>
      <c r="I60" s="9"/>
      <c r="J60" s="26" t="s">
        <v>93</v>
      </c>
      <c r="K60" s="27"/>
      <c r="L60" s="15"/>
      <c r="M60" s="15"/>
      <c r="P60" s="28"/>
    </row>
    <row r="61" spans="1:19" ht="12.75" x14ac:dyDescent="0.2">
      <c r="A61" s="29">
        <v>628292326761</v>
      </c>
      <c r="B61" s="53" t="s">
        <v>108</v>
      </c>
      <c r="C61" s="29" t="s">
        <v>28</v>
      </c>
      <c r="D61" s="29">
        <v>1</v>
      </c>
      <c r="E61" s="43">
        <v>295</v>
      </c>
      <c r="F61" s="43">
        <f t="shared" si="9"/>
        <v>295</v>
      </c>
      <c r="G61" s="43">
        <f t="shared" si="10"/>
        <v>73.75</v>
      </c>
      <c r="H61" s="29" t="s">
        <v>109</v>
      </c>
      <c r="I61" s="9"/>
      <c r="J61" s="26" t="s">
        <v>93</v>
      </c>
      <c r="K61" s="27"/>
      <c r="L61" s="15"/>
      <c r="M61" s="15"/>
      <c r="P61" s="28"/>
    </row>
    <row r="62" spans="1:19" ht="12.75" x14ac:dyDescent="0.2">
      <c r="A62" s="29">
        <v>628292458042</v>
      </c>
      <c r="B62" s="53" t="s">
        <v>110</v>
      </c>
      <c r="C62" s="29" t="s">
        <v>28</v>
      </c>
      <c r="D62" s="29">
        <v>1</v>
      </c>
      <c r="E62" s="43">
        <v>345</v>
      </c>
      <c r="F62" s="43">
        <f t="shared" si="9"/>
        <v>345</v>
      </c>
      <c r="G62" s="43">
        <f t="shared" si="10"/>
        <v>86.25</v>
      </c>
      <c r="H62" s="29" t="s">
        <v>107</v>
      </c>
      <c r="I62" s="9"/>
      <c r="J62" s="26" t="s">
        <v>93</v>
      </c>
      <c r="K62" s="27"/>
      <c r="L62" s="15"/>
      <c r="M62" s="15"/>
      <c r="P62" s="28"/>
    </row>
    <row r="63" spans="1:19" ht="12.75" x14ac:dyDescent="0.2">
      <c r="A63" s="29">
        <v>650868162695</v>
      </c>
      <c r="B63" s="53" t="s">
        <v>111</v>
      </c>
      <c r="C63" s="29" t="s">
        <v>28</v>
      </c>
      <c r="D63" s="29">
        <v>1</v>
      </c>
      <c r="E63" s="43">
        <v>39</v>
      </c>
      <c r="F63" s="43">
        <f t="shared" si="9"/>
        <v>39</v>
      </c>
      <c r="G63" s="43">
        <f t="shared" si="10"/>
        <v>9.75</v>
      </c>
      <c r="H63" s="29" t="s">
        <v>112</v>
      </c>
      <c r="I63" s="9"/>
      <c r="J63" s="26" t="s">
        <v>93</v>
      </c>
      <c r="K63" s="27"/>
      <c r="L63" s="15"/>
      <c r="M63" s="15"/>
      <c r="P63" s="28"/>
    </row>
    <row r="64" spans="1:19" ht="12.75" x14ac:dyDescent="0.2">
      <c r="A64" s="29">
        <v>651481559282</v>
      </c>
      <c r="B64" s="53" t="s">
        <v>113</v>
      </c>
      <c r="C64" s="29" t="s">
        <v>28</v>
      </c>
      <c r="D64" s="29">
        <v>1</v>
      </c>
      <c r="E64" s="43">
        <v>69</v>
      </c>
      <c r="F64" s="43">
        <f t="shared" si="9"/>
        <v>69</v>
      </c>
      <c r="G64" s="43">
        <f t="shared" si="10"/>
        <v>17.25</v>
      </c>
      <c r="H64" s="29" t="s">
        <v>114</v>
      </c>
      <c r="I64" s="9"/>
      <c r="J64" s="26" t="s">
        <v>93</v>
      </c>
      <c r="K64" s="27"/>
      <c r="L64" s="15"/>
      <c r="M64" s="15"/>
      <c r="P64" s="28"/>
    </row>
    <row r="65" spans="1:16" ht="12.75" x14ac:dyDescent="0.2">
      <c r="A65" s="29">
        <v>652874053882</v>
      </c>
      <c r="B65" s="53" t="s">
        <v>115</v>
      </c>
      <c r="C65" s="29" t="s">
        <v>28</v>
      </c>
      <c r="D65" s="29">
        <v>1</v>
      </c>
      <c r="E65" s="43">
        <v>69</v>
      </c>
      <c r="F65" s="43">
        <f t="shared" si="9"/>
        <v>69</v>
      </c>
      <c r="G65" s="43">
        <f t="shared" si="10"/>
        <v>17.25</v>
      </c>
      <c r="H65" s="29" t="s">
        <v>116</v>
      </c>
      <c r="I65" s="9"/>
      <c r="J65" s="26" t="s">
        <v>93</v>
      </c>
      <c r="K65" s="27"/>
      <c r="L65" s="15"/>
      <c r="M65" s="15"/>
      <c r="P65" s="28"/>
    </row>
    <row r="66" spans="1:16" ht="12.75" x14ac:dyDescent="0.2">
      <c r="A66" s="29">
        <v>689886561197</v>
      </c>
      <c r="B66" s="53" t="s">
        <v>117</v>
      </c>
      <c r="C66" s="29" t="s">
        <v>28</v>
      </c>
      <c r="D66" s="29">
        <v>1</v>
      </c>
      <c r="E66" s="43">
        <v>69</v>
      </c>
      <c r="F66" s="43">
        <f t="shared" si="9"/>
        <v>69</v>
      </c>
      <c r="G66" s="43">
        <f t="shared" si="10"/>
        <v>17.25</v>
      </c>
      <c r="H66" s="29" t="s">
        <v>118</v>
      </c>
      <c r="I66" s="9"/>
      <c r="J66" s="26" t="s">
        <v>93</v>
      </c>
      <c r="K66" s="27"/>
      <c r="L66" s="15"/>
      <c r="M66" s="15"/>
      <c r="P66" s="28"/>
    </row>
    <row r="67" spans="1:16" ht="12.75" x14ac:dyDescent="0.2">
      <c r="A67" s="29">
        <v>707762035072</v>
      </c>
      <c r="B67" s="53" t="s">
        <v>119</v>
      </c>
      <c r="C67" s="29" t="s">
        <v>28</v>
      </c>
      <c r="D67" s="29">
        <v>1</v>
      </c>
      <c r="E67" s="43">
        <v>149</v>
      </c>
      <c r="F67" s="43">
        <f t="shared" si="9"/>
        <v>149</v>
      </c>
      <c r="G67" s="43">
        <f t="shared" si="10"/>
        <v>37.25</v>
      </c>
      <c r="H67" s="29" t="s">
        <v>120</v>
      </c>
      <c r="I67" s="9"/>
      <c r="J67" s="26" t="s">
        <v>93</v>
      </c>
      <c r="K67" s="27"/>
      <c r="L67" s="15"/>
      <c r="M67" s="15"/>
      <c r="P67" s="28"/>
    </row>
    <row r="68" spans="1:16" ht="12.75" x14ac:dyDescent="0.2">
      <c r="A68" s="29">
        <v>708008594353</v>
      </c>
      <c r="B68" s="53" t="s">
        <v>121</v>
      </c>
      <c r="C68" s="29" t="s">
        <v>28</v>
      </c>
      <c r="D68" s="29">
        <v>1</v>
      </c>
      <c r="E68" s="43">
        <v>59</v>
      </c>
      <c r="F68" s="43">
        <f t="shared" si="9"/>
        <v>59</v>
      </c>
      <c r="G68" s="43">
        <f t="shared" si="10"/>
        <v>14.75</v>
      </c>
      <c r="H68" s="29" t="s">
        <v>122</v>
      </c>
      <c r="I68" s="9"/>
      <c r="J68" s="26" t="s">
        <v>93</v>
      </c>
      <c r="K68" s="27"/>
      <c r="L68" s="15"/>
      <c r="M68" s="15"/>
      <c r="P68" s="28"/>
    </row>
    <row r="69" spans="1:16" ht="12.75" x14ac:dyDescent="0.2">
      <c r="A69" s="29">
        <v>708008594360</v>
      </c>
      <c r="B69" s="53" t="s">
        <v>123</v>
      </c>
      <c r="C69" s="29" t="s">
        <v>28</v>
      </c>
      <c r="D69" s="29">
        <v>1</v>
      </c>
      <c r="E69" s="43">
        <v>59</v>
      </c>
      <c r="F69" s="43">
        <f t="shared" si="9"/>
        <v>59</v>
      </c>
      <c r="G69" s="43">
        <f t="shared" si="10"/>
        <v>14.75</v>
      </c>
      <c r="H69" s="29" t="s">
        <v>122</v>
      </c>
      <c r="I69" s="9"/>
      <c r="J69" s="26" t="s">
        <v>93</v>
      </c>
      <c r="K69" s="27"/>
      <c r="L69" s="15"/>
      <c r="M69" s="15"/>
      <c r="P69" s="28"/>
    </row>
    <row r="70" spans="1:16" ht="12.75" x14ac:dyDescent="0.2">
      <c r="A70" s="29">
        <v>708008599037</v>
      </c>
      <c r="B70" s="53" t="s">
        <v>124</v>
      </c>
      <c r="C70" s="29" t="s">
        <v>28</v>
      </c>
      <c r="D70" s="29">
        <v>1</v>
      </c>
      <c r="E70" s="43">
        <v>59</v>
      </c>
      <c r="F70" s="43">
        <f t="shared" si="9"/>
        <v>59</v>
      </c>
      <c r="G70" s="43">
        <f t="shared" si="10"/>
        <v>14.75</v>
      </c>
      <c r="H70" s="29" t="s">
        <v>122</v>
      </c>
      <c r="I70" s="9"/>
      <c r="J70" s="26" t="s">
        <v>93</v>
      </c>
      <c r="K70" s="27"/>
      <c r="L70" s="15"/>
      <c r="M70" s="15"/>
      <c r="P70" s="28"/>
    </row>
    <row r="71" spans="1:16" ht="12.75" x14ac:dyDescent="0.2">
      <c r="A71" s="29">
        <v>733001698555</v>
      </c>
      <c r="B71" s="53" t="s">
        <v>125</v>
      </c>
      <c r="C71" s="29" t="s">
        <v>28</v>
      </c>
      <c r="D71" s="29">
        <v>1</v>
      </c>
      <c r="E71" s="43">
        <v>189.5</v>
      </c>
      <c r="F71" s="43">
        <f t="shared" si="9"/>
        <v>189.5</v>
      </c>
      <c r="G71" s="43">
        <f t="shared" si="10"/>
        <v>47.375</v>
      </c>
      <c r="H71" s="29" t="s">
        <v>126</v>
      </c>
      <c r="I71" s="9"/>
      <c r="J71" s="26" t="s">
        <v>93</v>
      </c>
      <c r="K71" s="27"/>
      <c r="L71" s="15"/>
      <c r="M71" s="15"/>
      <c r="P71" s="28"/>
    </row>
    <row r="72" spans="1:16" ht="12.75" x14ac:dyDescent="0.2">
      <c r="A72" s="29">
        <v>822240847241</v>
      </c>
      <c r="B72" s="53" t="s">
        <v>127</v>
      </c>
      <c r="C72" s="29" t="s">
        <v>28</v>
      </c>
      <c r="D72" s="29">
        <v>1</v>
      </c>
      <c r="E72" s="43">
        <v>59</v>
      </c>
      <c r="F72" s="43">
        <f t="shared" si="9"/>
        <v>59</v>
      </c>
      <c r="G72" s="43">
        <f t="shared" si="10"/>
        <v>14.75</v>
      </c>
      <c r="H72" s="29" t="s">
        <v>112</v>
      </c>
      <c r="I72" s="9"/>
      <c r="J72" s="26" t="s">
        <v>93</v>
      </c>
      <c r="K72" s="27"/>
      <c r="L72" s="15"/>
      <c r="M72" s="15"/>
      <c r="P72" s="28"/>
    </row>
    <row r="73" spans="1:16" ht="12.75" x14ac:dyDescent="0.2">
      <c r="A73" s="29">
        <v>883806035564</v>
      </c>
      <c r="B73" s="53" t="s">
        <v>128</v>
      </c>
      <c r="C73" s="29" t="s">
        <v>28</v>
      </c>
      <c r="D73" s="29">
        <v>1</v>
      </c>
      <c r="E73" s="43">
        <v>185</v>
      </c>
      <c r="F73" s="43">
        <f t="shared" si="9"/>
        <v>185</v>
      </c>
      <c r="G73" s="43">
        <f t="shared" si="10"/>
        <v>46.25</v>
      </c>
      <c r="H73" s="29" t="s">
        <v>129</v>
      </c>
      <c r="I73" s="9"/>
      <c r="J73" s="26" t="s">
        <v>93</v>
      </c>
      <c r="K73" s="27"/>
      <c r="L73" s="15"/>
      <c r="M73" s="15"/>
      <c r="P73" s="28"/>
    </row>
    <row r="74" spans="1:16" ht="12.75" x14ac:dyDescent="0.2">
      <c r="A74" s="29">
        <v>883806035618</v>
      </c>
      <c r="B74" s="53" t="s">
        <v>130</v>
      </c>
      <c r="C74" s="29" t="s">
        <v>28</v>
      </c>
      <c r="D74" s="29">
        <v>1</v>
      </c>
      <c r="E74" s="43">
        <v>185</v>
      </c>
      <c r="F74" s="43">
        <f t="shared" si="9"/>
        <v>185</v>
      </c>
      <c r="G74" s="43">
        <f t="shared" si="10"/>
        <v>46.25</v>
      </c>
      <c r="H74" s="29" t="s">
        <v>131</v>
      </c>
      <c r="I74" s="9"/>
      <c r="J74" s="26" t="s">
        <v>93</v>
      </c>
      <c r="K74" s="27"/>
      <c r="L74" s="15"/>
      <c r="M74" s="15"/>
      <c r="P74" s="28"/>
    </row>
    <row r="75" spans="1:16" ht="12.75" x14ac:dyDescent="0.2">
      <c r="A75" s="29">
        <v>883806035687</v>
      </c>
      <c r="B75" s="53" t="s">
        <v>132</v>
      </c>
      <c r="C75" s="29" t="s">
        <v>28</v>
      </c>
      <c r="D75" s="29">
        <v>1</v>
      </c>
      <c r="E75" s="43">
        <v>94.99</v>
      </c>
      <c r="F75" s="43">
        <f t="shared" si="9"/>
        <v>94.99</v>
      </c>
      <c r="G75" s="43">
        <f t="shared" si="10"/>
        <v>23.747499999999999</v>
      </c>
      <c r="H75" s="29" t="s">
        <v>133</v>
      </c>
      <c r="I75" s="9"/>
      <c r="J75" s="26" t="s">
        <v>93</v>
      </c>
      <c r="K75" s="27"/>
      <c r="L75" s="15"/>
      <c r="M75" s="15"/>
      <c r="P75" s="28"/>
    </row>
    <row r="76" spans="1:16" ht="12.75" x14ac:dyDescent="0.2">
      <c r="A76" s="29">
        <v>883806166701</v>
      </c>
      <c r="B76" s="53" t="s">
        <v>134</v>
      </c>
      <c r="C76" s="29" t="s">
        <v>28</v>
      </c>
      <c r="D76" s="29">
        <v>1</v>
      </c>
      <c r="E76" s="43">
        <v>109</v>
      </c>
      <c r="F76" s="43">
        <f t="shared" si="9"/>
        <v>109</v>
      </c>
      <c r="G76" s="43">
        <f t="shared" si="10"/>
        <v>27.25</v>
      </c>
      <c r="H76" s="29" t="s">
        <v>131</v>
      </c>
      <c r="I76" s="9"/>
      <c r="J76" s="26" t="s">
        <v>93</v>
      </c>
      <c r="K76" s="27"/>
      <c r="L76" s="15"/>
      <c r="M76" s="15"/>
      <c r="P76" s="28"/>
    </row>
    <row r="77" spans="1:16" ht="12.75" x14ac:dyDescent="0.2">
      <c r="A77" s="29">
        <v>883806248490</v>
      </c>
      <c r="B77" s="53" t="s">
        <v>135</v>
      </c>
      <c r="C77" s="29" t="s">
        <v>28</v>
      </c>
      <c r="D77" s="29">
        <v>1</v>
      </c>
      <c r="E77" s="43">
        <v>109</v>
      </c>
      <c r="F77" s="43">
        <f t="shared" si="9"/>
        <v>109</v>
      </c>
      <c r="G77" s="43">
        <f t="shared" si="10"/>
        <v>27.25</v>
      </c>
      <c r="H77" s="29" t="s">
        <v>136</v>
      </c>
      <c r="I77" s="9"/>
      <c r="J77" s="26" t="s">
        <v>93</v>
      </c>
      <c r="K77" s="27"/>
      <c r="L77" s="15"/>
      <c r="M77" s="15"/>
      <c r="P77" s="28"/>
    </row>
    <row r="78" spans="1:16" ht="12.75" x14ac:dyDescent="0.2">
      <c r="A78" s="29">
        <v>884094248032</v>
      </c>
      <c r="B78" s="53" t="s">
        <v>137</v>
      </c>
      <c r="C78" s="29" t="s">
        <v>28</v>
      </c>
      <c r="D78" s="29">
        <v>1</v>
      </c>
      <c r="E78" s="43">
        <v>145</v>
      </c>
      <c r="F78" s="43">
        <f t="shared" si="9"/>
        <v>145</v>
      </c>
      <c r="G78" s="43">
        <f t="shared" si="10"/>
        <v>36.25</v>
      </c>
      <c r="H78" s="29" t="s">
        <v>131</v>
      </c>
      <c r="I78" s="9"/>
      <c r="J78" s="26" t="s">
        <v>93</v>
      </c>
      <c r="K78" s="27"/>
      <c r="L78" s="15"/>
      <c r="M78" s="15"/>
      <c r="P78" s="28"/>
    </row>
    <row r="79" spans="1:16" ht="12.75" x14ac:dyDescent="0.2">
      <c r="A79" s="29">
        <v>888815867687</v>
      </c>
      <c r="B79" s="53" t="s">
        <v>138</v>
      </c>
      <c r="C79" s="29" t="s">
        <v>28</v>
      </c>
      <c r="D79" s="29">
        <v>1</v>
      </c>
      <c r="E79" s="43">
        <v>89</v>
      </c>
      <c r="F79" s="43">
        <f t="shared" si="9"/>
        <v>89</v>
      </c>
      <c r="G79" s="43">
        <f t="shared" si="10"/>
        <v>22.25</v>
      </c>
      <c r="H79" s="29" t="s">
        <v>139</v>
      </c>
      <c r="I79" s="9"/>
      <c r="J79" s="26" t="s">
        <v>93</v>
      </c>
      <c r="K79" s="27"/>
      <c r="L79" s="15"/>
      <c r="M79" s="15"/>
      <c r="P79" s="28"/>
    </row>
    <row r="80" spans="1:16" ht="12.75" x14ac:dyDescent="0.2">
      <c r="A80" s="29">
        <v>888815966403</v>
      </c>
      <c r="B80" s="53" t="s">
        <v>140</v>
      </c>
      <c r="C80" s="29" t="s">
        <v>28</v>
      </c>
      <c r="D80" s="29">
        <v>1</v>
      </c>
      <c r="E80" s="43">
        <v>69</v>
      </c>
      <c r="F80" s="43">
        <f t="shared" si="9"/>
        <v>69</v>
      </c>
      <c r="G80" s="43">
        <f t="shared" si="10"/>
        <v>17.25</v>
      </c>
      <c r="H80" s="29" t="s">
        <v>139</v>
      </c>
      <c r="I80" s="9"/>
      <c r="J80" s="26" t="s">
        <v>93</v>
      </c>
      <c r="K80" s="27"/>
      <c r="L80" s="15"/>
      <c r="M80" s="15"/>
      <c r="P80" s="28"/>
    </row>
    <row r="81" spans="1:19" ht="12.75" x14ac:dyDescent="0.2">
      <c r="A81" s="58" t="s">
        <v>141</v>
      </c>
      <c r="B81" s="59" t="s">
        <v>142</v>
      </c>
      <c r="C81" s="60"/>
      <c r="D81" s="60"/>
      <c r="E81" s="61"/>
      <c r="F81" s="61"/>
      <c r="G81" s="61"/>
      <c r="H81" s="62"/>
      <c r="I81" s="9"/>
      <c r="J81" s="26"/>
      <c r="K81" s="27"/>
      <c r="L81" s="15"/>
      <c r="M81" s="15"/>
      <c r="P81" s="28"/>
    </row>
    <row r="82" spans="1:19" ht="12.75" x14ac:dyDescent="0.2">
      <c r="A82" s="35">
        <v>192648057567</v>
      </c>
      <c r="B82" s="53" t="s">
        <v>143</v>
      </c>
      <c r="C82" s="29" t="s">
        <v>28</v>
      </c>
      <c r="D82" s="29">
        <v>1</v>
      </c>
      <c r="E82" s="43">
        <v>855</v>
      </c>
      <c r="F82" s="43">
        <f t="shared" ref="F82:F86" si="11">E82*D82</f>
        <v>855</v>
      </c>
      <c r="G82" s="43">
        <f t="shared" ref="G82:G86" si="12">F82/4</f>
        <v>213.75</v>
      </c>
      <c r="H82" s="57" t="s">
        <v>144</v>
      </c>
      <c r="I82" s="9"/>
      <c r="J82" s="26" t="s">
        <v>93</v>
      </c>
      <c r="K82" s="27"/>
      <c r="L82" s="15"/>
      <c r="M82" s="15"/>
      <c r="P82" s="28"/>
    </row>
    <row r="83" spans="1:19" ht="12.75" x14ac:dyDescent="0.2">
      <c r="A83" s="35">
        <v>192648063568</v>
      </c>
      <c r="B83" s="53" t="s">
        <v>145</v>
      </c>
      <c r="C83" s="29" t="s">
        <v>28</v>
      </c>
      <c r="D83" s="29">
        <v>1</v>
      </c>
      <c r="E83" s="43">
        <v>385</v>
      </c>
      <c r="F83" s="43">
        <f t="shared" si="11"/>
        <v>385</v>
      </c>
      <c r="G83" s="43">
        <f t="shared" si="12"/>
        <v>96.25</v>
      </c>
      <c r="H83" s="57" t="s">
        <v>144</v>
      </c>
      <c r="I83" s="9"/>
      <c r="J83" s="26" t="s">
        <v>93</v>
      </c>
      <c r="K83" s="27"/>
      <c r="L83" s="15"/>
      <c r="M83" s="15"/>
      <c r="P83" s="28"/>
    </row>
    <row r="84" spans="1:19" ht="12.75" x14ac:dyDescent="0.2">
      <c r="A84" s="35">
        <v>724432815383</v>
      </c>
      <c r="B84" s="53" t="s">
        <v>146</v>
      </c>
      <c r="C84" s="29" t="s">
        <v>28</v>
      </c>
      <c r="D84" s="29">
        <v>1</v>
      </c>
      <c r="E84" s="43">
        <v>128</v>
      </c>
      <c r="F84" s="43">
        <f t="shared" si="11"/>
        <v>128</v>
      </c>
      <c r="G84" s="43">
        <f t="shared" si="12"/>
        <v>32</v>
      </c>
      <c r="H84" s="57" t="s">
        <v>147</v>
      </c>
      <c r="I84" s="9"/>
      <c r="J84" s="26" t="s">
        <v>93</v>
      </c>
      <c r="K84" s="27"/>
      <c r="L84" s="15"/>
      <c r="M84" s="15"/>
      <c r="P84" s="28"/>
    </row>
    <row r="85" spans="1:19" ht="12.75" x14ac:dyDescent="0.2">
      <c r="A85" s="35">
        <v>884094027637</v>
      </c>
      <c r="B85" s="53" t="s">
        <v>148</v>
      </c>
      <c r="C85" s="29" t="s">
        <v>28</v>
      </c>
      <c r="D85" s="29">
        <v>1</v>
      </c>
      <c r="E85" s="43">
        <v>125</v>
      </c>
      <c r="F85" s="43">
        <f t="shared" si="11"/>
        <v>125</v>
      </c>
      <c r="G85" s="43">
        <f t="shared" si="12"/>
        <v>31.25</v>
      </c>
      <c r="H85" s="57" t="s">
        <v>131</v>
      </c>
      <c r="I85" s="9"/>
      <c r="J85" s="26" t="s">
        <v>93</v>
      </c>
      <c r="K85" s="27"/>
      <c r="L85" s="15"/>
      <c r="M85" s="15"/>
      <c r="P85" s="28"/>
    </row>
    <row r="86" spans="1:19" ht="12.75" x14ac:dyDescent="0.2">
      <c r="A86" s="35">
        <v>884094075072</v>
      </c>
      <c r="B86" s="53" t="s">
        <v>149</v>
      </c>
      <c r="C86" s="29" t="s">
        <v>28</v>
      </c>
      <c r="D86" s="29">
        <v>1</v>
      </c>
      <c r="E86" s="43">
        <v>125</v>
      </c>
      <c r="F86" s="43">
        <f t="shared" si="11"/>
        <v>125</v>
      </c>
      <c r="G86" s="43">
        <f t="shared" si="12"/>
        <v>31.25</v>
      </c>
      <c r="H86" s="57" t="s">
        <v>131</v>
      </c>
      <c r="I86" s="9"/>
      <c r="J86" s="26" t="s">
        <v>93</v>
      </c>
      <c r="K86" s="27"/>
      <c r="L86" s="15"/>
      <c r="M86" s="15"/>
      <c r="P86" s="28"/>
    </row>
    <row r="87" spans="1:19" ht="12.75" x14ac:dyDescent="0.2">
      <c r="A87" s="58" t="s">
        <v>150</v>
      </c>
      <c r="B87" s="59" t="s">
        <v>151</v>
      </c>
      <c r="C87" s="29"/>
      <c r="D87" s="29"/>
      <c r="E87" s="43"/>
      <c r="F87" s="43"/>
      <c r="G87" s="43"/>
      <c r="H87" s="57"/>
      <c r="I87" s="9"/>
      <c r="J87" s="26"/>
      <c r="K87" s="27"/>
      <c r="L87" s="15"/>
      <c r="M87" s="15"/>
      <c r="P87" s="28"/>
    </row>
    <row r="88" spans="1:19" ht="12.75" x14ac:dyDescent="0.2">
      <c r="A88" s="63">
        <v>10026360381</v>
      </c>
      <c r="B88" s="53" t="s">
        <v>152</v>
      </c>
      <c r="C88" s="29" t="s">
        <v>28</v>
      </c>
      <c r="D88" s="29">
        <v>1</v>
      </c>
      <c r="E88" s="43"/>
      <c r="F88" s="43">
        <v>0</v>
      </c>
      <c r="G88" s="43">
        <v>0</v>
      </c>
      <c r="H88" s="57"/>
      <c r="I88" s="9" t="s">
        <v>153</v>
      </c>
      <c r="J88" s="26" t="s">
        <v>93</v>
      </c>
      <c r="K88" s="27"/>
      <c r="L88" s="15"/>
      <c r="M88" s="15"/>
      <c r="P88" s="28"/>
    </row>
    <row r="89" spans="1:19" ht="12.75" x14ac:dyDescent="0.2">
      <c r="A89" s="63">
        <v>37882810649</v>
      </c>
      <c r="B89" s="53" t="s">
        <v>154</v>
      </c>
      <c r="C89" s="29" t="s">
        <v>28</v>
      </c>
      <c r="D89" s="29">
        <v>1</v>
      </c>
      <c r="E89" s="43">
        <v>36</v>
      </c>
      <c r="F89" s="43">
        <f t="shared" ref="F89:F90" si="13">E89*D89</f>
        <v>36</v>
      </c>
      <c r="G89" s="43">
        <f t="shared" ref="G89:G90" si="14">F89/4</f>
        <v>9</v>
      </c>
      <c r="H89" s="57" t="s">
        <v>155</v>
      </c>
      <c r="I89" s="9" t="s">
        <v>82</v>
      </c>
      <c r="J89" s="26" t="s">
        <v>93</v>
      </c>
      <c r="K89" s="27"/>
      <c r="L89" s="15"/>
      <c r="M89" s="15"/>
      <c r="P89" s="28"/>
    </row>
    <row r="90" spans="1:19" ht="12.75" x14ac:dyDescent="0.2">
      <c r="A90" s="63">
        <v>37882810663</v>
      </c>
      <c r="B90" s="53" t="s">
        <v>156</v>
      </c>
      <c r="C90" s="29" t="s">
        <v>28</v>
      </c>
      <c r="D90" s="29">
        <v>1</v>
      </c>
      <c r="E90" s="43">
        <v>36</v>
      </c>
      <c r="F90" s="43">
        <f t="shared" si="13"/>
        <v>36</v>
      </c>
      <c r="G90" s="43">
        <f t="shared" si="14"/>
        <v>9</v>
      </c>
      <c r="H90" s="57" t="s">
        <v>155</v>
      </c>
      <c r="I90" s="9" t="s">
        <v>82</v>
      </c>
      <c r="J90" s="26" t="s">
        <v>93</v>
      </c>
      <c r="K90" s="27"/>
      <c r="L90" s="15"/>
      <c r="M90" s="15"/>
      <c r="P90" s="28"/>
    </row>
    <row r="91" spans="1:19" ht="12.75" x14ac:dyDescent="0.2">
      <c r="A91" s="36" t="s">
        <v>157</v>
      </c>
      <c r="B91" s="36" t="s">
        <v>158</v>
      </c>
      <c r="C91" s="36" t="str">
        <f>MID($B91,6,7)</f>
        <v>LC18300</v>
      </c>
      <c r="D91" s="36"/>
      <c r="E91" s="36"/>
      <c r="F91" s="36"/>
      <c r="G91" s="36"/>
      <c r="H91" s="37">
        <v>44557</v>
      </c>
      <c r="I91" s="9"/>
      <c r="J91" s="32" t="str">
        <f>IF(LEFT(B91,3)="Box","BOX","COUNT")</f>
        <v>BOX</v>
      </c>
      <c r="K91" s="27">
        <f>SUMIF($J$4:$J$598,$C91,$D$4:$D$598)</f>
        <v>37</v>
      </c>
      <c r="L91" s="15">
        <f>SUMIF($J$4:$J$598,$C91,$F$4:$F$598)</f>
        <v>5245.48</v>
      </c>
      <c r="M91" s="15">
        <f>SUMIF($J$4:$J$598,$C91,$G$4:$G$598)</f>
        <v>1311.37</v>
      </c>
      <c r="N91" s="38" t="str">
        <f>C91</f>
        <v>LC18300</v>
      </c>
      <c r="O91" s="38" t="str">
        <f>J92</f>
        <v>SHIP</v>
      </c>
      <c r="P91" s="28">
        <f>M91</f>
        <v>1311.37</v>
      </c>
      <c r="Q91" s="39">
        <v>44483</v>
      </c>
      <c r="R91" s="9" t="s">
        <v>49</v>
      </c>
      <c r="S91" s="9" t="s">
        <v>50</v>
      </c>
    </row>
    <row r="92" spans="1:19" ht="12.75" x14ac:dyDescent="0.2">
      <c r="A92" s="64"/>
      <c r="B92" s="36" t="s">
        <v>159</v>
      </c>
      <c r="C92" s="55"/>
      <c r="D92" s="55"/>
      <c r="E92" s="56"/>
      <c r="F92" s="56"/>
      <c r="G92" s="56"/>
      <c r="H92" s="55"/>
      <c r="I92" s="9"/>
      <c r="J92" s="32" t="str">
        <f>IF(B92="","NSHIP","SHIP")</f>
        <v>SHIP</v>
      </c>
      <c r="K92" s="27">
        <f>IF($J92="NSHIP",0,-SUMIF($J$4:$J$598,$C91,$D$4:$D$598))</f>
        <v>-37</v>
      </c>
      <c r="L92" s="15">
        <f>IF($J92="NSHIP",0,-SUMIF($J$4:$J$598,$C91,$F$4:$F$598))</f>
        <v>-5245.48</v>
      </c>
      <c r="M92" s="15">
        <f>IF($J92="NSHIP",0,-SUMIF($J$4:$J$598,$C91,$G$4:$G$598))</f>
        <v>-1311.37</v>
      </c>
      <c r="P92" s="28"/>
    </row>
    <row r="93" spans="1:19" ht="12.75" x14ac:dyDescent="0.2">
      <c r="A93" s="22">
        <v>193277670271</v>
      </c>
      <c r="B93" s="65" t="s">
        <v>160</v>
      </c>
      <c r="C93" s="22" t="s">
        <v>28</v>
      </c>
      <c r="D93" s="22">
        <v>1</v>
      </c>
      <c r="E93" s="24">
        <v>215</v>
      </c>
      <c r="F93" s="24">
        <f t="shared" ref="F93:F120" si="15">E93*D93</f>
        <v>215</v>
      </c>
      <c r="G93" s="24">
        <f t="shared" ref="G93:G120" si="16">F93/4</f>
        <v>53.75</v>
      </c>
      <c r="H93" s="22" t="s">
        <v>161</v>
      </c>
      <c r="J93" s="26" t="s">
        <v>162</v>
      </c>
      <c r="K93" s="27"/>
      <c r="L93" s="15"/>
      <c r="M93" s="15"/>
      <c r="P93" s="28"/>
    </row>
    <row r="94" spans="1:19" ht="12.75" x14ac:dyDescent="0.2">
      <c r="A94" s="22">
        <v>194540229103</v>
      </c>
      <c r="B94" s="65" t="s">
        <v>163</v>
      </c>
      <c r="C94" s="22" t="s">
        <v>28</v>
      </c>
      <c r="D94" s="22">
        <v>1</v>
      </c>
      <c r="E94" s="24">
        <v>125</v>
      </c>
      <c r="F94" s="24">
        <f t="shared" si="15"/>
        <v>125</v>
      </c>
      <c r="G94" s="24">
        <f t="shared" si="16"/>
        <v>31.25</v>
      </c>
      <c r="H94" s="22" t="s">
        <v>129</v>
      </c>
      <c r="J94" s="26" t="s">
        <v>162</v>
      </c>
      <c r="K94" s="27"/>
      <c r="L94" s="15"/>
      <c r="M94" s="15"/>
      <c r="P94" s="28"/>
    </row>
    <row r="95" spans="1:19" ht="12.75" x14ac:dyDescent="0.2">
      <c r="A95" s="22">
        <v>195170005501</v>
      </c>
      <c r="B95" s="65" t="s">
        <v>164</v>
      </c>
      <c r="C95" s="22" t="s">
        <v>28</v>
      </c>
      <c r="D95" s="22">
        <v>1</v>
      </c>
      <c r="E95" s="24">
        <v>159</v>
      </c>
      <c r="F95" s="24">
        <f t="shared" si="15"/>
        <v>159</v>
      </c>
      <c r="G95" s="24">
        <f t="shared" si="16"/>
        <v>39.75</v>
      </c>
      <c r="H95" s="22" t="s">
        <v>104</v>
      </c>
      <c r="J95" s="26" t="s">
        <v>162</v>
      </c>
      <c r="K95" s="27"/>
      <c r="L95" s="15"/>
      <c r="M95" s="15"/>
      <c r="P95" s="28"/>
    </row>
    <row r="96" spans="1:19" ht="12.75" x14ac:dyDescent="0.2">
      <c r="A96" s="22">
        <v>195170006027</v>
      </c>
      <c r="B96" s="65" t="s">
        <v>165</v>
      </c>
      <c r="C96" s="22" t="s">
        <v>28</v>
      </c>
      <c r="D96" s="22">
        <v>1</v>
      </c>
      <c r="E96" s="24">
        <v>149</v>
      </c>
      <c r="F96" s="24">
        <f t="shared" si="15"/>
        <v>149</v>
      </c>
      <c r="G96" s="24">
        <f t="shared" si="16"/>
        <v>37.25</v>
      </c>
      <c r="H96" s="22" t="s">
        <v>104</v>
      </c>
      <c r="J96" s="26" t="s">
        <v>162</v>
      </c>
      <c r="K96" s="27"/>
      <c r="L96" s="15"/>
      <c r="M96" s="15"/>
      <c r="P96" s="28"/>
    </row>
    <row r="97" spans="1:16" ht="12.75" x14ac:dyDescent="0.2">
      <c r="A97" s="22">
        <v>689439102860</v>
      </c>
      <c r="B97" s="65" t="s">
        <v>166</v>
      </c>
      <c r="C97" s="22" t="s">
        <v>28</v>
      </c>
      <c r="D97" s="22">
        <v>1</v>
      </c>
      <c r="E97" s="24">
        <v>20.93</v>
      </c>
      <c r="F97" s="24">
        <f t="shared" si="15"/>
        <v>20.93</v>
      </c>
      <c r="G97" s="24">
        <f t="shared" si="16"/>
        <v>5.2324999999999999</v>
      </c>
      <c r="H97" s="22" t="s">
        <v>167</v>
      </c>
      <c r="J97" s="26" t="s">
        <v>162</v>
      </c>
      <c r="K97" s="27"/>
      <c r="L97" s="15"/>
      <c r="M97" s="15"/>
      <c r="P97" s="28"/>
    </row>
    <row r="98" spans="1:16" ht="12.75" x14ac:dyDescent="0.2">
      <c r="A98" s="22">
        <v>791841023821</v>
      </c>
      <c r="B98" s="65" t="s">
        <v>168</v>
      </c>
      <c r="C98" s="22" t="s">
        <v>28</v>
      </c>
      <c r="D98" s="22">
        <v>1</v>
      </c>
      <c r="E98" s="24">
        <v>40.99</v>
      </c>
      <c r="F98" s="24">
        <f t="shared" si="15"/>
        <v>40.99</v>
      </c>
      <c r="G98" s="24">
        <f t="shared" si="16"/>
        <v>10.2475</v>
      </c>
      <c r="H98" s="22" t="s">
        <v>169</v>
      </c>
      <c r="J98" s="26" t="s">
        <v>162</v>
      </c>
      <c r="K98" s="27"/>
      <c r="L98" s="15"/>
      <c r="M98" s="15"/>
      <c r="P98" s="28"/>
    </row>
    <row r="99" spans="1:16" ht="12.75" x14ac:dyDescent="0.2">
      <c r="A99" s="22">
        <v>791841034865</v>
      </c>
      <c r="B99" s="65" t="s">
        <v>170</v>
      </c>
      <c r="C99" s="22" t="s">
        <v>28</v>
      </c>
      <c r="D99" s="22">
        <v>1</v>
      </c>
      <c r="E99" s="24">
        <v>59</v>
      </c>
      <c r="F99" s="24">
        <f t="shared" si="15"/>
        <v>59</v>
      </c>
      <c r="G99" s="24">
        <f t="shared" si="16"/>
        <v>14.75</v>
      </c>
      <c r="H99" s="22" t="s">
        <v>171</v>
      </c>
      <c r="J99" s="26" t="s">
        <v>162</v>
      </c>
      <c r="K99" s="27"/>
      <c r="L99" s="15"/>
      <c r="M99" s="15"/>
      <c r="P99" s="28"/>
    </row>
    <row r="100" spans="1:16" ht="12.75" x14ac:dyDescent="0.2">
      <c r="A100" s="22">
        <v>791841034872</v>
      </c>
      <c r="B100" s="65" t="s">
        <v>172</v>
      </c>
      <c r="C100" s="22" t="s">
        <v>28</v>
      </c>
      <c r="D100" s="22">
        <v>1</v>
      </c>
      <c r="E100" s="24">
        <v>59</v>
      </c>
      <c r="F100" s="24">
        <f t="shared" si="15"/>
        <v>59</v>
      </c>
      <c r="G100" s="24">
        <f t="shared" si="16"/>
        <v>14.75</v>
      </c>
      <c r="H100" s="22" t="s">
        <v>171</v>
      </c>
      <c r="J100" s="26" t="s">
        <v>162</v>
      </c>
      <c r="K100" s="27"/>
      <c r="L100" s="15"/>
      <c r="M100" s="15"/>
      <c r="P100" s="28"/>
    </row>
    <row r="101" spans="1:16" ht="12.75" x14ac:dyDescent="0.2">
      <c r="A101" s="22">
        <v>791841043188</v>
      </c>
      <c r="B101" s="65" t="s">
        <v>173</v>
      </c>
      <c r="C101" s="22" t="s">
        <v>28</v>
      </c>
      <c r="D101" s="22">
        <v>2</v>
      </c>
      <c r="E101" s="24">
        <v>59</v>
      </c>
      <c r="F101" s="24">
        <f t="shared" si="15"/>
        <v>118</v>
      </c>
      <c r="G101" s="24">
        <f t="shared" si="16"/>
        <v>29.5</v>
      </c>
      <c r="H101" s="22" t="s">
        <v>171</v>
      </c>
      <c r="J101" s="26" t="s">
        <v>162</v>
      </c>
      <c r="K101" s="27"/>
      <c r="L101" s="15"/>
      <c r="M101" s="15"/>
      <c r="P101" s="28"/>
    </row>
    <row r="102" spans="1:16" ht="12.75" x14ac:dyDescent="0.2">
      <c r="A102" s="22">
        <v>791841043195</v>
      </c>
      <c r="B102" s="65" t="s">
        <v>174</v>
      </c>
      <c r="C102" s="22" t="s">
        <v>28</v>
      </c>
      <c r="D102" s="22">
        <v>2</v>
      </c>
      <c r="E102" s="24">
        <v>59</v>
      </c>
      <c r="F102" s="24">
        <f t="shared" si="15"/>
        <v>118</v>
      </c>
      <c r="G102" s="24">
        <f t="shared" si="16"/>
        <v>29.5</v>
      </c>
      <c r="H102" s="22" t="s">
        <v>171</v>
      </c>
      <c r="J102" s="26" t="s">
        <v>162</v>
      </c>
      <c r="K102" s="27"/>
      <c r="L102" s="15"/>
      <c r="M102" s="15"/>
      <c r="P102" s="28"/>
    </row>
    <row r="103" spans="1:16" ht="12.75" x14ac:dyDescent="0.2">
      <c r="A103" s="22">
        <v>791841043201</v>
      </c>
      <c r="B103" s="65" t="s">
        <v>175</v>
      </c>
      <c r="C103" s="22" t="s">
        <v>28</v>
      </c>
      <c r="D103" s="22">
        <v>2</v>
      </c>
      <c r="E103" s="24">
        <v>59</v>
      </c>
      <c r="F103" s="24">
        <f t="shared" si="15"/>
        <v>118</v>
      </c>
      <c r="G103" s="24">
        <f t="shared" si="16"/>
        <v>29.5</v>
      </c>
      <c r="H103" s="22" t="s">
        <v>171</v>
      </c>
      <c r="J103" s="26" t="s">
        <v>162</v>
      </c>
      <c r="K103" s="27"/>
      <c r="L103" s="15"/>
      <c r="M103" s="15"/>
      <c r="P103" s="28"/>
    </row>
    <row r="104" spans="1:16" ht="12.75" x14ac:dyDescent="0.2">
      <c r="A104" s="22">
        <v>791841047025</v>
      </c>
      <c r="B104" s="65" t="s">
        <v>176</v>
      </c>
      <c r="C104" s="22" t="s">
        <v>28</v>
      </c>
      <c r="D104" s="22">
        <v>1</v>
      </c>
      <c r="E104" s="24">
        <v>59</v>
      </c>
      <c r="F104" s="24">
        <f t="shared" si="15"/>
        <v>59</v>
      </c>
      <c r="G104" s="24">
        <f t="shared" si="16"/>
        <v>14.75</v>
      </c>
      <c r="H104" s="22" t="s">
        <v>169</v>
      </c>
      <c r="J104" s="26" t="s">
        <v>162</v>
      </c>
      <c r="K104" s="27"/>
      <c r="L104" s="15"/>
      <c r="M104" s="15"/>
      <c r="P104" s="28"/>
    </row>
    <row r="105" spans="1:16" ht="12.75" x14ac:dyDescent="0.2">
      <c r="A105" s="22">
        <v>791841047070</v>
      </c>
      <c r="B105" s="65" t="s">
        <v>177</v>
      </c>
      <c r="C105" s="22" t="s">
        <v>28</v>
      </c>
      <c r="D105" s="22">
        <v>1</v>
      </c>
      <c r="E105" s="24">
        <v>59</v>
      </c>
      <c r="F105" s="24">
        <f t="shared" si="15"/>
        <v>59</v>
      </c>
      <c r="G105" s="24">
        <f t="shared" si="16"/>
        <v>14.75</v>
      </c>
      <c r="H105" s="22" t="s">
        <v>169</v>
      </c>
      <c r="J105" s="26" t="s">
        <v>162</v>
      </c>
      <c r="K105" s="27"/>
      <c r="L105" s="15"/>
      <c r="M105" s="15"/>
      <c r="P105" s="28"/>
    </row>
    <row r="106" spans="1:16" ht="12.75" x14ac:dyDescent="0.2">
      <c r="A106" s="22">
        <v>791841114185</v>
      </c>
      <c r="B106" s="65" t="s">
        <v>178</v>
      </c>
      <c r="C106" s="22" t="s">
        <v>28</v>
      </c>
      <c r="D106" s="22">
        <v>1</v>
      </c>
      <c r="E106" s="24">
        <v>40.99</v>
      </c>
      <c r="F106" s="24">
        <f t="shared" si="15"/>
        <v>40.99</v>
      </c>
      <c r="G106" s="24">
        <f t="shared" si="16"/>
        <v>10.2475</v>
      </c>
      <c r="H106" s="22" t="s">
        <v>169</v>
      </c>
      <c r="J106" s="26" t="s">
        <v>162</v>
      </c>
      <c r="K106" s="27"/>
      <c r="L106" s="15"/>
      <c r="M106" s="15"/>
      <c r="P106" s="28"/>
    </row>
    <row r="107" spans="1:16" ht="12.75" x14ac:dyDescent="0.2">
      <c r="A107" s="22">
        <v>791841114208</v>
      </c>
      <c r="B107" s="65" t="s">
        <v>179</v>
      </c>
      <c r="C107" s="22" t="s">
        <v>28</v>
      </c>
      <c r="D107" s="22">
        <v>1</v>
      </c>
      <c r="E107" s="24">
        <v>40.99</v>
      </c>
      <c r="F107" s="24">
        <f t="shared" si="15"/>
        <v>40.99</v>
      </c>
      <c r="G107" s="24">
        <f t="shared" si="16"/>
        <v>10.2475</v>
      </c>
      <c r="H107" s="22" t="s">
        <v>169</v>
      </c>
      <c r="J107" s="26" t="s">
        <v>162</v>
      </c>
      <c r="K107" s="27"/>
      <c r="L107" s="15"/>
      <c r="M107" s="15"/>
      <c r="P107" s="28"/>
    </row>
    <row r="108" spans="1:16" ht="12.75" x14ac:dyDescent="0.2">
      <c r="A108" s="22">
        <v>791841142393</v>
      </c>
      <c r="B108" s="65" t="s">
        <v>180</v>
      </c>
      <c r="C108" s="22" t="s">
        <v>28</v>
      </c>
      <c r="D108" s="22">
        <v>1</v>
      </c>
      <c r="E108" s="24">
        <v>49.99</v>
      </c>
      <c r="F108" s="24">
        <f t="shared" si="15"/>
        <v>49.99</v>
      </c>
      <c r="G108" s="24">
        <f t="shared" si="16"/>
        <v>12.4975</v>
      </c>
      <c r="H108" s="22" t="s">
        <v>169</v>
      </c>
      <c r="J108" s="26" t="s">
        <v>162</v>
      </c>
      <c r="K108" s="27"/>
      <c r="L108" s="15"/>
      <c r="M108" s="15"/>
      <c r="P108" s="28"/>
    </row>
    <row r="109" spans="1:16" ht="12.75" x14ac:dyDescent="0.2">
      <c r="A109" s="22">
        <v>791841174585</v>
      </c>
      <c r="B109" s="65" t="s">
        <v>181</v>
      </c>
      <c r="C109" s="22" t="s">
        <v>28</v>
      </c>
      <c r="D109" s="22">
        <v>1</v>
      </c>
      <c r="E109" s="24">
        <v>79</v>
      </c>
      <c r="F109" s="24">
        <f t="shared" si="15"/>
        <v>79</v>
      </c>
      <c r="G109" s="24">
        <f t="shared" si="16"/>
        <v>19.75</v>
      </c>
      <c r="H109" s="22" t="s">
        <v>169</v>
      </c>
      <c r="J109" s="26" t="s">
        <v>162</v>
      </c>
      <c r="K109" s="27"/>
      <c r="L109" s="15"/>
      <c r="M109" s="15"/>
      <c r="P109" s="28"/>
    </row>
    <row r="110" spans="1:16" ht="12.75" x14ac:dyDescent="0.2">
      <c r="A110" s="22">
        <v>883806035540</v>
      </c>
      <c r="B110" s="65" t="s">
        <v>182</v>
      </c>
      <c r="C110" s="22" t="s">
        <v>28</v>
      </c>
      <c r="D110" s="22">
        <v>1</v>
      </c>
      <c r="E110" s="24">
        <v>185</v>
      </c>
      <c r="F110" s="24">
        <f t="shared" si="15"/>
        <v>185</v>
      </c>
      <c r="G110" s="24">
        <f t="shared" si="16"/>
        <v>46.25</v>
      </c>
      <c r="H110" s="22" t="s">
        <v>131</v>
      </c>
      <c r="J110" s="26" t="s">
        <v>162</v>
      </c>
      <c r="K110" s="27"/>
      <c r="L110" s="15"/>
      <c r="M110" s="15"/>
      <c r="P110" s="28"/>
    </row>
    <row r="111" spans="1:16" ht="12.75" x14ac:dyDescent="0.2">
      <c r="A111" s="22">
        <v>883806035595</v>
      </c>
      <c r="B111" s="65" t="s">
        <v>183</v>
      </c>
      <c r="C111" s="22" t="s">
        <v>28</v>
      </c>
      <c r="D111" s="22">
        <v>1</v>
      </c>
      <c r="E111" s="24">
        <v>185</v>
      </c>
      <c r="F111" s="24">
        <f t="shared" si="15"/>
        <v>185</v>
      </c>
      <c r="G111" s="24">
        <f t="shared" si="16"/>
        <v>46.25</v>
      </c>
      <c r="H111" s="22" t="s">
        <v>129</v>
      </c>
      <c r="J111" s="26" t="s">
        <v>162</v>
      </c>
      <c r="K111" s="27"/>
      <c r="L111" s="15"/>
      <c r="M111" s="15"/>
      <c r="P111" s="28"/>
    </row>
    <row r="112" spans="1:16" ht="12.75" x14ac:dyDescent="0.2">
      <c r="A112" s="22">
        <v>883806254590</v>
      </c>
      <c r="B112" s="65" t="s">
        <v>184</v>
      </c>
      <c r="C112" s="22" t="s">
        <v>28</v>
      </c>
      <c r="D112" s="22">
        <v>1</v>
      </c>
      <c r="E112" s="24">
        <v>175</v>
      </c>
      <c r="F112" s="24">
        <f t="shared" si="15"/>
        <v>175</v>
      </c>
      <c r="G112" s="24">
        <f t="shared" si="16"/>
        <v>43.75</v>
      </c>
      <c r="H112" s="22" t="s">
        <v>131</v>
      </c>
      <c r="J112" s="26" t="s">
        <v>162</v>
      </c>
      <c r="K112" s="27"/>
      <c r="L112" s="15"/>
      <c r="M112" s="15"/>
      <c r="P112" s="28"/>
    </row>
    <row r="113" spans="1:26" ht="12.75" x14ac:dyDescent="0.2">
      <c r="A113" s="22">
        <v>884094248100</v>
      </c>
      <c r="B113" s="65" t="s">
        <v>185</v>
      </c>
      <c r="C113" s="22" t="s">
        <v>28</v>
      </c>
      <c r="D113" s="22">
        <v>1</v>
      </c>
      <c r="E113" s="24">
        <v>145</v>
      </c>
      <c r="F113" s="24">
        <f t="shared" si="15"/>
        <v>145</v>
      </c>
      <c r="G113" s="24">
        <f t="shared" si="16"/>
        <v>36.25</v>
      </c>
      <c r="H113" s="22" t="s">
        <v>131</v>
      </c>
      <c r="J113" s="26" t="s">
        <v>162</v>
      </c>
      <c r="K113" s="27"/>
      <c r="L113" s="15"/>
      <c r="M113" s="15"/>
      <c r="P113" s="28"/>
    </row>
    <row r="114" spans="1:26" ht="12.75" x14ac:dyDescent="0.2">
      <c r="A114" s="22">
        <v>884094262069</v>
      </c>
      <c r="B114" s="65" t="s">
        <v>186</v>
      </c>
      <c r="C114" s="22" t="s">
        <v>28</v>
      </c>
      <c r="D114" s="22">
        <v>1</v>
      </c>
      <c r="E114" s="24">
        <v>175</v>
      </c>
      <c r="F114" s="24">
        <f t="shared" si="15"/>
        <v>175</v>
      </c>
      <c r="G114" s="24">
        <f t="shared" si="16"/>
        <v>43.75</v>
      </c>
      <c r="H114" s="22" t="s">
        <v>131</v>
      </c>
      <c r="J114" s="26" t="s">
        <v>162</v>
      </c>
      <c r="K114" s="27"/>
      <c r="L114" s="15"/>
      <c r="M114" s="15"/>
      <c r="P114" s="28"/>
    </row>
    <row r="115" spans="1:26" ht="12.75" x14ac:dyDescent="0.2">
      <c r="A115" s="22">
        <v>884094540327</v>
      </c>
      <c r="B115" s="65" t="s">
        <v>187</v>
      </c>
      <c r="C115" s="22" t="s">
        <v>28</v>
      </c>
      <c r="D115" s="22">
        <v>1</v>
      </c>
      <c r="E115" s="24">
        <v>145</v>
      </c>
      <c r="F115" s="24">
        <f t="shared" si="15"/>
        <v>145</v>
      </c>
      <c r="G115" s="24">
        <f t="shared" si="16"/>
        <v>36.25</v>
      </c>
      <c r="H115" s="22" t="s">
        <v>129</v>
      </c>
      <c r="J115" s="26" t="s">
        <v>162</v>
      </c>
      <c r="K115" s="27"/>
      <c r="L115" s="15"/>
      <c r="M115" s="15"/>
      <c r="P115" s="28"/>
    </row>
    <row r="116" spans="1:26" ht="12.75" x14ac:dyDescent="0.2">
      <c r="A116" s="22">
        <v>884094540389</v>
      </c>
      <c r="B116" s="65" t="s">
        <v>188</v>
      </c>
      <c r="C116" s="22" t="s">
        <v>28</v>
      </c>
      <c r="D116" s="22">
        <v>1</v>
      </c>
      <c r="E116" s="24">
        <v>145</v>
      </c>
      <c r="F116" s="24">
        <f t="shared" si="15"/>
        <v>145</v>
      </c>
      <c r="G116" s="24">
        <f t="shared" si="16"/>
        <v>36.25</v>
      </c>
      <c r="H116" s="22" t="s">
        <v>131</v>
      </c>
      <c r="J116" s="26" t="s">
        <v>162</v>
      </c>
      <c r="K116" s="27"/>
      <c r="L116" s="15"/>
      <c r="M116" s="15"/>
      <c r="P116" s="28"/>
    </row>
    <row r="117" spans="1:26" ht="12.75" x14ac:dyDescent="0.2">
      <c r="A117" s="22">
        <v>886542860360</v>
      </c>
      <c r="B117" s="65" t="s">
        <v>189</v>
      </c>
      <c r="C117" s="22" t="s">
        <v>28</v>
      </c>
      <c r="D117" s="22">
        <v>1</v>
      </c>
      <c r="E117" s="24">
        <v>59</v>
      </c>
      <c r="F117" s="24">
        <f t="shared" si="15"/>
        <v>59</v>
      </c>
      <c r="G117" s="24">
        <f t="shared" si="16"/>
        <v>14.75</v>
      </c>
      <c r="H117" s="22" t="s">
        <v>171</v>
      </c>
      <c r="J117" s="26" t="s">
        <v>162</v>
      </c>
      <c r="K117" s="27"/>
      <c r="L117" s="15"/>
      <c r="M117" s="15"/>
      <c r="P117" s="28"/>
    </row>
    <row r="118" spans="1:26" ht="12.75" x14ac:dyDescent="0.2">
      <c r="A118" s="22">
        <v>886542860377</v>
      </c>
      <c r="B118" s="65" t="s">
        <v>190</v>
      </c>
      <c r="C118" s="22" t="s">
        <v>28</v>
      </c>
      <c r="D118" s="22">
        <v>1</v>
      </c>
      <c r="E118" s="24">
        <v>59</v>
      </c>
      <c r="F118" s="24">
        <f t="shared" si="15"/>
        <v>59</v>
      </c>
      <c r="G118" s="24">
        <f t="shared" si="16"/>
        <v>14.75</v>
      </c>
      <c r="H118" s="22" t="s">
        <v>171</v>
      </c>
      <c r="J118" s="26" t="s">
        <v>162</v>
      </c>
      <c r="K118" s="27"/>
      <c r="L118" s="15"/>
      <c r="M118" s="15"/>
      <c r="P118" s="28"/>
    </row>
    <row r="119" spans="1:26" ht="12.75" x14ac:dyDescent="0.2">
      <c r="A119" s="22">
        <v>886542860421</v>
      </c>
      <c r="B119" s="65" t="s">
        <v>191</v>
      </c>
      <c r="C119" s="22" t="s">
        <v>28</v>
      </c>
      <c r="D119" s="22">
        <v>2</v>
      </c>
      <c r="E119" s="24">
        <v>59</v>
      </c>
      <c r="F119" s="24">
        <f t="shared" si="15"/>
        <v>118</v>
      </c>
      <c r="G119" s="24">
        <f t="shared" si="16"/>
        <v>29.5</v>
      </c>
      <c r="H119" s="22" t="s">
        <v>171</v>
      </c>
      <c r="J119" s="26" t="s">
        <v>162</v>
      </c>
      <c r="K119" s="27"/>
      <c r="L119" s="15"/>
      <c r="M119" s="15"/>
      <c r="P119" s="28"/>
    </row>
    <row r="120" spans="1:26" ht="12.75" x14ac:dyDescent="0.2">
      <c r="A120" s="22">
        <v>886542997301</v>
      </c>
      <c r="B120" s="65" t="s">
        <v>192</v>
      </c>
      <c r="C120" s="22" t="s">
        <v>28</v>
      </c>
      <c r="D120" s="22">
        <v>1</v>
      </c>
      <c r="E120" s="24">
        <v>59</v>
      </c>
      <c r="F120" s="24">
        <f t="shared" si="15"/>
        <v>59</v>
      </c>
      <c r="G120" s="24">
        <f t="shared" si="16"/>
        <v>14.75</v>
      </c>
      <c r="H120" s="22" t="s">
        <v>171</v>
      </c>
      <c r="J120" s="26" t="s">
        <v>162</v>
      </c>
      <c r="K120" s="27"/>
      <c r="L120" s="15"/>
      <c r="M120" s="15"/>
      <c r="P120" s="28"/>
    </row>
    <row r="121" spans="1:26" ht="12.75" x14ac:dyDescent="0.2">
      <c r="A121" s="58" t="s">
        <v>193</v>
      </c>
      <c r="B121" s="45" t="s">
        <v>194</v>
      </c>
      <c r="C121" s="66"/>
      <c r="D121" s="66"/>
      <c r="E121" s="66"/>
      <c r="F121" s="66"/>
      <c r="G121" s="66"/>
      <c r="H121" s="67"/>
      <c r="I121" s="25"/>
      <c r="J121" s="68"/>
      <c r="K121" s="69"/>
      <c r="L121" s="24"/>
      <c r="M121" s="24"/>
      <c r="N121" s="25"/>
      <c r="O121" s="25"/>
      <c r="P121" s="28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35">
        <v>193371331931</v>
      </c>
      <c r="B122" s="65" t="s">
        <v>195</v>
      </c>
      <c r="C122" s="22" t="s">
        <v>28</v>
      </c>
      <c r="D122" s="22">
        <v>1</v>
      </c>
      <c r="E122" s="24">
        <v>98</v>
      </c>
      <c r="F122" s="24">
        <f t="shared" ref="F122:F123" si="17">E122*D122</f>
        <v>98</v>
      </c>
      <c r="G122" s="24">
        <f t="shared" ref="G122:G123" si="18">F122/4</f>
        <v>24.5</v>
      </c>
      <c r="H122" s="22" t="s">
        <v>196</v>
      </c>
      <c r="J122" s="26" t="s">
        <v>162</v>
      </c>
      <c r="K122" s="27"/>
      <c r="L122" s="15"/>
      <c r="M122" s="15"/>
      <c r="P122" s="28"/>
    </row>
    <row r="123" spans="1:26" ht="12.75" x14ac:dyDescent="0.2">
      <c r="A123" s="35">
        <v>192648111412</v>
      </c>
      <c r="B123" s="65" t="s">
        <v>197</v>
      </c>
      <c r="C123" s="22" t="s">
        <v>28</v>
      </c>
      <c r="D123" s="22">
        <v>1</v>
      </c>
      <c r="E123" s="24">
        <v>395</v>
      </c>
      <c r="F123" s="24">
        <f t="shared" si="17"/>
        <v>395</v>
      </c>
      <c r="G123" s="24">
        <f t="shared" si="18"/>
        <v>98.75</v>
      </c>
      <c r="H123" s="22" t="s">
        <v>144</v>
      </c>
      <c r="J123" s="26" t="s">
        <v>162</v>
      </c>
      <c r="K123" s="27"/>
      <c r="L123" s="15"/>
      <c r="M123" s="15"/>
      <c r="P123" s="28"/>
    </row>
    <row r="124" spans="1:26" ht="12.75" x14ac:dyDescent="0.2">
      <c r="A124" s="58" t="s">
        <v>198</v>
      </c>
      <c r="B124" s="45" t="s">
        <v>199</v>
      </c>
      <c r="C124" s="66"/>
      <c r="D124" s="66"/>
      <c r="E124" s="66"/>
      <c r="F124" s="66"/>
      <c r="G124" s="66"/>
      <c r="H124" s="67"/>
      <c r="I124" s="25"/>
      <c r="J124" s="68"/>
      <c r="K124" s="69"/>
      <c r="L124" s="24"/>
      <c r="M124" s="24"/>
      <c r="N124" s="25"/>
      <c r="O124" s="25"/>
      <c r="P124" s="28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36" t="s">
        <v>200</v>
      </c>
      <c r="B125" s="36" t="s">
        <v>201</v>
      </c>
      <c r="C125" s="36" t="str">
        <f>MID($B125,6,7)</f>
        <v>LC18301</v>
      </c>
      <c r="D125" s="36"/>
      <c r="E125" s="36"/>
      <c r="F125" s="36"/>
      <c r="G125" s="36"/>
      <c r="H125" s="37">
        <v>44557</v>
      </c>
      <c r="I125" s="70"/>
      <c r="J125" s="48" t="str">
        <f>IF(LEFT(B125,3)="Box","BOX","COUNT")</f>
        <v>BOX</v>
      </c>
      <c r="K125" s="71">
        <f>SUMIF($J$4:$J$598,$C125,$D$4:$D$598)</f>
        <v>34</v>
      </c>
      <c r="L125" s="72">
        <f>SUMIF($J$4:$J$598,$C125,$F$4:$F$598)</f>
        <v>3453.8900000000003</v>
      </c>
      <c r="M125" s="72">
        <f>SUMIF($J$4:$J$598,$C125,$G$4:$G$598)</f>
        <v>863.47250000000008</v>
      </c>
      <c r="N125" s="70" t="str">
        <f>C125</f>
        <v>LC18301</v>
      </c>
      <c r="O125" s="70" t="str">
        <f>J126</f>
        <v>SHIP</v>
      </c>
      <c r="P125" s="28">
        <f>M125</f>
        <v>863.47250000000008</v>
      </c>
      <c r="Q125" s="39">
        <v>44483</v>
      </c>
      <c r="R125" s="9" t="s">
        <v>49</v>
      </c>
      <c r="S125" s="9" t="s">
        <v>50</v>
      </c>
      <c r="T125" s="70"/>
      <c r="U125" s="70"/>
      <c r="V125" s="70"/>
      <c r="W125" s="70"/>
      <c r="X125" s="70"/>
      <c r="Y125" s="70"/>
      <c r="Z125" s="70"/>
    </row>
    <row r="126" spans="1:26" ht="12.75" x14ac:dyDescent="0.2">
      <c r="A126" s="63"/>
      <c r="B126" s="36" t="s">
        <v>202</v>
      </c>
      <c r="C126" s="35"/>
      <c r="D126" s="35"/>
      <c r="E126" s="41"/>
      <c r="F126" s="41"/>
      <c r="G126" s="41"/>
      <c r="H126" s="35"/>
      <c r="J126" s="32" t="str">
        <f>IF(B126="","NSHIP","SHIP")</f>
        <v>SHIP</v>
      </c>
      <c r="K126" s="27">
        <f>IF($J126="NSHIP",0,-SUMIF($J$4:$J$598,$C125,$D$4:$D$598))</f>
        <v>-34</v>
      </c>
      <c r="L126" s="15">
        <f>IF($J126="NSHIP",0,-SUMIF($J$4:$J$598,$C125,$F$4:$F$598))</f>
        <v>-3453.8900000000003</v>
      </c>
      <c r="M126" s="15">
        <f>IF($J126="NSHIP",0,-SUMIF($J$4:$J$598,$C125,$G$4:$G$598))</f>
        <v>-863.47250000000008</v>
      </c>
      <c r="P126" s="28"/>
    </row>
    <row r="127" spans="1:26" ht="12.75" x14ac:dyDescent="0.2">
      <c r="A127" s="22">
        <v>191797050573</v>
      </c>
      <c r="B127" s="73" t="s">
        <v>203</v>
      </c>
      <c r="C127" s="22" t="s">
        <v>28</v>
      </c>
      <c r="D127" s="22">
        <v>1</v>
      </c>
      <c r="E127" s="24">
        <v>89.98</v>
      </c>
      <c r="F127" s="24">
        <f t="shared" ref="F127:F150" si="19">E127*D127</f>
        <v>89.98</v>
      </c>
      <c r="G127" s="24">
        <f t="shared" ref="G127:G150" si="20">F127/4</f>
        <v>22.495000000000001</v>
      </c>
      <c r="H127" s="22" t="s">
        <v>204</v>
      </c>
      <c r="J127" s="26" t="s">
        <v>205</v>
      </c>
      <c r="K127" s="27"/>
      <c r="L127" s="15"/>
      <c r="M127" s="15"/>
      <c r="P127" s="28"/>
    </row>
    <row r="128" spans="1:26" ht="12.75" x14ac:dyDescent="0.2">
      <c r="A128" s="22">
        <v>191855495414</v>
      </c>
      <c r="B128" s="53" t="s">
        <v>206</v>
      </c>
      <c r="C128" s="22" t="s">
        <v>28</v>
      </c>
      <c r="D128" s="22">
        <v>1</v>
      </c>
      <c r="E128" s="24">
        <v>248</v>
      </c>
      <c r="F128" s="24">
        <f t="shared" si="19"/>
        <v>248</v>
      </c>
      <c r="G128" s="24">
        <f t="shared" si="20"/>
        <v>62</v>
      </c>
      <c r="H128" s="22" t="s">
        <v>207</v>
      </c>
      <c r="J128" s="26" t="s">
        <v>205</v>
      </c>
      <c r="K128" s="27"/>
      <c r="L128" s="15"/>
      <c r="M128" s="15"/>
      <c r="P128" s="28"/>
    </row>
    <row r="129" spans="1:16" ht="12.75" x14ac:dyDescent="0.2">
      <c r="A129" s="22">
        <v>191855546994</v>
      </c>
      <c r="B129" s="53" t="s">
        <v>208</v>
      </c>
      <c r="C129" s="22" t="s">
        <v>28</v>
      </c>
      <c r="D129" s="22">
        <v>1</v>
      </c>
      <c r="E129" s="24">
        <v>368</v>
      </c>
      <c r="F129" s="24">
        <f t="shared" si="19"/>
        <v>368</v>
      </c>
      <c r="G129" s="24">
        <f t="shared" si="20"/>
        <v>92</v>
      </c>
      <c r="H129" s="22" t="s">
        <v>207</v>
      </c>
      <c r="J129" s="26" t="s">
        <v>205</v>
      </c>
      <c r="K129" s="27"/>
      <c r="L129" s="15"/>
      <c r="M129" s="15"/>
      <c r="P129" s="28"/>
    </row>
    <row r="130" spans="1:16" ht="12.75" x14ac:dyDescent="0.2">
      <c r="A130" s="22">
        <v>191855567616</v>
      </c>
      <c r="B130" s="53" t="s">
        <v>209</v>
      </c>
      <c r="C130" s="22" t="s">
        <v>28</v>
      </c>
      <c r="D130" s="22">
        <v>1</v>
      </c>
      <c r="E130" s="24">
        <v>198</v>
      </c>
      <c r="F130" s="24">
        <f t="shared" si="19"/>
        <v>198</v>
      </c>
      <c r="G130" s="24">
        <f t="shared" si="20"/>
        <v>49.5</v>
      </c>
      <c r="H130" s="22" t="s">
        <v>207</v>
      </c>
      <c r="J130" s="26" t="s">
        <v>205</v>
      </c>
      <c r="K130" s="27"/>
      <c r="L130" s="15"/>
      <c r="M130" s="15"/>
      <c r="P130" s="28"/>
    </row>
    <row r="131" spans="1:16" ht="12.75" x14ac:dyDescent="0.2">
      <c r="A131" s="22">
        <v>192351067303</v>
      </c>
      <c r="B131" s="53" t="s">
        <v>210</v>
      </c>
      <c r="C131" s="22" t="s">
        <v>28</v>
      </c>
      <c r="D131" s="22">
        <v>1</v>
      </c>
      <c r="E131" s="24">
        <v>89.98</v>
      </c>
      <c r="F131" s="24">
        <f t="shared" si="19"/>
        <v>89.98</v>
      </c>
      <c r="G131" s="24">
        <f t="shared" si="20"/>
        <v>22.495000000000001</v>
      </c>
      <c r="H131" s="22" t="s">
        <v>204</v>
      </c>
      <c r="J131" s="26" t="s">
        <v>205</v>
      </c>
      <c r="K131" s="27"/>
      <c r="L131" s="15"/>
      <c r="M131" s="15"/>
      <c r="P131" s="28"/>
    </row>
    <row r="132" spans="1:16" ht="12.75" x14ac:dyDescent="0.2">
      <c r="A132" s="22">
        <v>193623428303</v>
      </c>
      <c r="B132" s="53" t="s">
        <v>211</v>
      </c>
      <c r="C132" s="22" t="s">
        <v>28</v>
      </c>
      <c r="D132" s="22">
        <v>1</v>
      </c>
      <c r="E132" s="24">
        <v>199</v>
      </c>
      <c r="F132" s="24">
        <f t="shared" si="19"/>
        <v>199</v>
      </c>
      <c r="G132" s="24">
        <f t="shared" si="20"/>
        <v>49.75</v>
      </c>
      <c r="H132" s="22" t="s">
        <v>212</v>
      </c>
      <c r="J132" s="26" t="s">
        <v>205</v>
      </c>
      <c r="K132" s="27"/>
      <c r="L132" s="15"/>
      <c r="M132" s="15"/>
      <c r="P132" s="28"/>
    </row>
    <row r="133" spans="1:16" ht="12.75" x14ac:dyDescent="0.2">
      <c r="A133" s="22">
        <v>193623436179</v>
      </c>
      <c r="B133" s="53" t="s">
        <v>213</v>
      </c>
      <c r="C133" s="22" t="s">
        <v>28</v>
      </c>
      <c r="D133" s="22">
        <v>1</v>
      </c>
      <c r="E133" s="24">
        <v>339</v>
      </c>
      <c r="F133" s="24">
        <f t="shared" si="19"/>
        <v>339</v>
      </c>
      <c r="G133" s="24">
        <f t="shared" si="20"/>
        <v>84.75</v>
      </c>
      <c r="H133" s="22" t="s">
        <v>204</v>
      </c>
      <c r="J133" s="26" t="s">
        <v>205</v>
      </c>
      <c r="K133" s="27"/>
      <c r="L133" s="15"/>
      <c r="M133" s="15"/>
      <c r="P133" s="28"/>
    </row>
    <row r="134" spans="1:16" ht="12.75" x14ac:dyDescent="0.2">
      <c r="A134" s="22">
        <v>194414138845</v>
      </c>
      <c r="B134" s="53" t="s">
        <v>214</v>
      </c>
      <c r="C134" s="22" t="s">
        <v>28</v>
      </c>
      <c r="D134" s="22">
        <v>1</v>
      </c>
      <c r="E134" s="24">
        <v>89.98</v>
      </c>
      <c r="F134" s="24">
        <f t="shared" si="19"/>
        <v>89.98</v>
      </c>
      <c r="G134" s="24">
        <f t="shared" si="20"/>
        <v>22.495000000000001</v>
      </c>
      <c r="H134" s="22" t="s">
        <v>204</v>
      </c>
      <c r="J134" s="26" t="s">
        <v>205</v>
      </c>
      <c r="K134" s="27"/>
      <c r="L134" s="15"/>
      <c r="M134" s="15"/>
      <c r="P134" s="28"/>
    </row>
    <row r="135" spans="1:16" ht="12.75" x14ac:dyDescent="0.2">
      <c r="A135" s="22">
        <v>194414138869</v>
      </c>
      <c r="B135" s="53" t="s">
        <v>215</v>
      </c>
      <c r="C135" s="22" t="s">
        <v>28</v>
      </c>
      <c r="D135" s="22">
        <v>1</v>
      </c>
      <c r="E135" s="24">
        <v>89.98</v>
      </c>
      <c r="F135" s="24">
        <f t="shared" si="19"/>
        <v>89.98</v>
      </c>
      <c r="G135" s="24">
        <f t="shared" si="20"/>
        <v>22.495000000000001</v>
      </c>
      <c r="H135" s="22" t="s">
        <v>204</v>
      </c>
      <c r="J135" s="26" t="s">
        <v>205</v>
      </c>
      <c r="K135" s="27"/>
      <c r="L135" s="15"/>
      <c r="M135" s="15"/>
      <c r="P135" s="28"/>
    </row>
    <row r="136" spans="1:16" ht="12.75" x14ac:dyDescent="0.2">
      <c r="A136" s="22">
        <v>194414178858</v>
      </c>
      <c r="B136" s="53" t="s">
        <v>216</v>
      </c>
      <c r="C136" s="22" t="s">
        <v>28</v>
      </c>
      <c r="D136" s="22">
        <v>1</v>
      </c>
      <c r="E136" s="24">
        <v>139</v>
      </c>
      <c r="F136" s="24">
        <f t="shared" si="19"/>
        <v>139</v>
      </c>
      <c r="G136" s="24">
        <f t="shared" si="20"/>
        <v>34.75</v>
      </c>
      <c r="H136" s="22" t="s">
        <v>217</v>
      </c>
      <c r="J136" s="26" t="s">
        <v>205</v>
      </c>
      <c r="K136" s="27"/>
      <c r="L136" s="15"/>
      <c r="M136" s="15"/>
      <c r="P136" s="28"/>
    </row>
    <row r="137" spans="1:16" ht="12.75" x14ac:dyDescent="0.2">
      <c r="A137" s="22">
        <v>194414621392</v>
      </c>
      <c r="B137" s="53" t="s">
        <v>218</v>
      </c>
      <c r="C137" s="22" t="s">
        <v>28</v>
      </c>
      <c r="D137" s="22">
        <v>1</v>
      </c>
      <c r="E137" s="24">
        <v>89.98</v>
      </c>
      <c r="F137" s="24">
        <f t="shared" si="19"/>
        <v>89.98</v>
      </c>
      <c r="G137" s="24">
        <f t="shared" si="20"/>
        <v>22.495000000000001</v>
      </c>
      <c r="H137" s="22" t="s">
        <v>204</v>
      </c>
      <c r="J137" s="26" t="s">
        <v>205</v>
      </c>
      <c r="K137" s="27"/>
      <c r="L137" s="15"/>
      <c r="M137" s="15"/>
      <c r="P137" s="28"/>
    </row>
    <row r="138" spans="1:16" ht="12.75" x14ac:dyDescent="0.2">
      <c r="A138" s="22">
        <v>194414625840</v>
      </c>
      <c r="B138" s="53" t="s">
        <v>219</v>
      </c>
      <c r="C138" s="22" t="s">
        <v>28</v>
      </c>
      <c r="D138" s="22">
        <v>1</v>
      </c>
      <c r="E138" s="24">
        <v>59.98</v>
      </c>
      <c r="F138" s="24">
        <f t="shared" si="19"/>
        <v>59.98</v>
      </c>
      <c r="G138" s="24">
        <f t="shared" si="20"/>
        <v>14.994999999999999</v>
      </c>
      <c r="H138" s="22" t="s">
        <v>204</v>
      </c>
      <c r="J138" s="26" t="s">
        <v>205</v>
      </c>
      <c r="K138" s="27"/>
      <c r="L138" s="15"/>
      <c r="M138" s="15"/>
      <c r="P138" s="28"/>
    </row>
    <row r="139" spans="1:16" ht="12.75" x14ac:dyDescent="0.2">
      <c r="A139" s="22">
        <v>194414937998</v>
      </c>
      <c r="B139" s="53" t="s">
        <v>220</v>
      </c>
      <c r="C139" s="22" t="s">
        <v>28</v>
      </c>
      <c r="D139" s="22">
        <v>1</v>
      </c>
      <c r="E139" s="24">
        <v>149</v>
      </c>
      <c r="F139" s="24">
        <f t="shared" si="19"/>
        <v>149</v>
      </c>
      <c r="G139" s="24">
        <f t="shared" si="20"/>
        <v>37.25</v>
      </c>
      <c r="H139" s="22" t="s">
        <v>204</v>
      </c>
      <c r="J139" s="26" t="s">
        <v>205</v>
      </c>
      <c r="K139" s="27"/>
      <c r="L139" s="15"/>
      <c r="M139" s="15"/>
      <c r="P139" s="28"/>
    </row>
    <row r="140" spans="1:16" ht="12.75" x14ac:dyDescent="0.2">
      <c r="A140" s="22">
        <v>194414967803</v>
      </c>
      <c r="B140" s="53" t="s">
        <v>221</v>
      </c>
      <c r="C140" s="22" t="s">
        <v>28</v>
      </c>
      <c r="D140" s="22">
        <v>1</v>
      </c>
      <c r="E140" s="24">
        <v>89.98</v>
      </c>
      <c r="F140" s="24">
        <f t="shared" si="19"/>
        <v>89.98</v>
      </c>
      <c r="G140" s="24">
        <f t="shared" si="20"/>
        <v>22.495000000000001</v>
      </c>
      <c r="H140" s="22" t="s">
        <v>212</v>
      </c>
      <c r="J140" s="26" t="s">
        <v>205</v>
      </c>
      <c r="K140" s="27"/>
      <c r="L140" s="15"/>
      <c r="M140" s="15"/>
      <c r="P140" s="28"/>
    </row>
    <row r="141" spans="1:16" ht="12.75" x14ac:dyDescent="0.2">
      <c r="A141" s="22">
        <v>194414967827</v>
      </c>
      <c r="B141" s="53" t="s">
        <v>222</v>
      </c>
      <c r="C141" s="22" t="s">
        <v>28</v>
      </c>
      <c r="D141" s="22">
        <v>1</v>
      </c>
      <c r="E141" s="24">
        <v>89.98</v>
      </c>
      <c r="F141" s="24">
        <f t="shared" si="19"/>
        <v>89.98</v>
      </c>
      <c r="G141" s="24">
        <f t="shared" si="20"/>
        <v>22.495000000000001</v>
      </c>
      <c r="H141" s="22" t="s">
        <v>212</v>
      </c>
      <c r="J141" s="26" t="s">
        <v>205</v>
      </c>
      <c r="K141" s="27"/>
      <c r="L141" s="15"/>
      <c r="M141" s="15"/>
      <c r="P141" s="28"/>
    </row>
    <row r="142" spans="1:16" ht="12.75" x14ac:dyDescent="0.2">
      <c r="A142" s="22">
        <v>194414971084</v>
      </c>
      <c r="B142" s="53" t="s">
        <v>223</v>
      </c>
      <c r="C142" s="22" t="s">
        <v>28</v>
      </c>
      <c r="D142" s="22">
        <v>1</v>
      </c>
      <c r="E142" s="24">
        <v>447</v>
      </c>
      <c r="F142" s="24">
        <f t="shared" si="19"/>
        <v>447</v>
      </c>
      <c r="G142" s="24">
        <f t="shared" si="20"/>
        <v>111.75</v>
      </c>
      <c r="H142" s="22" t="s">
        <v>204</v>
      </c>
      <c r="J142" s="26" t="s">
        <v>205</v>
      </c>
      <c r="K142" s="27"/>
      <c r="L142" s="15"/>
      <c r="M142" s="15"/>
      <c r="P142" s="28"/>
    </row>
    <row r="143" spans="1:16" ht="12.75" x14ac:dyDescent="0.2">
      <c r="A143" s="22">
        <v>194414971091</v>
      </c>
      <c r="B143" s="53" t="s">
        <v>224</v>
      </c>
      <c r="C143" s="22" t="s">
        <v>28</v>
      </c>
      <c r="D143" s="22">
        <v>1</v>
      </c>
      <c r="E143" s="24">
        <v>64.989999999999995</v>
      </c>
      <c r="F143" s="24">
        <f t="shared" si="19"/>
        <v>64.989999999999995</v>
      </c>
      <c r="G143" s="24">
        <f t="shared" si="20"/>
        <v>16.247499999999999</v>
      </c>
      <c r="H143" s="22" t="s">
        <v>217</v>
      </c>
      <c r="J143" s="26" t="s">
        <v>205</v>
      </c>
      <c r="K143" s="27"/>
      <c r="L143" s="15"/>
      <c r="M143" s="15"/>
      <c r="P143" s="28"/>
    </row>
    <row r="144" spans="1:16" ht="12.75" x14ac:dyDescent="0.2">
      <c r="A144" s="22">
        <v>194414971138</v>
      </c>
      <c r="B144" s="53" t="s">
        <v>225</v>
      </c>
      <c r="C144" s="22" t="s">
        <v>28</v>
      </c>
      <c r="D144" s="22">
        <v>1</v>
      </c>
      <c r="E144" s="24">
        <v>64.989999999999995</v>
      </c>
      <c r="F144" s="24">
        <f t="shared" si="19"/>
        <v>64.989999999999995</v>
      </c>
      <c r="G144" s="24">
        <f t="shared" si="20"/>
        <v>16.247499999999999</v>
      </c>
      <c r="H144" s="22" t="s">
        <v>217</v>
      </c>
      <c r="J144" s="26" t="s">
        <v>205</v>
      </c>
      <c r="K144" s="27"/>
      <c r="L144" s="15"/>
      <c r="M144" s="15"/>
      <c r="P144" s="28"/>
    </row>
    <row r="145" spans="1:19" ht="12.75" x14ac:dyDescent="0.2">
      <c r="A145" s="22">
        <v>195046660995</v>
      </c>
      <c r="B145" s="53" t="s">
        <v>226</v>
      </c>
      <c r="C145" s="22" t="s">
        <v>28</v>
      </c>
      <c r="D145" s="22">
        <v>1</v>
      </c>
      <c r="E145" s="24">
        <v>139</v>
      </c>
      <c r="F145" s="24">
        <f t="shared" si="19"/>
        <v>139</v>
      </c>
      <c r="G145" s="24">
        <f t="shared" si="20"/>
        <v>34.75</v>
      </c>
      <c r="H145" s="22" t="s">
        <v>204</v>
      </c>
      <c r="J145" s="26" t="s">
        <v>205</v>
      </c>
      <c r="K145" s="27"/>
      <c r="L145" s="15"/>
      <c r="M145" s="15"/>
      <c r="P145" s="28"/>
    </row>
    <row r="146" spans="1:19" ht="12.75" x14ac:dyDescent="0.2">
      <c r="A146" s="22">
        <v>195046661015</v>
      </c>
      <c r="B146" s="53" t="s">
        <v>227</v>
      </c>
      <c r="C146" s="22" t="s">
        <v>28</v>
      </c>
      <c r="D146" s="22">
        <v>1</v>
      </c>
      <c r="E146" s="24">
        <v>139</v>
      </c>
      <c r="F146" s="24">
        <f t="shared" si="19"/>
        <v>139</v>
      </c>
      <c r="G146" s="24">
        <f t="shared" si="20"/>
        <v>34.75</v>
      </c>
      <c r="H146" s="22" t="s">
        <v>204</v>
      </c>
      <c r="J146" s="26" t="s">
        <v>205</v>
      </c>
      <c r="K146" s="27"/>
      <c r="L146" s="15"/>
      <c r="M146" s="15"/>
      <c r="P146" s="28"/>
    </row>
    <row r="147" spans="1:19" ht="12.75" x14ac:dyDescent="0.2">
      <c r="A147" s="22">
        <v>195046661244</v>
      </c>
      <c r="B147" s="53" t="s">
        <v>228</v>
      </c>
      <c r="C147" s="22" t="s">
        <v>28</v>
      </c>
      <c r="D147" s="22">
        <v>1</v>
      </c>
      <c r="E147" s="24">
        <v>134</v>
      </c>
      <c r="F147" s="24">
        <f t="shared" si="19"/>
        <v>134</v>
      </c>
      <c r="G147" s="24">
        <f t="shared" si="20"/>
        <v>33.5</v>
      </c>
      <c r="H147" s="22" t="s">
        <v>204</v>
      </c>
      <c r="J147" s="26" t="s">
        <v>205</v>
      </c>
      <c r="K147" s="27"/>
      <c r="L147" s="15"/>
      <c r="M147" s="15"/>
      <c r="P147" s="28"/>
    </row>
    <row r="148" spans="1:19" ht="12.75" x14ac:dyDescent="0.2">
      <c r="A148" s="22">
        <v>195046664948</v>
      </c>
      <c r="B148" s="53" t="s">
        <v>229</v>
      </c>
      <c r="C148" s="22" t="s">
        <v>28</v>
      </c>
      <c r="D148" s="22">
        <v>1</v>
      </c>
      <c r="E148" s="24">
        <v>139</v>
      </c>
      <c r="F148" s="24">
        <f t="shared" si="19"/>
        <v>139</v>
      </c>
      <c r="G148" s="24">
        <f t="shared" si="20"/>
        <v>34.75</v>
      </c>
      <c r="H148" s="22" t="s">
        <v>204</v>
      </c>
      <c r="J148" s="26" t="s">
        <v>205</v>
      </c>
      <c r="K148" s="27"/>
      <c r="L148" s="15"/>
      <c r="M148" s="15"/>
      <c r="P148" s="28"/>
    </row>
    <row r="149" spans="1:19" ht="12.75" x14ac:dyDescent="0.2">
      <c r="A149" s="22">
        <v>195046877768</v>
      </c>
      <c r="B149" s="53" t="s">
        <v>230</v>
      </c>
      <c r="C149" s="22" t="s">
        <v>28</v>
      </c>
      <c r="D149" s="22">
        <v>1</v>
      </c>
      <c r="E149" s="24">
        <v>134</v>
      </c>
      <c r="F149" s="24">
        <f t="shared" si="19"/>
        <v>134</v>
      </c>
      <c r="G149" s="24">
        <f t="shared" si="20"/>
        <v>33.5</v>
      </c>
      <c r="H149" s="22" t="s">
        <v>204</v>
      </c>
      <c r="J149" s="26" t="s">
        <v>205</v>
      </c>
      <c r="K149" s="27"/>
      <c r="L149" s="15"/>
      <c r="M149" s="15"/>
      <c r="P149" s="28"/>
    </row>
    <row r="150" spans="1:19" ht="12.75" x14ac:dyDescent="0.2">
      <c r="A150" s="22">
        <v>700289285944</v>
      </c>
      <c r="B150" s="53" t="s">
        <v>231</v>
      </c>
      <c r="C150" s="22" t="s">
        <v>28</v>
      </c>
      <c r="D150" s="22">
        <v>1</v>
      </c>
      <c r="E150" s="24">
        <v>49.98</v>
      </c>
      <c r="F150" s="24">
        <f t="shared" si="19"/>
        <v>49.98</v>
      </c>
      <c r="G150" s="24">
        <f t="shared" si="20"/>
        <v>12.494999999999999</v>
      </c>
      <c r="H150" s="22" t="s">
        <v>204</v>
      </c>
      <c r="J150" s="26" t="s">
        <v>205</v>
      </c>
      <c r="K150" s="27"/>
      <c r="L150" s="15"/>
      <c r="M150" s="15"/>
      <c r="P150" s="28"/>
    </row>
    <row r="151" spans="1:19" ht="12.75" x14ac:dyDescent="0.2">
      <c r="A151" s="30" t="s">
        <v>232</v>
      </c>
      <c r="B151" s="31" t="s">
        <v>233</v>
      </c>
      <c r="C151" s="32"/>
      <c r="D151" s="32"/>
      <c r="E151" s="33"/>
      <c r="F151" s="33"/>
      <c r="G151" s="33"/>
      <c r="H151" s="34"/>
      <c r="J151" s="32"/>
      <c r="K151" s="27"/>
      <c r="L151" s="15"/>
      <c r="M151" s="15"/>
      <c r="P151" s="28"/>
    </row>
    <row r="152" spans="1:19" ht="12.75" x14ac:dyDescent="0.2">
      <c r="A152" s="35">
        <v>191855562611</v>
      </c>
      <c r="B152" s="73" t="s">
        <v>234</v>
      </c>
      <c r="C152" s="22" t="s">
        <v>28</v>
      </c>
      <c r="D152" s="22">
        <v>1</v>
      </c>
      <c r="E152" s="24">
        <v>248</v>
      </c>
      <c r="F152" s="24">
        <f t="shared" ref="F152:F154" si="21">E152*D152</f>
        <v>248</v>
      </c>
      <c r="G152" s="24">
        <f t="shared" ref="G152:G154" si="22">F152/4</f>
        <v>62</v>
      </c>
      <c r="H152" s="22" t="s">
        <v>207</v>
      </c>
      <c r="J152" s="26" t="s">
        <v>205</v>
      </c>
      <c r="K152" s="27"/>
      <c r="L152" s="15"/>
      <c r="M152" s="15"/>
      <c r="P152" s="28"/>
    </row>
    <row r="153" spans="1:19" ht="12.75" x14ac:dyDescent="0.2">
      <c r="A153" s="35">
        <v>191855562659</v>
      </c>
      <c r="B153" s="53" t="s">
        <v>235</v>
      </c>
      <c r="C153" s="22" t="s">
        <v>28</v>
      </c>
      <c r="D153" s="22">
        <v>1</v>
      </c>
      <c r="E153" s="24">
        <v>248</v>
      </c>
      <c r="F153" s="24">
        <f t="shared" si="21"/>
        <v>248</v>
      </c>
      <c r="G153" s="24">
        <f t="shared" si="22"/>
        <v>62</v>
      </c>
      <c r="H153" s="22" t="s">
        <v>207</v>
      </c>
      <c r="J153" s="26" t="s">
        <v>205</v>
      </c>
      <c r="K153" s="27"/>
      <c r="L153" s="15"/>
      <c r="M153" s="15"/>
      <c r="P153" s="28"/>
    </row>
    <row r="154" spans="1:19" ht="12.75" x14ac:dyDescent="0.2">
      <c r="A154" s="35">
        <v>194414160150</v>
      </c>
      <c r="B154" s="53" t="s">
        <v>236</v>
      </c>
      <c r="C154" s="22" t="s">
        <v>28</v>
      </c>
      <c r="D154" s="22">
        <v>1</v>
      </c>
      <c r="E154" s="24">
        <v>199</v>
      </c>
      <c r="F154" s="24">
        <f t="shared" si="21"/>
        <v>199</v>
      </c>
      <c r="G154" s="24">
        <f t="shared" si="22"/>
        <v>49.75</v>
      </c>
      <c r="H154" s="22" t="s">
        <v>204</v>
      </c>
      <c r="J154" s="26" t="s">
        <v>205</v>
      </c>
      <c r="K154" s="27"/>
      <c r="L154" s="15"/>
      <c r="M154" s="15"/>
      <c r="P154" s="28"/>
    </row>
    <row r="155" spans="1:19" ht="12.75" x14ac:dyDescent="0.2">
      <c r="A155" s="30" t="s">
        <v>237</v>
      </c>
      <c r="B155" s="31" t="s">
        <v>238</v>
      </c>
      <c r="C155" s="32"/>
      <c r="D155" s="32"/>
      <c r="E155" s="33"/>
      <c r="F155" s="33"/>
      <c r="G155" s="33"/>
      <c r="H155" s="34"/>
      <c r="J155" s="32"/>
      <c r="K155" s="27"/>
      <c r="L155" s="15"/>
      <c r="M155" s="15"/>
      <c r="P155" s="28"/>
    </row>
    <row r="156" spans="1:19" ht="12.75" x14ac:dyDescent="0.2">
      <c r="A156" s="36" t="s">
        <v>47</v>
      </c>
      <c r="B156" s="36" t="s">
        <v>239</v>
      </c>
      <c r="C156" s="36" t="str">
        <f>MID($B156,6,7)</f>
        <v>MF18850</v>
      </c>
      <c r="D156" s="36"/>
      <c r="E156" s="36"/>
      <c r="F156" s="36"/>
      <c r="G156" s="36"/>
      <c r="H156" s="37">
        <v>44557</v>
      </c>
      <c r="J156" s="32" t="str">
        <f>IF(LEFT(B156,3)="Box","BOX","COUNT")</f>
        <v>BOX</v>
      </c>
      <c r="K156" s="27">
        <f>SUMIF($J$4:$J$598,$C156,$D$4:$D$598)</f>
        <v>27</v>
      </c>
      <c r="L156" s="15">
        <f>SUMIF($J$4:$J$598,$C156,$F$4:$F$598)</f>
        <v>4336.7999999999993</v>
      </c>
      <c r="M156" s="15">
        <f>SUMIF($J$4:$J$598,$C156,$G$4:$G$598)</f>
        <v>1084.1999999999998</v>
      </c>
      <c r="N156" s="38" t="str">
        <f>C156</f>
        <v>MF18850</v>
      </c>
      <c r="O156" s="38" t="str">
        <f>J157</f>
        <v>SHIP</v>
      </c>
      <c r="P156" s="28">
        <f>M156</f>
        <v>1084.1999999999998</v>
      </c>
      <c r="Q156" s="39">
        <v>44510</v>
      </c>
      <c r="R156" s="9" t="s">
        <v>49</v>
      </c>
      <c r="S156" s="9" t="s">
        <v>50</v>
      </c>
    </row>
    <row r="157" spans="1:19" ht="12.75" x14ac:dyDescent="0.2">
      <c r="A157" s="74" t="s">
        <v>240</v>
      </c>
      <c r="B157" s="36" t="s">
        <v>241</v>
      </c>
      <c r="C157" s="35"/>
      <c r="D157" s="35"/>
      <c r="E157" s="41"/>
      <c r="F157" s="41"/>
      <c r="G157" s="41"/>
      <c r="H157" s="35"/>
      <c r="J157" s="32" t="str">
        <f>IF(B157="","NSHIP","SHIP")</f>
        <v>SHIP</v>
      </c>
      <c r="K157" s="27">
        <f>IF($J157="NSHIP",0,-SUMIF($J$4:$J$598,$C156,$D$4:$D$598))</f>
        <v>-27</v>
      </c>
      <c r="L157" s="15">
        <f>IF($J157="NSHIP",0,-SUMIF($J$4:$J$598,$C156,$F$4:$F$598))</f>
        <v>-4336.7999999999993</v>
      </c>
      <c r="M157" s="15">
        <f>IF($J157="NSHIP",0,-SUMIF($J$4:$J$598,$C156,$G$4:$G$598))</f>
        <v>-1084.1999999999998</v>
      </c>
      <c r="P157" s="28"/>
    </row>
    <row r="158" spans="1:19" ht="12.75" x14ac:dyDescent="0.2">
      <c r="A158" s="42">
        <v>794278984000</v>
      </c>
      <c r="B158" s="29" t="s">
        <v>242</v>
      </c>
      <c r="C158" s="43" t="s">
        <v>28</v>
      </c>
      <c r="D158" s="29">
        <v>1</v>
      </c>
      <c r="E158" s="43">
        <v>119</v>
      </c>
      <c r="F158" s="43">
        <f t="shared" ref="F158:F177" si="23">E158*D158</f>
        <v>119</v>
      </c>
      <c r="G158" s="43">
        <f t="shared" ref="G158:G177" si="24">F158/4</f>
        <v>29.75</v>
      </c>
      <c r="H158" s="29" t="s">
        <v>243</v>
      </c>
      <c r="J158" s="26" t="s">
        <v>244</v>
      </c>
      <c r="K158" s="27"/>
      <c r="L158" s="15"/>
      <c r="M158" s="15"/>
      <c r="P158" s="28"/>
    </row>
    <row r="159" spans="1:19" ht="12.75" x14ac:dyDescent="0.2">
      <c r="A159" s="42">
        <v>794278984024</v>
      </c>
      <c r="B159" s="29" t="s">
        <v>245</v>
      </c>
      <c r="C159" s="43" t="s">
        <v>28</v>
      </c>
      <c r="D159" s="29">
        <v>1</v>
      </c>
      <c r="E159" s="43">
        <v>119</v>
      </c>
      <c r="F159" s="43">
        <f t="shared" si="23"/>
        <v>119</v>
      </c>
      <c r="G159" s="43">
        <f t="shared" si="24"/>
        <v>29.75</v>
      </c>
      <c r="H159" s="29" t="s">
        <v>243</v>
      </c>
      <c r="J159" s="26" t="s">
        <v>244</v>
      </c>
      <c r="K159" s="27"/>
      <c r="L159" s="15"/>
      <c r="M159" s="15"/>
      <c r="P159" s="28"/>
    </row>
    <row r="160" spans="1:19" ht="12.75" x14ac:dyDescent="0.2">
      <c r="A160" s="42">
        <v>794278984048</v>
      </c>
      <c r="B160" s="29" t="s">
        <v>246</v>
      </c>
      <c r="C160" s="43" t="s">
        <v>28</v>
      </c>
      <c r="D160" s="29">
        <v>1</v>
      </c>
      <c r="E160" s="43">
        <v>119</v>
      </c>
      <c r="F160" s="43">
        <f t="shared" si="23"/>
        <v>119</v>
      </c>
      <c r="G160" s="43">
        <f t="shared" si="24"/>
        <v>29.75</v>
      </c>
      <c r="H160" s="29" t="s">
        <v>243</v>
      </c>
      <c r="J160" s="26" t="s">
        <v>244</v>
      </c>
      <c r="K160" s="27"/>
      <c r="L160" s="15"/>
      <c r="M160" s="15"/>
      <c r="P160" s="28"/>
    </row>
    <row r="161" spans="1:16" ht="12.75" x14ac:dyDescent="0.2">
      <c r="A161" s="42">
        <v>795728912963</v>
      </c>
      <c r="B161" s="29" t="s">
        <v>247</v>
      </c>
      <c r="C161" s="43" t="s">
        <v>28</v>
      </c>
      <c r="D161" s="29">
        <v>1</v>
      </c>
      <c r="E161" s="43">
        <v>129</v>
      </c>
      <c r="F161" s="43">
        <f t="shared" si="23"/>
        <v>129</v>
      </c>
      <c r="G161" s="43">
        <f t="shared" si="24"/>
        <v>32.25</v>
      </c>
      <c r="H161" s="29" t="s">
        <v>243</v>
      </c>
      <c r="J161" s="26" t="s">
        <v>244</v>
      </c>
      <c r="K161" s="27"/>
      <c r="L161" s="15"/>
      <c r="M161" s="15"/>
      <c r="P161" s="28"/>
    </row>
    <row r="162" spans="1:16" ht="12.75" x14ac:dyDescent="0.2">
      <c r="A162" s="42">
        <v>795728954697</v>
      </c>
      <c r="B162" s="29" t="s">
        <v>248</v>
      </c>
      <c r="C162" s="43" t="s">
        <v>28</v>
      </c>
      <c r="D162" s="29">
        <v>1</v>
      </c>
      <c r="E162" s="43">
        <v>119</v>
      </c>
      <c r="F162" s="43">
        <f t="shared" si="23"/>
        <v>119</v>
      </c>
      <c r="G162" s="43">
        <f t="shared" si="24"/>
        <v>29.75</v>
      </c>
      <c r="H162" s="29" t="s">
        <v>243</v>
      </c>
      <c r="J162" s="26" t="s">
        <v>244</v>
      </c>
      <c r="K162" s="27"/>
      <c r="L162" s="15"/>
      <c r="M162" s="15"/>
      <c r="P162" s="28"/>
    </row>
    <row r="163" spans="1:16" ht="12.75" x14ac:dyDescent="0.2">
      <c r="A163" s="42">
        <v>795728983086</v>
      </c>
      <c r="B163" s="29" t="s">
        <v>249</v>
      </c>
      <c r="C163" s="43" t="s">
        <v>28</v>
      </c>
      <c r="D163" s="29">
        <v>1</v>
      </c>
      <c r="E163" s="43">
        <v>119</v>
      </c>
      <c r="F163" s="43">
        <f t="shared" si="23"/>
        <v>119</v>
      </c>
      <c r="G163" s="43">
        <f t="shared" si="24"/>
        <v>29.75</v>
      </c>
      <c r="H163" s="29" t="s">
        <v>243</v>
      </c>
      <c r="J163" s="26" t="s">
        <v>244</v>
      </c>
      <c r="K163" s="27"/>
      <c r="L163" s="15"/>
      <c r="M163" s="15"/>
      <c r="P163" s="28"/>
    </row>
    <row r="164" spans="1:16" ht="12.75" x14ac:dyDescent="0.2">
      <c r="A164" s="42">
        <v>795730220315</v>
      </c>
      <c r="B164" s="29" t="s">
        <v>250</v>
      </c>
      <c r="C164" s="43" t="s">
        <v>28</v>
      </c>
      <c r="D164" s="29">
        <v>1</v>
      </c>
      <c r="E164" s="43">
        <v>129</v>
      </c>
      <c r="F164" s="43">
        <f t="shared" si="23"/>
        <v>129</v>
      </c>
      <c r="G164" s="43">
        <f t="shared" si="24"/>
        <v>32.25</v>
      </c>
      <c r="H164" s="29" t="s">
        <v>243</v>
      </c>
      <c r="J164" s="26" t="s">
        <v>244</v>
      </c>
      <c r="K164" s="27"/>
      <c r="L164" s="15"/>
      <c r="M164" s="15"/>
      <c r="P164" s="28"/>
    </row>
    <row r="165" spans="1:16" ht="12.75" x14ac:dyDescent="0.2">
      <c r="A165" s="42">
        <v>795730727609</v>
      </c>
      <c r="B165" s="29" t="s">
        <v>251</v>
      </c>
      <c r="C165" s="43" t="s">
        <v>28</v>
      </c>
      <c r="D165" s="29">
        <v>1</v>
      </c>
      <c r="E165" s="43">
        <v>49</v>
      </c>
      <c r="F165" s="43">
        <f t="shared" si="23"/>
        <v>49</v>
      </c>
      <c r="G165" s="43">
        <f t="shared" si="24"/>
        <v>12.25</v>
      </c>
      <c r="H165" s="29" t="s">
        <v>243</v>
      </c>
      <c r="J165" s="26" t="s">
        <v>244</v>
      </c>
      <c r="K165" s="27"/>
      <c r="L165" s="15"/>
      <c r="M165" s="15"/>
      <c r="P165" s="28"/>
    </row>
    <row r="166" spans="1:16" ht="12.75" x14ac:dyDescent="0.2">
      <c r="A166" s="42">
        <v>795730732887</v>
      </c>
      <c r="B166" s="29" t="s">
        <v>252</v>
      </c>
      <c r="C166" s="43" t="s">
        <v>28</v>
      </c>
      <c r="D166" s="29">
        <v>1</v>
      </c>
      <c r="E166" s="43">
        <v>129</v>
      </c>
      <c r="F166" s="43">
        <f t="shared" si="23"/>
        <v>129</v>
      </c>
      <c r="G166" s="43">
        <f t="shared" si="24"/>
        <v>32.25</v>
      </c>
      <c r="H166" s="29" t="s">
        <v>243</v>
      </c>
      <c r="J166" s="26" t="s">
        <v>244</v>
      </c>
      <c r="K166" s="27"/>
      <c r="L166" s="15"/>
      <c r="M166" s="15"/>
      <c r="P166" s="28"/>
    </row>
    <row r="167" spans="1:16" ht="12.75" x14ac:dyDescent="0.2">
      <c r="A167" s="42">
        <v>795731592909</v>
      </c>
      <c r="B167" s="29" t="s">
        <v>253</v>
      </c>
      <c r="C167" s="43" t="s">
        <v>28</v>
      </c>
      <c r="D167" s="29">
        <v>1</v>
      </c>
      <c r="E167" s="43">
        <v>129</v>
      </c>
      <c r="F167" s="43">
        <f t="shared" si="23"/>
        <v>129</v>
      </c>
      <c r="G167" s="43">
        <f t="shared" si="24"/>
        <v>32.25</v>
      </c>
      <c r="H167" s="29" t="s">
        <v>243</v>
      </c>
      <c r="J167" s="26" t="s">
        <v>244</v>
      </c>
      <c r="K167" s="27"/>
      <c r="L167" s="15"/>
      <c r="M167" s="15"/>
      <c r="P167" s="28"/>
    </row>
    <row r="168" spans="1:16" ht="12.75" x14ac:dyDescent="0.2">
      <c r="A168" s="42">
        <v>795731939636</v>
      </c>
      <c r="B168" s="29" t="s">
        <v>254</v>
      </c>
      <c r="C168" s="43" t="s">
        <v>28</v>
      </c>
      <c r="D168" s="29">
        <v>1</v>
      </c>
      <c r="E168" s="43">
        <v>109</v>
      </c>
      <c r="F168" s="43">
        <f t="shared" si="23"/>
        <v>109</v>
      </c>
      <c r="G168" s="43">
        <f t="shared" si="24"/>
        <v>27.25</v>
      </c>
      <c r="H168" s="29" t="s">
        <v>255</v>
      </c>
      <c r="J168" s="26" t="s">
        <v>244</v>
      </c>
      <c r="K168" s="27"/>
      <c r="L168" s="15"/>
      <c r="M168" s="15"/>
      <c r="P168" s="28"/>
    </row>
    <row r="169" spans="1:16" ht="12.75" x14ac:dyDescent="0.2">
      <c r="A169" s="42">
        <v>795731941608</v>
      </c>
      <c r="B169" s="29" t="s">
        <v>256</v>
      </c>
      <c r="C169" s="43" t="s">
        <v>28</v>
      </c>
      <c r="D169" s="29">
        <v>1</v>
      </c>
      <c r="E169" s="43">
        <v>129</v>
      </c>
      <c r="F169" s="43">
        <f t="shared" si="23"/>
        <v>129</v>
      </c>
      <c r="G169" s="43">
        <f t="shared" si="24"/>
        <v>32.25</v>
      </c>
      <c r="H169" s="29" t="s">
        <v>243</v>
      </c>
      <c r="J169" s="26" t="s">
        <v>244</v>
      </c>
      <c r="K169" s="27"/>
      <c r="L169" s="15"/>
      <c r="M169" s="15"/>
      <c r="P169" s="28"/>
    </row>
    <row r="170" spans="1:16" ht="12.75" x14ac:dyDescent="0.2">
      <c r="A170" s="42">
        <v>795731949994</v>
      </c>
      <c r="B170" s="29" t="s">
        <v>257</v>
      </c>
      <c r="C170" s="43" t="s">
        <v>28</v>
      </c>
      <c r="D170" s="29">
        <v>1</v>
      </c>
      <c r="E170" s="43">
        <v>79.989999999999995</v>
      </c>
      <c r="F170" s="43">
        <f t="shared" si="23"/>
        <v>79.989999999999995</v>
      </c>
      <c r="G170" s="43">
        <f t="shared" si="24"/>
        <v>19.997499999999999</v>
      </c>
      <c r="H170" s="29" t="s">
        <v>255</v>
      </c>
      <c r="J170" s="26" t="s">
        <v>244</v>
      </c>
      <c r="K170" s="27"/>
      <c r="L170" s="15"/>
      <c r="M170" s="15"/>
      <c r="P170" s="28"/>
    </row>
    <row r="171" spans="1:16" ht="12.75" x14ac:dyDescent="0.2">
      <c r="A171" s="42">
        <v>795731957234</v>
      </c>
      <c r="B171" s="29" t="s">
        <v>258</v>
      </c>
      <c r="C171" s="43" t="s">
        <v>28</v>
      </c>
      <c r="D171" s="29">
        <v>1</v>
      </c>
      <c r="E171" s="43">
        <v>129</v>
      </c>
      <c r="F171" s="43">
        <f t="shared" si="23"/>
        <v>129</v>
      </c>
      <c r="G171" s="43">
        <f t="shared" si="24"/>
        <v>32.25</v>
      </c>
      <c r="H171" s="29" t="s">
        <v>243</v>
      </c>
      <c r="J171" s="26" t="s">
        <v>244</v>
      </c>
      <c r="K171" s="27"/>
      <c r="L171" s="15"/>
      <c r="M171" s="15"/>
      <c r="P171" s="28"/>
    </row>
    <row r="172" spans="1:16" ht="12.75" x14ac:dyDescent="0.2">
      <c r="A172" s="42">
        <v>795731986463</v>
      </c>
      <c r="B172" s="29" t="s">
        <v>259</v>
      </c>
      <c r="C172" s="43" t="s">
        <v>28</v>
      </c>
      <c r="D172" s="29">
        <v>1</v>
      </c>
      <c r="E172" s="43">
        <v>119</v>
      </c>
      <c r="F172" s="43">
        <f t="shared" si="23"/>
        <v>119</v>
      </c>
      <c r="G172" s="43">
        <f t="shared" si="24"/>
        <v>29.75</v>
      </c>
      <c r="H172" s="29" t="s">
        <v>255</v>
      </c>
      <c r="J172" s="26" t="s">
        <v>244</v>
      </c>
      <c r="K172" s="27"/>
      <c r="L172" s="15"/>
      <c r="M172" s="15"/>
      <c r="P172" s="28"/>
    </row>
    <row r="173" spans="1:16" ht="12.75" x14ac:dyDescent="0.2">
      <c r="A173" s="42">
        <v>795733019787</v>
      </c>
      <c r="B173" s="29" t="s">
        <v>260</v>
      </c>
      <c r="C173" s="43" t="s">
        <v>28</v>
      </c>
      <c r="D173" s="29">
        <v>1</v>
      </c>
      <c r="E173" s="43">
        <v>129</v>
      </c>
      <c r="F173" s="43">
        <f t="shared" si="23"/>
        <v>129</v>
      </c>
      <c r="G173" s="43">
        <f t="shared" si="24"/>
        <v>32.25</v>
      </c>
      <c r="H173" s="29" t="s">
        <v>243</v>
      </c>
      <c r="J173" s="26" t="s">
        <v>244</v>
      </c>
      <c r="K173" s="27"/>
      <c r="L173" s="15"/>
      <c r="M173" s="15"/>
      <c r="P173" s="28"/>
    </row>
    <row r="174" spans="1:16" ht="12.75" x14ac:dyDescent="0.2">
      <c r="A174" s="42">
        <v>795733132097</v>
      </c>
      <c r="B174" s="29" t="s">
        <v>261</v>
      </c>
      <c r="C174" s="43" t="s">
        <v>28</v>
      </c>
      <c r="D174" s="29">
        <v>1</v>
      </c>
      <c r="E174" s="43">
        <v>139</v>
      </c>
      <c r="F174" s="43">
        <f t="shared" si="23"/>
        <v>139</v>
      </c>
      <c r="G174" s="43">
        <f t="shared" si="24"/>
        <v>34.75</v>
      </c>
      <c r="H174" s="29" t="s">
        <v>243</v>
      </c>
      <c r="J174" s="26" t="s">
        <v>244</v>
      </c>
      <c r="K174" s="27"/>
      <c r="L174" s="15"/>
      <c r="M174" s="15"/>
      <c r="P174" s="28"/>
    </row>
    <row r="175" spans="1:16" ht="12.75" x14ac:dyDescent="0.2">
      <c r="A175" s="42">
        <v>795733132103</v>
      </c>
      <c r="B175" s="29" t="s">
        <v>262</v>
      </c>
      <c r="C175" s="43" t="s">
        <v>28</v>
      </c>
      <c r="D175" s="29">
        <v>1</v>
      </c>
      <c r="E175" s="43">
        <v>139</v>
      </c>
      <c r="F175" s="43">
        <f t="shared" si="23"/>
        <v>139</v>
      </c>
      <c r="G175" s="43">
        <f t="shared" si="24"/>
        <v>34.75</v>
      </c>
      <c r="H175" s="29" t="s">
        <v>243</v>
      </c>
      <c r="J175" s="26" t="s">
        <v>244</v>
      </c>
      <c r="K175" s="27"/>
      <c r="L175" s="15"/>
      <c r="M175" s="15"/>
      <c r="P175" s="28"/>
    </row>
    <row r="176" spans="1:16" ht="12.75" x14ac:dyDescent="0.2">
      <c r="A176" s="42">
        <v>795733132110</v>
      </c>
      <c r="B176" s="29" t="s">
        <v>263</v>
      </c>
      <c r="C176" s="43" t="s">
        <v>28</v>
      </c>
      <c r="D176" s="29">
        <v>1</v>
      </c>
      <c r="E176" s="43">
        <v>139</v>
      </c>
      <c r="F176" s="43">
        <f t="shared" si="23"/>
        <v>139</v>
      </c>
      <c r="G176" s="43">
        <f t="shared" si="24"/>
        <v>34.75</v>
      </c>
      <c r="H176" s="29" t="s">
        <v>243</v>
      </c>
      <c r="J176" s="26" t="s">
        <v>244</v>
      </c>
      <c r="K176" s="27"/>
      <c r="L176" s="15"/>
      <c r="M176" s="15"/>
      <c r="P176" s="28"/>
    </row>
    <row r="177" spans="1:19" ht="12.75" x14ac:dyDescent="0.2">
      <c r="A177" s="42">
        <v>802892087684</v>
      </c>
      <c r="B177" s="29" t="s">
        <v>264</v>
      </c>
      <c r="C177" s="43" t="s">
        <v>28</v>
      </c>
      <c r="D177" s="29">
        <v>1</v>
      </c>
      <c r="E177" s="43">
        <v>129</v>
      </c>
      <c r="F177" s="43">
        <f t="shared" si="23"/>
        <v>129</v>
      </c>
      <c r="G177" s="43">
        <f t="shared" si="24"/>
        <v>32.25</v>
      </c>
      <c r="H177" s="29" t="s">
        <v>243</v>
      </c>
      <c r="J177" s="26" t="s">
        <v>244</v>
      </c>
      <c r="K177" s="27"/>
      <c r="L177" s="15"/>
      <c r="M177" s="15"/>
      <c r="P177" s="28"/>
    </row>
    <row r="178" spans="1:19" ht="12.75" x14ac:dyDescent="0.2">
      <c r="A178" s="44" t="s">
        <v>265</v>
      </c>
      <c r="B178" s="45" t="s">
        <v>266</v>
      </c>
      <c r="C178" s="43"/>
      <c r="D178" s="29"/>
      <c r="E178" s="43"/>
      <c r="F178" s="43"/>
      <c r="G178" s="43"/>
      <c r="H178" s="29"/>
      <c r="J178" s="26"/>
      <c r="K178" s="27"/>
      <c r="L178" s="15"/>
      <c r="M178" s="15"/>
      <c r="P178" s="28"/>
    </row>
    <row r="179" spans="1:19" ht="12.75" x14ac:dyDescent="0.2">
      <c r="A179" s="63">
        <v>794278873618</v>
      </c>
      <c r="B179" s="65" t="s">
        <v>267</v>
      </c>
      <c r="C179" s="22" t="s">
        <v>28</v>
      </c>
      <c r="D179" s="22">
        <v>1</v>
      </c>
      <c r="E179" s="24">
        <v>119</v>
      </c>
      <c r="F179" s="24">
        <f>E179*D179</f>
        <v>119</v>
      </c>
      <c r="G179" s="24">
        <f>F179/4</f>
        <v>29.75</v>
      </c>
      <c r="H179" s="22" t="s">
        <v>255</v>
      </c>
      <c r="I179" s="9" t="s">
        <v>268</v>
      </c>
      <c r="J179" s="26" t="s">
        <v>244</v>
      </c>
      <c r="K179" s="27"/>
      <c r="L179" s="15"/>
      <c r="M179" s="15"/>
      <c r="P179" s="28"/>
    </row>
    <row r="180" spans="1:19" ht="12.75" x14ac:dyDescent="0.2">
      <c r="A180" s="36" t="s">
        <v>65</v>
      </c>
      <c r="B180" s="75" t="s">
        <v>269</v>
      </c>
      <c r="C180" s="36" t="str">
        <f>MID($B180,6,7)</f>
        <v>MF18851</v>
      </c>
      <c r="D180" s="36"/>
      <c r="E180" s="36"/>
      <c r="F180" s="36"/>
      <c r="G180" s="36"/>
      <c r="H180" s="37">
        <v>44557</v>
      </c>
      <c r="J180" s="32" t="str">
        <f>IF(LEFT(B180,3)="Box","BOX","COUNT")</f>
        <v>BOX</v>
      </c>
      <c r="K180" s="27">
        <f>SUMIF($J$4:$J$598,$C180,$D$4:$D$598)</f>
        <v>21</v>
      </c>
      <c r="L180" s="15">
        <f>SUMIF($J$4:$J$598,$C180,$F$4:$F$598)</f>
        <v>2519.9899999999998</v>
      </c>
      <c r="M180" s="15">
        <f>SUMIF($J$4:$J$598,$C180,$G$4:$G$598)</f>
        <v>629.99749999999995</v>
      </c>
      <c r="N180" s="38" t="str">
        <f>C180</f>
        <v>MF18851</v>
      </c>
      <c r="O180" s="38" t="str">
        <f>J181</f>
        <v>SHIP</v>
      </c>
      <c r="P180" s="28">
        <f>M180</f>
        <v>629.99749999999995</v>
      </c>
      <c r="Q180" s="76">
        <v>44469</v>
      </c>
      <c r="R180" s="9" t="s">
        <v>270</v>
      </c>
      <c r="S180" s="9" t="s">
        <v>271</v>
      </c>
    </row>
    <row r="181" spans="1:19" ht="12.75" x14ac:dyDescent="0.2">
      <c r="A181" s="63"/>
      <c r="B181" s="36" t="s">
        <v>272</v>
      </c>
      <c r="C181" s="77"/>
      <c r="D181" s="77"/>
      <c r="E181" s="72"/>
      <c r="F181" s="72"/>
      <c r="G181" s="72"/>
      <c r="H181" s="77"/>
      <c r="J181" s="32" t="str">
        <f>IF(B181="","NSHIP","SHIP")</f>
        <v>SHIP</v>
      </c>
      <c r="K181" s="27">
        <f>IF($J181="NSHIP",0,-SUMIF($J$4:$J$598,$C180,$D$4:$D$598))</f>
        <v>-21</v>
      </c>
      <c r="L181" s="15">
        <f>IF($J181="NSHIP",0,-SUMIF($J$4:$J$598,$C180,$F$4:$F$598))</f>
        <v>-2519.9899999999998</v>
      </c>
      <c r="M181" s="15">
        <f>IF($J181="NSHIP",0,-SUMIF($J$4:$J$598,$C180,$G$4:$G$598))</f>
        <v>-629.99749999999995</v>
      </c>
      <c r="P181" s="28"/>
    </row>
    <row r="182" spans="1:19" ht="12.75" x14ac:dyDescent="0.2">
      <c r="A182" s="23">
        <v>190607396351</v>
      </c>
      <c r="B182" s="53" t="s">
        <v>273</v>
      </c>
      <c r="C182" s="29" t="s">
        <v>28</v>
      </c>
      <c r="D182" s="29">
        <v>1</v>
      </c>
      <c r="E182" s="43">
        <v>99</v>
      </c>
      <c r="F182" s="43">
        <f t="shared" ref="F182:F199" si="25">E182*D182</f>
        <v>99</v>
      </c>
      <c r="G182" s="43">
        <f t="shared" ref="G182:G199" si="26">F182/4</f>
        <v>24.75</v>
      </c>
      <c r="H182" s="29" t="s">
        <v>274</v>
      </c>
      <c r="I182" s="9"/>
      <c r="J182" s="32" t="s">
        <v>275</v>
      </c>
      <c r="K182" s="54"/>
      <c r="L182" s="33"/>
      <c r="M182" s="33"/>
      <c r="N182" s="9"/>
      <c r="O182" s="9"/>
      <c r="P182" s="28"/>
    </row>
    <row r="183" spans="1:19" ht="12.75" x14ac:dyDescent="0.2">
      <c r="A183" s="29">
        <v>190607422838</v>
      </c>
      <c r="B183" s="53" t="s">
        <v>276</v>
      </c>
      <c r="C183" s="29" t="s">
        <v>28</v>
      </c>
      <c r="D183" s="29">
        <v>1</v>
      </c>
      <c r="E183" s="43">
        <v>139</v>
      </c>
      <c r="F183" s="43">
        <f t="shared" si="25"/>
        <v>139</v>
      </c>
      <c r="G183" s="43">
        <f t="shared" si="26"/>
        <v>34.75</v>
      </c>
      <c r="H183" s="29" t="s">
        <v>274</v>
      </c>
      <c r="I183" s="9"/>
      <c r="J183" s="32" t="s">
        <v>275</v>
      </c>
      <c r="K183" s="54"/>
      <c r="L183" s="33"/>
      <c r="M183" s="33"/>
      <c r="N183" s="9"/>
      <c r="O183" s="9"/>
      <c r="P183" s="28"/>
    </row>
    <row r="184" spans="1:19" ht="12.75" x14ac:dyDescent="0.2">
      <c r="A184" s="29">
        <v>190607423040</v>
      </c>
      <c r="B184" s="53" t="s">
        <v>277</v>
      </c>
      <c r="C184" s="29" t="s">
        <v>28</v>
      </c>
      <c r="D184" s="29">
        <v>1</v>
      </c>
      <c r="E184" s="43">
        <v>134</v>
      </c>
      <c r="F184" s="43">
        <f t="shared" si="25"/>
        <v>134</v>
      </c>
      <c r="G184" s="43">
        <f t="shared" si="26"/>
        <v>33.5</v>
      </c>
      <c r="H184" s="29" t="s">
        <v>278</v>
      </c>
      <c r="I184" s="9"/>
      <c r="J184" s="32" t="s">
        <v>275</v>
      </c>
      <c r="K184" s="54"/>
      <c r="L184" s="33"/>
      <c r="M184" s="33"/>
      <c r="N184" s="9"/>
      <c r="O184" s="9"/>
      <c r="P184" s="28"/>
    </row>
    <row r="185" spans="1:19" ht="12.75" x14ac:dyDescent="0.2">
      <c r="A185" s="29">
        <v>190607425211</v>
      </c>
      <c r="B185" s="53" t="s">
        <v>279</v>
      </c>
      <c r="C185" s="29" t="s">
        <v>28</v>
      </c>
      <c r="D185" s="29">
        <v>1</v>
      </c>
      <c r="E185" s="43">
        <v>109</v>
      </c>
      <c r="F185" s="43">
        <f t="shared" si="25"/>
        <v>109</v>
      </c>
      <c r="G185" s="43">
        <f t="shared" si="26"/>
        <v>27.25</v>
      </c>
      <c r="H185" s="29" t="s">
        <v>274</v>
      </c>
      <c r="I185" s="9"/>
      <c r="J185" s="32" t="s">
        <v>275</v>
      </c>
      <c r="K185" s="54"/>
      <c r="L185" s="33"/>
      <c r="M185" s="33"/>
      <c r="N185" s="9"/>
      <c r="O185" s="9"/>
      <c r="P185" s="28"/>
    </row>
    <row r="186" spans="1:19" ht="12.75" x14ac:dyDescent="0.2">
      <c r="A186" s="29">
        <v>192114004743</v>
      </c>
      <c r="B186" s="53" t="s">
        <v>280</v>
      </c>
      <c r="C186" s="29" t="s">
        <v>28</v>
      </c>
      <c r="D186" s="29">
        <v>1</v>
      </c>
      <c r="E186" s="43">
        <v>129</v>
      </c>
      <c r="F186" s="43">
        <f t="shared" si="25"/>
        <v>129</v>
      </c>
      <c r="G186" s="43">
        <f t="shared" si="26"/>
        <v>32.25</v>
      </c>
      <c r="H186" s="29" t="s">
        <v>274</v>
      </c>
      <c r="I186" s="9"/>
      <c r="J186" s="32" t="s">
        <v>275</v>
      </c>
      <c r="K186" s="54"/>
      <c r="L186" s="33"/>
      <c r="M186" s="33"/>
      <c r="N186" s="9"/>
      <c r="O186" s="9"/>
      <c r="P186" s="28"/>
    </row>
    <row r="187" spans="1:19" ht="12.75" x14ac:dyDescent="0.2">
      <c r="A187" s="29">
        <v>192114074494</v>
      </c>
      <c r="B187" s="78" t="s">
        <v>281</v>
      </c>
      <c r="C187" s="29" t="s">
        <v>28</v>
      </c>
      <c r="D187" s="29">
        <v>1</v>
      </c>
      <c r="E187" s="43">
        <v>99</v>
      </c>
      <c r="F187" s="43">
        <f t="shared" si="25"/>
        <v>99</v>
      </c>
      <c r="G187" s="43">
        <f t="shared" si="26"/>
        <v>24.75</v>
      </c>
      <c r="H187" s="29" t="s">
        <v>274</v>
      </c>
      <c r="I187" s="9"/>
      <c r="J187" s="32" t="s">
        <v>275</v>
      </c>
      <c r="K187" s="54"/>
      <c r="L187" s="33"/>
      <c r="M187" s="33"/>
      <c r="N187" s="9"/>
      <c r="O187" s="9"/>
      <c r="P187" s="28"/>
    </row>
    <row r="188" spans="1:19" ht="12.75" x14ac:dyDescent="0.2">
      <c r="A188" s="29">
        <v>192114074548</v>
      </c>
      <c r="B188" s="53" t="s">
        <v>282</v>
      </c>
      <c r="C188" s="29" t="s">
        <v>28</v>
      </c>
      <c r="D188" s="29">
        <v>1</v>
      </c>
      <c r="E188" s="43">
        <v>99</v>
      </c>
      <c r="F188" s="43">
        <f t="shared" si="25"/>
        <v>99</v>
      </c>
      <c r="G188" s="43">
        <f t="shared" si="26"/>
        <v>24.75</v>
      </c>
      <c r="H188" s="29" t="s">
        <v>274</v>
      </c>
      <c r="I188" s="9"/>
      <c r="J188" s="32" t="s">
        <v>275</v>
      </c>
      <c r="K188" s="54"/>
      <c r="L188" s="33"/>
      <c r="M188" s="33"/>
      <c r="N188" s="9"/>
      <c r="O188" s="9"/>
      <c r="P188" s="28"/>
    </row>
    <row r="189" spans="1:19" ht="12.75" x14ac:dyDescent="0.2">
      <c r="A189" s="29">
        <v>192114075002</v>
      </c>
      <c r="B189" s="53" t="s">
        <v>283</v>
      </c>
      <c r="C189" s="29" t="s">
        <v>28</v>
      </c>
      <c r="D189" s="29">
        <v>1</v>
      </c>
      <c r="E189" s="43">
        <v>139</v>
      </c>
      <c r="F189" s="43">
        <f t="shared" si="25"/>
        <v>139</v>
      </c>
      <c r="G189" s="43">
        <f t="shared" si="26"/>
        <v>34.75</v>
      </c>
      <c r="H189" s="29" t="s">
        <v>274</v>
      </c>
      <c r="I189" s="9"/>
      <c r="J189" s="32" t="s">
        <v>275</v>
      </c>
      <c r="K189" s="54"/>
      <c r="L189" s="33"/>
      <c r="M189" s="33"/>
      <c r="N189" s="9"/>
      <c r="O189" s="9"/>
      <c r="P189" s="28"/>
    </row>
    <row r="190" spans="1:19" ht="12.75" x14ac:dyDescent="0.2">
      <c r="A190" s="29">
        <v>192114138042</v>
      </c>
      <c r="B190" s="53" t="s">
        <v>284</v>
      </c>
      <c r="C190" s="29" t="s">
        <v>28</v>
      </c>
      <c r="D190" s="29">
        <v>1</v>
      </c>
      <c r="E190" s="43">
        <v>49</v>
      </c>
      <c r="F190" s="43">
        <f t="shared" si="25"/>
        <v>49</v>
      </c>
      <c r="G190" s="43">
        <f t="shared" si="26"/>
        <v>12.25</v>
      </c>
      <c r="H190" s="29" t="s">
        <v>274</v>
      </c>
      <c r="I190" s="9"/>
      <c r="J190" s="32" t="s">
        <v>275</v>
      </c>
      <c r="K190" s="54"/>
      <c r="L190" s="33"/>
      <c r="M190" s="33"/>
      <c r="N190" s="9"/>
      <c r="O190" s="9"/>
      <c r="P190" s="28"/>
    </row>
    <row r="191" spans="1:19" ht="12.75" x14ac:dyDescent="0.2">
      <c r="A191" s="29">
        <v>192114144821</v>
      </c>
      <c r="B191" s="53" t="s">
        <v>285</v>
      </c>
      <c r="C191" s="29" t="s">
        <v>28</v>
      </c>
      <c r="D191" s="29">
        <v>1</v>
      </c>
      <c r="E191" s="43">
        <v>134</v>
      </c>
      <c r="F191" s="43">
        <f t="shared" si="25"/>
        <v>134</v>
      </c>
      <c r="G191" s="43">
        <f t="shared" si="26"/>
        <v>33.5</v>
      </c>
      <c r="H191" s="29" t="s">
        <v>274</v>
      </c>
      <c r="I191" s="9"/>
      <c r="J191" s="32" t="s">
        <v>275</v>
      </c>
      <c r="K191" s="54"/>
      <c r="L191" s="33"/>
      <c r="M191" s="33"/>
      <c r="N191" s="9"/>
      <c r="O191" s="9"/>
      <c r="P191" s="28"/>
    </row>
    <row r="192" spans="1:19" ht="12.75" x14ac:dyDescent="0.2">
      <c r="A192" s="29">
        <v>192114289416</v>
      </c>
      <c r="B192" s="78" t="s">
        <v>286</v>
      </c>
      <c r="C192" s="29" t="s">
        <v>28</v>
      </c>
      <c r="D192" s="29">
        <v>1</v>
      </c>
      <c r="E192" s="43">
        <v>99</v>
      </c>
      <c r="F192" s="43">
        <f t="shared" si="25"/>
        <v>99</v>
      </c>
      <c r="G192" s="43">
        <f t="shared" si="26"/>
        <v>24.75</v>
      </c>
      <c r="H192" s="29" t="s">
        <v>274</v>
      </c>
      <c r="I192" s="9"/>
      <c r="J192" s="32" t="s">
        <v>275</v>
      </c>
      <c r="K192" s="54"/>
      <c r="L192" s="33"/>
      <c r="M192" s="33"/>
      <c r="N192" s="9"/>
      <c r="O192" s="9"/>
      <c r="P192" s="28"/>
    </row>
    <row r="193" spans="1:19" ht="12.75" x14ac:dyDescent="0.2">
      <c r="A193" s="29">
        <v>192114708146</v>
      </c>
      <c r="B193" s="53" t="s">
        <v>287</v>
      </c>
      <c r="C193" s="29" t="s">
        <v>28</v>
      </c>
      <c r="D193" s="29">
        <v>1</v>
      </c>
      <c r="E193" s="43">
        <v>49</v>
      </c>
      <c r="F193" s="43">
        <f t="shared" si="25"/>
        <v>49</v>
      </c>
      <c r="G193" s="43">
        <f t="shared" si="26"/>
        <v>12.25</v>
      </c>
      <c r="H193" s="29" t="s">
        <v>274</v>
      </c>
      <c r="I193" s="9"/>
      <c r="J193" s="32" t="s">
        <v>275</v>
      </c>
      <c r="K193" s="54"/>
      <c r="L193" s="33"/>
      <c r="M193" s="33"/>
      <c r="N193" s="9"/>
      <c r="O193" s="9"/>
      <c r="P193" s="28"/>
    </row>
    <row r="194" spans="1:19" ht="12.75" x14ac:dyDescent="0.2">
      <c r="A194" s="29">
        <v>192114944414</v>
      </c>
      <c r="B194" s="78" t="s">
        <v>288</v>
      </c>
      <c r="C194" s="29" t="s">
        <v>28</v>
      </c>
      <c r="D194" s="29">
        <v>1</v>
      </c>
      <c r="E194" s="43">
        <v>24.5</v>
      </c>
      <c r="F194" s="43">
        <f t="shared" si="25"/>
        <v>24.5</v>
      </c>
      <c r="G194" s="43">
        <f t="shared" si="26"/>
        <v>6.125</v>
      </c>
      <c r="H194" s="29" t="s">
        <v>274</v>
      </c>
      <c r="I194" s="9"/>
      <c r="J194" s="32" t="s">
        <v>275</v>
      </c>
      <c r="K194" s="54"/>
      <c r="L194" s="33"/>
      <c r="M194" s="33"/>
      <c r="N194" s="9"/>
      <c r="O194" s="9"/>
      <c r="P194" s="28"/>
    </row>
    <row r="195" spans="1:19" ht="12.75" x14ac:dyDescent="0.2">
      <c r="A195" s="29">
        <v>195105643389</v>
      </c>
      <c r="B195" s="53" t="s">
        <v>289</v>
      </c>
      <c r="C195" s="29" t="s">
        <v>28</v>
      </c>
      <c r="D195" s="29">
        <v>1</v>
      </c>
      <c r="E195" s="43">
        <v>59</v>
      </c>
      <c r="F195" s="43">
        <f t="shared" si="25"/>
        <v>59</v>
      </c>
      <c r="G195" s="43">
        <f t="shared" si="26"/>
        <v>14.75</v>
      </c>
      <c r="H195" s="29" t="s">
        <v>274</v>
      </c>
      <c r="I195" s="9"/>
      <c r="J195" s="32" t="s">
        <v>275</v>
      </c>
      <c r="K195" s="54"/>
      <c r="L195" s="33"/>
      <c r="M195" s="33"/>
      <c r="N195" s="9"/>
      <c r="O195" s="9"/>
      <c r="P195" s="28"/>
    </row>
    <row r="196" spans="1:19" ht="12.75" x14ac:dyDescent="0.2">
      <c r="A196" s="29">
        <v>195105863053</v>
      </c>
      <c r="B196" s="78" t="s">
        <v>290</v>
      </c>
      <c r="C196" s="29" t="s">
        <v>28</v>
      </c>
      <c r="D196" s="29">
        <v>1</v>
      </c>
      <c r="E196" s="43">
        <v>129</v>
      </c>
      <c r="F196" s="43">
        <f t="shared" si="25"/>
        <v>129</v>
      </c>
      <c r="G196" s="43">
        <f t="shared" si="26"/>
        <v>32.25</v>
      </c>
      <c r="H196" s="29" t="s">
        <v>274</v>
      </c>
      <c r="I196" s="9"/>
      <c r="J196" s="32" t="s">
        <v>275</v>
      </c>
      <c r="K196" s="54"/>
      <c r="L196" s="33"/>
      <c r="M196" s="33"/>
      <c r="N196" s="9"/>
      <c r="O196" s="9"/>
      <c r="P196" s="28"/>
    </row>
    <row r="197" spans="1:19" ht="12.75" x14ac:dyDescent="0.2">
      <c r="A197" s="29">
        <v>195105864371</v>
      </c>
      <c r="B197" s="53" t="s">
        <v>291</v>
      </c>
      <c r="C197" s="29" t="s">
        <v>28</v>
      </c>
      <c r="D197" s="29">
        <v>1</v>
      </c>
      <c r="E197" s="43">
        <v>129</v>
      </c>
      <c r="F197" s="43">
        <f t="shared" si="25"/>
        <v>129</v>
      </c>
      <c r="G197" s="43">
        <f t="shared" si="26"/>
        <v>32.25</v>
      </c>
      <c r="H197" s="29" t="s">
        <v>274</v>
      </c>
      <c r="I197" s="9"/>
      <c r="J197" s="32" t="s">
        <v>275</v>
      </c>
      <c r="K197" s="54"/>
      <c r="L197" s="33"/>
      <c r="M197" s="33"/>
      <c r="N197" s="9"/>
      <c r="O197" s="9"/>
      <c r="P197" s="28"/>
    </row>
    <row r="198" spans="1:19" ht="12.75" x14ac:dyDescent="0.2">
      <c r="A198" s="29">
        <v>195105950326</v>
      </c>
      <c r="B198" s="78" t="s">
        <v>292</v>
      </c>
      <c r="C198" s="29" t="s">
        <v>28</v>
      </c>
      <c r="D198" s="29">
        <v>1</v>
      </c>
      <c r="E198" s="43">
        <v>129</v>
      </c>
      <c r="F198" s="43">
        <f t="shared" si="25"/>
        <v>129</v>
      </c>
      <c r="G198" s="43">
        <f t="shared" si="26"/>
        <v>32.25</v>
      </c>
      <c r="H198" s="29" t="s">
        <v>274</v>
      </c>
      <c r="I198" s="9"/>
      <c r="J198" s="32" t="s">
        <v>275</v>
      </c>
      <c r="K198" s="54"/>
      <c r="L198" s="33"/>
      <c r="M198" s="33"/>
      <c r="N198" s="9"/>
      <c r="O198" s="9"/>
      <c r="P198" s="28"/>
    </row>
    <row r="199" spans="1:19" ht="12.75" x14ac:dyDescent="0.2">
      <c r="A199" s="29">
        <v>795730451092</v>
      </c>
      <c r="B199" s="78" t="s">
        <v>293</v>
      </c>
      <c r="C199" s="29" t="s">
        <v>28</v>
      </c>
      <c r="D199" s="29">
        <v>1</v>
      </c>
      <c r="E199" s="43">
        <v>139</v>
      </c>
      <c r="F199" s="43">
        <f t="shared" si="25"/>
        <v>139</v>
      </c>
      <c r="G199" s="43">
        <f t="shared" si="26"/>
        <v>34.75</v>
      </c>
      <c r="H199" s="29" t="s">
        <v>243</v>
      </c>
      <c r="I199" s="9"/>
      <c r="J199" s="32" t="s">
        <v>275</v>
      </c>
      <c r="K199" s="54"/>
      <c r="L199" s="33"/>
      <c r="M199" s="33"/>
      <c r="N199" s="9"/>
      <c r="O199" s="9"/>
      <c r="P199" s="28"/>
    </row>
    <row r="200" spans="1:19" ht="12.75" x14ac:dyDescent="0.2">
      <c r="A200" s="45" t="s">
        <v>294</v>
      </c>
      <c r="B200" s="31" t="s">
        <v>295</v>
      </c>
      <c r="C200" s="29"/>
      <c r="D200" s="29"/>
      <c r="E200" s="43"/>
      <c r="F200" s="43"/>
      <c r="G200" s="43"/>
      <c r="H200" s="60"/>
      <c r="I200" s="9"/>
      <c r="J200" s="32"/>
      <c r="K200" s="54"/>
      <c r="L200" s="33"/>
      <c r="M200" s="33"/>
      <c r="N200" s="9"/>
      <c r="O200" s="9"/>
      <c r="P200" s="28"/>
    </row>
    <row r="201" spans="1:19" ht="12.75" x14ac:dyDescent="0.2">
      <c r="A201" s="74">
        <v>888807431391</v>
      </c>
      <c r="B201" s="53" t="s">
        <v>296</v>
      </c>
      <c r="C201" s="29" t="s">
        <v>28</v>
      </c>
      <c r="D201" s="29">
        <v>1</v>
      </c>
      <c r="E201" s="43">
        <v>128</v>
      </c>
      <c r="F201" s="43">
        <f t="shared" ref="F201:F203" si="27">E201*D201</f>
        <v>128</v>
      </c>
      <c r="G201" s="43">
        <f t="shared" ref="G201:G203" si="28">F201/4</f>
        <v>32</v>
      </c>
      <c r="H201" s="29" t="s">
        <v>297</v>
      </c>
      <c r="I201" s="79" t="s">
        <v>82</v>
      </c>
      <c r="J201" s="32" t="s">
        <v>275</v>
      </c>
      <c r="K201" s="54"/>
      <c r="L201" s="33"/>
      <c r="M201" s="33"/>
      <c r="N201" s="9"/>
      <c r="O201" s="9"/>
      <c r="P201" s="28"/>
    </row>
    <row r="202" spans="1:19" ht="12.75" x14ac:dyDescent="0.2">
      <c r="A202" s="74">
        <v>888807571400</v>
      </c>
      <c r="B202" s="53" t="s">
        <v>298</v>
      </c>
      <c r="C202" s="29" t="s">
        <v>28</v>
      </c>
      <c r="D202" s="29">
        <v>1</v>
      </c>
      <c r="E202" s="43">
        <v>118</v>
      </c>
      <c r="F202" s="43">
        <f t="shared" si="27"/>
        <v>118</v>
      </c>
      <c r="G202" s="43">
        <f t="shared" si="28"/>
        <v>29.5</v>
      </c>
      <c r="H202" s="29" t="s">
        <v>297</v>
      </c>
      <c r="I202" s="9" t="s">
        <v>82</v>
      </c>
      <c r="J202" s="32" t="s">
        <v>275</v>
      </c>
      <c r="K202" s="54"/>
      <c r="L202" s="33"/>
      <c r="M202" s="33"/>
      <c r="N202" s="9"/>
      <c r="O202" s="9"/>
      <c r="P202" s="28"/>
    </row>
    <row r="203" spans="1:19" ht="12.75" x14ac:dyDescent="0.2">
      <c r="A203" s="74">
        <v>195105934746</v>
      </c>
      <c r="B203" s="53" t="s">
        <v>299</v>
      </c>
      <c r="C203" s="29" t="s">
        <v>28</v>
      </c>
      <c r="D203" s="29">
        <v>1</v>
      </c>
      <c r="E203" s="43">
        <v>129</v>
      </c>
      <c r="F203" s="43">
        <f t="shared" si="27"/>
        <v>129</v>
      </c>
      <c r="G203" s="43">
        <f t="shared" si="28"/>
        <v>32.25</v>
      </c>
      <c r="H203" s="29" t="s">
        <v>274</v>
      </c>
      <c r="I203" s="9" t="s">
        <v>76</v>
      </c>
      <c r="J203" s="32" t="s">
        <v>275</v>
      </c>
      <c r="K203" s="54"/>
      <c r="L203" s="33"/>
      <c r="M203" s="33"/>
      <c r="N203" s="9"/>
      <c r="O203" s="9"/>
      <c r="P203" s="28"/>
    </row>
    <row r="204" spans="1:19" ht="12.75" x14ac:dyDescent="0.2">
      <c r="A204" s="36" t="s">
        <v>86</v>
      </c>
      <c r="B204" s="36" t="s">
        <v>300</v>
      </c>
      <c r="C204" s="36" t="str">
        <f>MID($B204,6,7)</f>
        <v>MF18852</v>
      </c>
      <c r="D204" s="36"/>
      <c r="E204" s="47"/>
      <c r="F204" s="47"/>
      <c r="G204" s="47"/>
      <c r="H204" s="37">
        <v>44557</v>
      </c>
      <c r="I204" s="9"/>
      <c r="J204" s="32" t="str">
        <f>IF(LEFT(B204,3)="Box","BOX","COUNT")</f>
        <v>BOX</v>
      </c>
      <c r="K204" s="27">
        <f>SUMIF($J$4:$J$598,$C204,$D$4:$D$598)</f>
        <v>21</v>
      </c>
      <c r="L204" s="15">
        <f>SUMIF($J$4:$J$598,$C204,$F$4:$F$598)</f>
        <v>2262.5</v>
      </c>
      <c r="M204" s="15">
        <f>SUMIF($J$4:$J$598,$C204,$G$4:$G$598)</f>
        <v>565.625</v>
      </c>
      <c r="N204" s="9" t="str">
        <f>C204</f>
        <v>MF18852</v>
      </c>
      <c r="O204" s="9" t="str">
        <f>J205</f>
        <v>SHIP</v>
      </c>
      <c r="P204" s="28">
        <f>M204</f>
        <v>565.625</v>
      </c>
      <c r="Q204" s="76">
        <v>44466</v>
      </c>
      <c r="R204" s="9" t="s">
        <v>301</v>
      </c>
      <c r="S204" s="9" t="s">
        <v>302</v>
      </c>
    </row>
    <row r="205" spans="1:19" ht="12.75" x14ac:dyDescent="0.2">
      <c r="A205" s="74" t="s">
        <v>240</v>
      </c>
      <c r="B205" s="36" t="s">
        <v>303</v>
      </c>
      <c r="C205" s="55"/>
      <c r="D205" s="55"/>
      <c r="E205" s="56"/>
      <c r="F205" s="56"/>
      <c r="G205" s="56"/>
      <c r="H205" s="55"/>
      <c r="I205" s="9"/>
      <c r="J205" s="32" t="str">
        <f>IF(B205="","NSHIP","SHIP")</f>
        <v>SHIP</v>
      </c>
      <c r="K205" s="27">
        <f>IF($J205="NSHIP",0,-SUMIF($J$4:$J$598,$C204,$D$4:$D$598))</f>
        <v>-21</v>
      </c>
      <c r="L205" s="15">
        <f>IF($J205="NSHIP",0,-SUMIF($J$4:$J$598,$C204,$F$4:$F$598))</f>
        <v>-2262.5</v>
      </c>
      <c r="M205" s="15">
        <f>IF($J205="NSHIP",0,-SUMIF($J$4:$J$598,$C204,$G$4:$G$598))</f>
        <v>-565.625</v>
      </c>
      <c r="N205" s="9"/>
      <c r="O205" s="9"/>
      <c r="P205" s="28"/>
    </row>
    <row r="206" spans="1:19" ht="12.75" x14ac:dyDescent="0.2">
      <c r="A206" s="29">
        <v>191837192881</v>
      </c>
      <c r="B206" s="53" t="s">
        <v>304</v>
      </c>
      <c r="C206" s="29" t="s">
        <v>28</v>
      </c>
      <c r="D206" s="29">
        <v>1</v>
      </c>
      <c r="E206" s="43">
        <v>169</v>
      </c>
      <c r="F206" s="43">
        <f t="shared" ref="F206:F245" si="29">E206*D206</f>
        <v>169</v>
      </c>
      <c r="G206" s="43">
        <f t="shared" ref="G206:G245" si="30">F206/4</f>
        <v>42.25</v>
      </c>
      <c r="H206" s="29" t="s">
        <v>95</v>
      </c>
      <c r="I206" s="9"/>
      <c r="J206" s="26" t="s">
        <v>305</v>
      </c>
      <c r="K206" s="27"/>
      <c r="L206" s="15"/>
      <c r="M206" s="15"/>
      <c r="P206" s="28"/>
    </row>
    <row r="207" spans="1:19" ht="12.75" x14ac:dyDescent="0.2">
      <c r="A207" s="29">
        <v>192081254523</v>
      </c>
      <c r="B207" s="53" t="s">
        <v>306</v>
      </c>
      <c r="C207" s="29" t="s">
        <v>28</v>
      </c>
      <c r="D207" s="29">
        <v>1</v>
      </c>
      <c r="E207" s="43">
        <v>79</v>
      </c>
      <c r="F207" s="43">
        <f t="shared" si="29"/>
        <v>79</v>
      </c>
      <c r="G207" s="43">
        <f t="shared" si="30"/>
        <v>19.75</v>
      </c>
      <c r="H207" s="29" t="s">
        <v>307</v>
      </c>
      <c r="I207" s="9"/>
      <c r="J207" s="26" t="s">
        <v>305</v>
      </c>
      <c r="K207" s="27"/>
      <c r="L207" s="15"/>
      <c r="M207" s="15"/>
      <c r="P207" s="28"/>
    </row>
    <row r="208" spans="1:19" ht="12.75" x14ac:dyDescent="0.2">
      <c r="A208" s="29">
        <v>193465341808</v>
      </c>
      <c r="B208" s="53" t="s">
        <v>308</v>
      </c>
      <c r="C208" s="29" t="s">
        <v>28</v>
      </c>
      <c r="D208" s="29">
        <v>1</v>
      </c>
      <c r="E208" s="43">
        <v>38</v>
      </c>
      <c r="F208" s="43">
        <f t="shared" si="29"/>
        <v>38</v>
      </c>
      <c r="G208" s="43">
        <f t="shared" si="30"/>
        <v>9.5</v>
      </c>
      <c r="H208" s="29" t="s">
        <v>102</v>
      </c>
      <c r="I208" s="9"/>
      <c r="J208" s="26" t="s">
        <v>305</v>
      </c>
      <c r="K208" s="27"/>
      <c r="L208" s="15"/>
      <c r="M208" s="15"/>
      <c r="P208" s="28"/>
    </row>
    <row r="209" spans="1:16" ht="12.75" x14ac:dyDescent="0.2">
      <c r="A209" s="29">
        <v>193465569479</v>
      </c>
      <c r="B209" s="53" t="s">
        <v>309</v>
      </c>
      <c r="C209" s="29" t="s">
        <v>28</v>
      </c>
      <c r="D209" s="29">
        <v>1</v>
      </c>
      <c r="E209" s="43">
        <v>38</v>
      </c>
      <c r="F209" s="43">
        <f t="shared" si="29"/>
        <v>38</v>
      </c>
      <c r="G209" s="43">
        <f t="shared" si="30"/>
        <v>9.5</v>
      </c>
      <c r="H209" s="29" t="s">
        <v>310</v>
      </c>
      <c r="I209" s="9"/>
      <c r="J209" s="26" t="s">
        <v>305</v>
      </c>
      <c r="K209" s="27"/>
      <c r="L209" s="15"/>
      <c r="M209" s="15"/>
      <c r="P209" s="28"/>
    </row>
    <row r="210" spans="1:16" ht="12.75" x14ac:dyDescent="0.2">
      <c r="A210" s="29">
        <v>193481555661</v>
      </c>
      <c r="B210" s="53" t="s">
        <v>311</v>
      </c>
      <c r="C210" s="29" t="s">
        <v>28</v>
      </c>
      <c r="D210" s="29">
        <v>1</v>
      </c>
      <c r="E210" s="43">
        <v>178</v>
      </c>
      <c r="F210" s="43">
        <f t="shared" si="29"/>
        <v>178</v>
      </c>
      <c r="G210" s="43">
        <f t="shared" si="30"/>
        <v>44.5</v>
      </c>
      <c r="H210" s="29" t="s">
        <v>312</v>
      </c>
      <c r="I210" s="9"/>
      <c r="J210" s="26" t="s">
        <v>305</v>
      </c>
      <c r="K210" s="27"/>
      <c r="L210" s="15"/>
      <c r="M210" s="15"/>
      <c r="P210" s="28"/>
    </row>
    <row r="211" spans="1:16" ht="12.75" x14ac:dyDescent="0.2">
      <c r="A211" s="29">
        <v>193653242450</v>
      </c>
      <c r="B211" s="53" t="s">
        <v>313</v>
      </c>
      <c r="C211" s="29" t="s">
        <v>28</v>
      </c>
      <c r="D211" s="29">
        <v>1</v>
      </c>
      <c r="E211" s="43">
        <v>198</v>
      </c>
      <c r="F211" s="43">
        <f t="shared" si="29"/>
        <v>198</v>
      </c>
      <c r="G211" s="43">
        <f t="shared" si="30"/>
        <v>49.5</v>
      </c>
      <c r="H211" s="29" t="s">
        <v>314</v>
      </c>
      <c r="I211" s="9"/>
      <c r="J211" s="26" t="s">
        <v>305</v>
      </c>
      <c r="K211" s="27"/>
      <c r="L211" s="15"/>
      <c r="M211" s="15"/>
      <c r="P211" s="28"/>
    </row>
    <row r="212" spans="1:16" ht="12.75" x14ac:dyDescent="0.2">
      <c r="A212" s="29">
        <v>194374353142</v>
      </c>
      <c r="B212" s="53" t="s">
        <v>315</v>
      </c>
      <c r="C212" s="29" t="s">
        <v>28</v>
      </c>
      <c r="D212" s="29">
        <v>1</v>
      </c>
      <c r="E212" s="43">
        <v>50</v>
      </c>
      <c r="F212" s="43">
        <f t="shared" si="29"/>
        <v>50</v>
      </c>
      <c r="G212" s="43">
        <f t="shared" si="30"/>
        <v>12.5</v>
      </c>
      <c r="H212" s="29" t="s">
        <v>102</v>
      </c>
      <c r="I212" s="9"/>
      <c r="J212" s="26" t="s">
        <v>305</v>
      </c>
      <c r="K212" s="27"/>
      <c r="L212" s="15"/>
      <c r="M212" s="15"/>
      <c r="P212" s="28"/>
    </row>
    <row r="213" spans="1:16" ht="12.75" x14ac:dyDescent="0.2">
      <c r="A213" s="29">
        <v>194374803289</v>
      </c>
      <c r="B213" s="53" t="s">
        <v>316</v>
      </c>
      <c r="C213" s="29" t="s">
        <v>28</v>
      </c>
      <c r="D213" s="29">
        <v>1</v>
      </c>
      <c r="E213" s="43">
        <v>68</v>
      </c>
      <c r="F213" s="43">
        <f t="shared" si="29"/>
        <v>68</v>
      </c>
      <c r="G213" s="43">
        <f t="shared" si="30"/>
        <v>17</v>
      </c>
      <c r="H213" s="29" t="s">
        <v>102</v>
      </c>
      <c r="I213" s="9"/>
      <c r="J213" s="26" t="s">
        <v>305</v>
      </c>
      <c r="K213" s="27"/>
      <c r="L213" s="15"/>
      <c r="M213" s="15"/>
      <c r="P213" s="28"/>
    </row>
    <row r="214" spans="1:16" ht="12.75" x14ac:dyDescent="0.2">
      <c r="A214" s="29">
        <v>195191016975</v>
      </c>
      <c r="B214" s="53" t="s">
        <v>317</v>
      </c>
      <c r="C214" s="29" t="s">
        <v>28</v>
      </c>
      <c r="D214" s="29">
        <v>1</v>
      </c>
      <c r="E214" s="43">
        <v>78</v>
      </c>
      <c r="F214" s="43">
        <f t="shared" si="29"/>
        <v>78</v>
      </c>
      <c r="G214" s="43">
        <f t="shared" si="30"/>
        <v>19.5</v>
      </c>
      <c r="H214" s="29" t="s">
        <v>318</v>
      </c>
      <c r="I214" s="9"/>
      <c r="J214" s="26" t="s">
        <v>305</v>
      </c>
      <c r="K214" s="27"/>
      <c r="L214" s="15"/>
      <c r="M214" s="15"/>
      <c r="P214" s="28"/>
    </row>
    <row r="215" spans="1:16" ht="12.75" x14ac:dyDescent="0.2">
      <c r="A215" s="29">
        <v>195191196073</v>
      </c>
      <c r="B215" s="53" t="s">
        <v>319</v>
      </c>
      <c r="C215" s="29" t="s">
        <v>28</v>
      </c>
      <c r="D215" s="29">
        <v>1</v>
      </c>
      <c r="E215" s="43">
        <v>128</v>
      </c>
      <c r="F215" s="43">
        <f t="shared" si="29"/>
        <v>128</v>
      </c>
      <c r="G215" s="43">
        <f t="shared" si="30"/>
        <v>32</v>
      </c>
      <c r="H215" s="29" t="s">
        <v>102</v>
      </c>
      <c r="I215" s="9"/>
      <c r="J215" s="26" t="s">
        <v>305</v>
      </c>
      <c r="K215" s="27"/>
      <c r="L215" s="15"/>
      <c r="M215" s="15"/>
      <c r="P215" s="28"/>
    </row>
    <row r="216" spans="1:16" ht="12.75" x14ac:dyDescent="0.2">
      <c r="A216" s="29">
        <v>195203318905</v>
      </c>
      <c r="B216" s="53" t="s">
        <v>320</v>
      </c>
      <c r="C216" s="29" t="s">
        <v>28</v>
      </c>
      <c r="D216" s="29">
        <v>1</v>
      </c>
      <c r="E216" s="43">
        <v>69</v>
      </c>
      <c r="F216" s="43">
        <f t="shared" si="29"/>
        <v>69</v>
      </c>
      <c r="G216" s="43">
        <f t="shared" si="30"/>
        <v>17.25</v>
      </c>
      <c r="H216" s="29" t="s">
        <v>321</v>
      </c>
      <c r="I216" s="9"/>
      <c r="J216" s="26" t="s">
        <v>305</v>
      </c>
      <c r="K216" s="27"/>
      <c r="L216" s="15"/>
      <c r="M216" s="15"/>
      <c r="P216" s="28"/>
    </row>
    <row r="217" spans="1:16" ht="12.75" x14ac:dyDescent="0.2">
      <c r="A217" s="29">
        <v>650868198885</v>
      </c>
      <c r="B217" s="53" t="s">
        <v>322</v>
      </c>
      <c r="C217" s="29" t="s">
        <v>28</v>
      </c>
      <c r="D217" s="29">
        <v>1</v>
      </c>
      <c r="E217" s="43">
        <v>40.99</v>
      </c>
      <c r="F217" s="43">
        <f t="shared" si="29"/>
        <v>40.99</v>
      </c>
      <c r="G217" s="43">
        <f t="shared" si="30"/>
        <v>10.2475</v>
      </c>
      <c r="H217" s="29" t="s">
        <v>323</v>
      </c>
      <c r="I217" s="9"/>
      <c r="J217" s="26" t="s">
        <v>305</v>
      </c>
      <c r="K217" s="27"/>
      <c r="L217" s="15"/>
      <c r="M217" s="15"/>
      <c r="P217" s="28"/>
    </row>
    <row r="218" spans="1:16" ht="12.75" x14ac:dyDescent="0.2">
      <c r="A218" s="29">
        <v>681283029935</v>
      </c>
      <c r="B218" s="53" t="s">
        <v>324</v>
      </c>
      <c r="C218" s="29" t="s">
        <v>28</v>
      </c>
      <c r="D218" s="29">
        <v>1</v>
      </c>
      <c r="E218" s="43">
        <v>99</v>
      </c>
      <c r="F218" s="43">
        <f t="shared" si="29"/>
        <v>99</v>
      </c>
      <c r="G218" s="43">
        <f t="shared" si="30"/>
        <v>24.75</v>
      </c>
      <c r="H218" s="29" t="s">
        <v>325</v>
      </c>
      <c r="I218" s="9"/>
      <c r="J218" s="26" t="s">
        <v>305</v>
      </c>
      <c r="K218" s="27"/>
      <c r="L218" s="15"/>
      <c r="M218" s="15"/>
      <c r="P218" s="28"/>
    </row>
    <row r="219" spans="1:16" ht="12.75" x14ac:dyDescent="0.2">
      <c r="A219" s="29">
        <v>681283259837</v>
      </c>
      <c r="B219" s="53" t="s">
        <v>326</v>
      </c>
      <c r="C219" s="29" t="s">
        <v>28</v>
      </c>
      <c r="D219" s="29">
        <v>1</v>
      </c>
      <c r="E219" s="43">
        <v>74</v>
      </c>
      <c r="F219" s="43">
        <f t="shared" si="29"/>
        <v>74</v>
      </c>
      <c r="G219" s="43">
        <f t="shared" si="30"/>
        <v>18.5</v>
      </c>
      <c r="H219" s="29" t="s">
        <v>325</v>
      </c>
      <c r="I219" s="9"/>
      <c r="J219" s="26" t="s">
        <v>305</v>
      </c>
      <c r="K219" s="27"/>
      <c r="L219" s="15"/>
      <c r="M219" s="15"/>
      <c r="P219" s="28"/>
    </row>
    <row r="220" spans="1:16" ht="12.75" x14ac:dyDescent="0.2">
      <c r="A220" s="29">
        <v>681283328083</v>
      </c>
      <c r="B220" s="53" t="s">
        <v>327</v>
      </c>
      <c r="C220" s="29" t="s">
        <v>28</v>
      </c>
      <c r="D220" s="29">
        <v>1</v>
      </c>
      <c r="E220" s="43">
        <v>89</v>
      </c>
      <c r="F220" s="43">
        <f t="shared" si="29"/>
        <v>89</v>
      </c>
      <c r="G220" s="43">
        <f t="shared" si="30"/>
        <v>22.25</v>
      </c>
      <c r="H220" s="29" t="s">
        <v>325</v>
      </c>
      <c r="I220" s="9"/>
      <c r="J220" s="26" t="s">
        <v>305</v>
      </c>
      <c r="K220" s="27"/>
      <c r="L220" s="15"/>
      <c r="M220" s="15"/>
      <c r="P220" s="28"/>
    </row>
    <row r="221" spans="1:16" ht="12.75" x14ac:dyDescent="0.2">
      <c r="A221" s="29">
        <v>681283329301</v>
      </c>
      <c r="B221" s="53" t="s">
        <v>328</v>
      </c>
      <c r="C221" s="29" t="s">
        <v>28</v>
      </c>
      <c r="D221" s="29">
        <v>1</v>
      </c>
      <c r="E221" s="43">
        <v>89</v>
      </c>
      <c r="F221" s="43">
        <f t="shared" si="29"/>
        <v>89</v>
      </c>
      <c r="G221" s="43">
        <f t="shared" si="30"/>
        <v>22.25</v>
      </c>
      <c r="H221" s="29" t="s">
        <v>325</v>
      </c>
      <c r="I221" s="9"/>
      <c r="J221" s="26" t="s">
        <v>305</v>
      </c>
      <c r="K221" s="27"/>
      <c r="L221" s="15"/>
      <c r="M221" s="15"/>
      <c r="P221" s="28"/>
    </row>
    <row r="222" spans="1:16" ht="12.75" x14ac:dyDescent="0.2">
      <c r="A222" s="29">
        <v>708008593851</v>
      </c>
      <c r="B222" s="53" t="s">
        <v>329</v>
      </c>
      <c r="C222" s="29" t="s">
        <v>28</v>
      </c>
      <c r="D222" s="29">
        <v>1</v>
      </c>
      <c r="E222" s="43">
        <v>46.99</v>
      </c>
      <c r="F222" s="43">
        <f t="shared" si="29"/>
        <v>46.99</v>
      </c>
      <c r="G222" s="43">
        <f t="shared" si="30"/>
        <v>11.7475</v>
      </c>
      <c r="H222" s="29" t="s">
        <v>122</v>
      </c>
      <c r="I222" s="9"/>
      <c r="J222" s="26" t="s">
        <v>305</v>
      </c>
      <c r="K222" s="27"/>
      <c r="L222" s="15"/>
      <c r="M222" s="15"/>
      <c r="P222" s="28"/>
    </row>
    <row r="223" spans="1:16" ht="12.75" x14ac:dyDescent="0.2">
      <c r="A223" s="29">
        <v>708008598689</v>
      </c>
      <c r="B223" s="53" t="s">
        <v>330</v>
      </c>
      <c r="C223" s="29" t="s">
        <v>28</v>
      </c>
      <c r="D223" s="29">
        <v>1</v>
      </c>
      <c r="E223" s="43">
        <v>69</v>
      </c>
      <c r="F223" s="43">
        <f t="shared" si="29"/>
        <v>69</v>
      </c>
      <c r="G223" s="43">
        <f t="shared" si="30"/>
        <v>17.25</v>
      </c>
      <c r="H223" s="29" t="s">
        <v>122</v>
      </c>
      <c r="I223" s="9"/>
      <c r="J223" s="26" t="s">
        <v>305</v>
      </c>
      <c r="K223" s="27"/>
      <c r="L223" s="15"/>
      <c r="M223" s="15"/>
      <c r="P223" s="28"/>
    </row>
    <row r="224" spans="1:16" ht="12.75" x14ac:dyDescent="0.2">
      <c r="A224" s="29">
        <v>708008600542</v>
      </c>
      <c r="B224" s="53" t="s">
        <v>331</v>
      </c>
      <c r="C224" s="29" t="s">
        <v>28</v>
      </c>
      <c r="D224" s="29">
        <v>1</v>
      </c>
      <c r="E224" s="43">
        <v>46.99</v>
      </c>
      <c r="F224" s="43">
        <f t="shared" si="29"/>
        <v>46.99</v>
      </c>
      <c r="G224" s="43">
        <f t="shared" si="30"/>
        <v>11.7475</v>
      </c>
      <c r="H224" s="29" t="s">
        <v>122</v>
      </c>
      <c r="I224" s="9"/>
      <c r="J224" s="26" t="s">
        <v>305</v>
      </c>
      <c r="K224" s="27"/>
      <c r="L224" s="15"/>
      <c r="M224" s="15"/>
      <c r="P224" s="28"/>
    </row>
    <row r="225" spans="1:16" ht="12.75" x14ac:dyDescent="0.2">
      <c r="A225" s="29">
        <v>732994170567</v>
      </c>
      <c r="B225" s="53" t="s">
        <v>332</v>
      </c>
      <c r="C225" s="29" t="s">
        <v>28</v>
      </c>
      <c r="D225" s="29">
        <v>1</v>
      </c>
      <c r="E225" s="43">
        <v>79.5</v>
      </c>
      <c r="F225" s="43">
        <f t="shared" si="29"/>
        <v>79.5</v>
      </c>
      <c r="G225" s="43">
        <f t="shared" si="30"/>
        <v>19.875</v>
      </c>
      <c r="H225" s="29" t="s">
        <v>333</v>
      </c>
      <c r="I225" s="9"/>
      <c r="J225" s="26" t="s">
        <v>305</v>
      </c>
      <c r="K225" s="27"/>
      <c r="L225" s="15"/>
      <c r="M225" s="15"/>
      <c r="P225" s="28"/>
    </row>
    <row r="226" spans="1:16" ht="12.75" x14ac:dyDescent="0.2">
      <c r="A226" s="29">
        <v>732998829669</v>
      </c>
      <c r="B226" s="53" t="s">
        <v>334</v>
      </c>
      <c r="C226" s="29" t="s">
        <v>28</v>
      </c>
      <c r="D226" s="29">
        <v>1</v>
      </c>
      <c r="E226" s="43">
        <v>59.5</v>
      </c>
      <c r="F226" s="43">
        <f t="shared" si="29"/>
        <v>59.5</v>
      </c>
      <c r="G226" s="43">
        <f t="shared" si="30"/>
        <v>14.875</v>
      </c>
      <c r="H226" s="29" t="s">
        <v>335</v>
      </c>
      <c r="I226" s="9"/>
      <c r="J226" s="26" t="s">
        <v>305</v>
      </c>
      <c r="K226" s="27"/>
      <c r="L226" s="15"/>
      <c r="M226" s="15"/>
      <c r="P226" s="28"/>
    </row>
    <row r="227" spans="1:16" ht="12.75" x14ac:dyDescent="0.2">
      <c r="A227" s="29">
        <v>732999363667</v>
      </c>
      <c r="B227" s="53" t="s">
        <v>336</v>
      </c>
      <c r="C227" s="29" t="s">
        <v>28</v>
      </c>
      <c r="D227" s="29">
        <v>1</v>
      </c>
      <c r="E227" s="43">
        <v>99.5</v>
      </c>
      <c r="F227" s="43">
        <f t="shared" si="29"/>
        <v>99.5</v>
      </c>
      <c r="G227" s="43">
        <f t="shared" si="30"/>
        <v>24.875</v>
      </c>
      <c r="H227" s="29" t="s">
        <v>333</v>
      </c>
      <c r="I227" s="9"/>
      <c r="J227" s="26" t="s">
        <v>305</v>
      </c>
      <c r="K227" s="27"/>
      <c r="L227" s="15"/>
      <c r="M227" s="15"/>
      <c r="P227" s="28"/>
    </row>
    <row r="228" spans="1:16" ht="12.75" x14ac:dyDescent="0.2">
      <c r="A228" s="29">
        <v>732999457687</v>
      </c>
      <c r="B228" s="53" t="s">
        <v>337</v>
      </c>
      <c r="C228" s="29" t="s">
        <v>28</v>
      </c>
      <c r="D228" s="29">
        <v>1</v>
      </c>
      <c r="E228" s="43">
        <v>79.5</v>
      </c>
      <c r="F228" s="43">
        <f t="shared" si="29"/>
        <v>79.5</v>
      </c>
      <c r="G228" s="43">
        <f t="shared" si="30"/>
        <v>19.875</v>
      </c>
      <c r="H228" s="29" t="s">
        <v>335</v>
      </c>
      <c r="I228" s="9"/>
      <c r="J228" s="26" t="s">
        <v>305</v>
      </c>
      <c r="K228" s="27"/>
      <c r="L228" s="15"/>
      <c r="M228" s="15"/>
      <c r="P228" s="28"/>
    </row>
    <row r="229" spans="1:16" ht="12.75" x14ac:dyDescent="0.2">
      <c r="A229" s="29">
        <v>732999556489</v>
      </c>
      <c r="B229" s="53" t="s">
        <v>338</v>
      </c>
      <c r="C229" s="29" t="s">
        <v>28</v>
      </c>
      <c r="D229" s="29">
        <v>1</v>
      </c>
      <c r="E229" s="43">
        <v>69.5</v>
      </c>
      <c r="F229" s="43">
        <f t="shared" si="29"/>
        <v>69.5</v>
      </c>
      <c r="G229" s="43">
        <f t="shared" si="30"/>
        <v>17.375</v>
      </c>
      <c r="H229" s="29" t="s">
        <v>335</v>
      </c>
      <c r="I229" s="9"/>
      <c r="J229" s="26" t="s">
        <v>305</v>
      </c>
      <c r="K229" s="27"/>
      <c r="L229" s="15"/>
      <c r="M229" s="15"/>
      <c r="P229" s="28"/>
    </row>
    <row r="230" spans="1:16" ht="12.75" x14ac:dyDescent="0.2">
      <c r="A230" s="29">
        <v>733001414728</v>
      </c>
      <c r="B230" s="53" t="s">
        <v>339</v>
      </c>
      <c r="C230" s="29" t="s">
        <v>28</v>
      </c>
      <c r="D230" s="29">
        <v>1</v>
      </c>
      <c r="E230" s="43">
        <v>49.5</v>
      </c>
      <c r="F230" s="43">
        <f t="shared" si="29"/>
        <v>49.5</v>
      </c>
      <c r="G230" s="43">
        <f t="shared" si="30"/>
        <v>12.375</v>
      </c>
      <c r="H230" s="29" t="s">
        <v>335</v>
      </c>
      <c r="I230" s="9"/>
      <c r="J230" s="26" t="s">
        <v>305</v>
      </c>
      <c r="K230" s="27"/>
      <c r="L230" s="15"/>
      <c r="M230" s="15"/>
      <c r="P230" s="28"/>
    </row>
    <row r="231" spans="1:16" ht="12.75" x14ac:dyDescent="0.2">
      <c r="A231" s="29">
        <v>733001768807</v>
      </c>
      <c r="B231" s="53" t="s">
        <v>340</v>
      </c>
      <c r="C231" s="29" t="s">
        <v>28</v>
      </c>
      <c r="D231" s="29">
        <v>2</v>
      </c>
      <c r="E231" s="43">
        <v>79.5</v>
      </c>
      <c r="F231" s="43">
        <f t="shared" si="29"/>
        <v>159</v>
      </c>
      <c r="G231" s="43">
        <f t="shared" si="30"/>
        <v>39.75</v>
      </c>
      <c r="H231" s="29" t="s">
        <v>126</v>
      </c>
      <c r="I231" s="9"/>
      <c r="J231" s="26" t="s">
        <v>305</v>
      </c>
      <c r="K231" s="27"/>
      <c r="L231" s="15"/>
      <c r="M231" s="15"/>
      <c r="P231" s="28"/>
    </row>
    <row r="232" spans="1:16" ht="12.75" x14ac:dyDescent="0.2">
      <c r="A232" s="29">
        <v>733001864974</v>
      </c>
      <c r="B232" s="53" t="s">
        <v>341</v>
      </c>
      <c r="C232" s="29" t="s">
        <v>28</v>
      </c>
      <c r="D232" s="29">
        <v>1</v>
      </c>
      <c r="E232" s="43">
        <v>89.5</v>
      </c>
      <c r="F232" s="43">
        <f t="shared" si="29"/>
        <v>89.5</v>
      </c>
      <c r="G232" s="43">
        <f t="shared" si="30"/>
        <v>22.375</v>
      </c>
      <c r="H232" s="29" t="s">
        <v>126</v>
      </c>
      <c r="I232" s="9"/>
      <c r="J232" s="26" t="s">
        <v>305</v>
      </c>
      <c r="K232" s="27"/>
      <c r="L232" s="15"/>
      <c r="M232" s="15"/>
      <c r="P232" s="28"/>
    </row>
    <row r="233" spans="1:16" ht="12.75" x14ac:dyDescent="0.2">
      <c r="A233" s="29">
        <v>733002021383</v>
      </c>
      <c r="B233" s="53" t="s">
        <v>342</v>
      </c>
      <c r="C233" s="29" t="s">
        <v>28</v>
      </c>
      <c r="D233" s="29">
        <v>1</v>
      </c>
      <c r="E233" s="43">
        <v>64.5</v>
      </c>
      <c r="F233" s="43">
        <f t="shared" si="29"/>
        <v>64.5</v>
      </c>
      <c r="G233" s="43">
        <f t="shared" si="30"/>
        <v>16.125</v>
      </c>
      <c r="H233" s="29" t="s">
        <v>335</v>
      </c>
      <c r="I233" s="9"/>
      <c r="J233" s="26" t="s">
        <v>305</v>
      </c>
      <c r="K233" s="27"/>
      <c r="L233" s="15"/>
      <c r="M233" s="15"/>
      <c r="P233" s="28"/>
    </row>
    <row r="234" spans="1:16" ht="12.75" x14ac:dyDescent="0.2">
      <c r="A234" s="29">
        <v>733002168774</v>
      </c>
      <c r="B234" s="53" t="s">
        <v>343</v>
      </c>
      <c r="C234" s="29" t="s">
        <v>28</v>
      </c>
      <c r="D234" s="29">
        <v>1</v>
      </c>
      <c r="E234" s="43">
        <v>69.5</v>
      </c>
      <c r="F234" s="43">
        <f t="shared" si="29"/>
        <v>69.5</v>
      </c>
      <c r="G234" s="43">
        <f t="shared" si="30"/>
        <v>17.375</v>
      </c>
      <c r="H234" s="29" t="s">
        <v>335</v>
      </c>
      <c r="I234" s="9"/>
      <c r="J234" s="26" t="s">
        <v>305</v>
      </c>
      <c r="K234" s="27"/>
      <c r="L234" s="15"/>
      <c r="M234" s="15"/>
      <c r="P234" s="28"/>
    </row>
    <row r="235" spans="1:16" ht="12.75" x14ac:dyDescent="0.2">
      <c r="A235" s="29">
        <v>733002383306</v>
      </c>
      <c r="B235" s="53" t="s">
        <v>344</v>
      </c>
      <c r="C235" s="29" t="s">
        <v>28</v>
      </c>
      <c r="D235" s="29">
        <v>1</v>
      </c>
      <c r="E235" s="43">
        <v>59.5</v>
      </c>
      <c r="F235" s="43">
        <f t="shared" si="29"/>
        <v>59.5</v>
      </c>
      <c r="G235" s="43">
        <f t="shared" si="30"/>
        <v>14.875</v>
      </c>
      <c r="H235" s="29" t="s">
        <v>335</v>
      </c>
      <c r="I235" s="9"/>
      <c r="J235" s="26" t="s">
        <v>305</v>
      </c>
      <c r="K235" s="27"/>
      <c r="L235" s="15"/>
      <c r="M235" s="15"/>
      <c r="P235" s="28"/>
    </row>
    <row r="236" spans="1:16" ht="12.75" x14ac:dyDescent="0.2">
      <c r="A236" s="29">
        <v>733002389070</v>
      </c>
      <c r="B236" s="53" t="s">
        <v>345</v>
      </c>
      <c r="C236" s="29" t="s">
        <v>28</v>
      </c>
      <c r="D236" s="29">
        <v>1</v>
      </c>
      <c r="E236" s="43">
        <v>69.5</v>
      </c>
      <c r="F236" s="43">
        <f t="shared" si="29"/>
        <v>69.5</v>
      </c>
      <c r="G236" s="43">
        <f t="shared" si="30"/>
        <v>17.375</v>
      </c>
      <c r="H236" s="29" t="s">
        <v>335</v>
      </c>
      <c r="I236" s="9"/>
      <c r="J236" s="26" t="s">
        <v>305</v>
      </c>
      <c r="K236" s="27"/>
      <c r="L236" s="15"/>
      <c r="M236" s="15"/>
      <c r="P236" s="28"/>
    </row>
    <row r="237" spans="1:16" ht="12.75" x14ac:dyDescent="0.2">
      <c r="A237" s="29">
        <v>733002389094</v>
      </c>
      <c r="B237" s="53" t="s">
        <v>346</v>
      </c>
      <c r="C237" s="29" t="s">
        <v>28</v>
      </c>
      <c r="D237" s="29">
        <v>2</v>
      </c>
      <c r="E237" s="43">
        <v>69.5</v>
      </c>
      <c r="F237" s="43">
        <f t="shared" si="29"/>
        <v>139</v>
      </c>
      <c r="G237" s="43">
        <f t="shared" si="30"/>
        <v>34.75</v>
      </c>
      <c r="H237" s="29" t="s">
        <v>335</v>
      </c>
      <c r="I237" s="9"/>
      <c r="J237" s="26" t="s">
        <v>305</v>
      </c>
      <c r="K237" s="27"/>
      <c r="L237" s="15"/>
      <c r="M237" s="15"/>
      <c r="P237" s="28"/>
    </row>
    <row r="238" spans="1:16" ht="12.75" x14ac:dyDescent="0.2">
      <c r="A238" s="29">
        <v>733002389278</v>
      </c>
      <c r="B238" s="53" t="s">
        <v>347</v>
      </c>
      <c r="C238" s="29" t="s">
        <v>28</v>
      </c>
      <c r="D238" s="29">
        <v>1</v>
      </c>
      <c r="E238" s="43">
        <v>69.5</v>
      </c>
      <c r="F238" s="43">
        <f t="shared" si="29"/>
        <v>69.5</v>
      </c>
      <c r="G238" s="43">
        <f t="shared" si="30"/>
        <v>17.375</v>
      </c>
      <c r="H238" s="29" t="s">
        <v>348</v>
      </c>
      <c r="I238" s="9"/>
      <c r="J238" s="26" t="s">
        <v>305</v>
      </c>
      <c r="K238" s="27"/>
      <c r="L238" s="15"/>
      <c r="M238" s="15"/>
      <c r="P238" s="28"/>
    </row>
    <row r="239" spans="1:16" ht="12.75" x14ac:dyDescent="0.2">
      <c r="A239" s="29">
        <v>733002389339</v>
      </c>
      <c r="B239" s="53" t="s">
        <v>349</v>
      </c>
      <c r="C239" s="29" t="s">
        <v>28</v>
      </c>
      <c r="D239" s="29">
        <v>1</v>
      </c>
      <c r="E239" s="43">
        <v>69.5</v>
      </c>
      <c r="F239" s="43">
        <f t="shared" si="29"/>
        <v>69.5</v>
      </c>
      <c r="G239" s="43">
        <f t="shared" si="30"/>
        <v>17.375</v>
      </c>
      <c r="H239" s="29" t="s">
        <v>335</v>
      </c>
      <c r="I239" s="9"/>
      <c r="J239" s="26" t="s">
        <v>305</v>
      </c>
      <c r="K239" s="27"/>
      <c r="L239" s="15"/>
      <c r="M239" s="15"/>
      <c r="P239" s="28"/>
    </row>
    <row r="240" spans="1:16" ht="12.75" x14ac:dyDescent="0.2">
      <c r="A240" s="29">
        <v>733002389346</v>
      </c>
      <c r="B240" s="53" t="s">
        <v>350</v>
      </c>
      <c r="C240" s="29" t="s">
        <v>28</v>
      </c>
      <c r="D240" s="29">
        <v>1</v>
      </c>
      <c r="E240" s="43">
        <v>69.5</v>
      </c>
      <c r="F240" s="43">
        <f t="shared" si="29"/>
        <v>69.5</v>
      </c>
      <c r="G240" s="43">
        <f t="shared" si="30"/>
        <v>17.375</v>
      </c>
      <c r="H240" s="29" t="s">
        <v>335</v>
      </c>
      <c r="I240" s="9"/>
      <c r="J240" s="26" t="s">
        <v>305</v>
      </c>
      <c r="K240" s="27"/>
      <c r="L240" s="15"/>
      <c r="M240" s="15"/>
      <c r="P240" s="28"/>
    </row>
    <row r="241" spans="1:19" ht="12.75" x14ac:dyDescent="0.2">
      <c r="A241" s="29">
        <v>747941812933</v>
      </c>
      <c r="B241" s="53" t="s">
        <v>351</v>
      </c>
      <c r="C241" s="29" t="s">
        <v>28</v>
      </c>
      <c r="D241" s="29">
        <v>1</v>
      </c>
      <c r="E241" s="43">
        <v>44.99</v>
      </c>
      <c r="F241" s="43">
        <f t="shared" si="29"/>
        <v>44.99</v>
      </c>
      <c r="G241" s="43">
        <f t="shared" si="30"/>
        <v>11.2475</v>
      </c>
      <c r="H241" s="29" t="s">
        <v>352</v>
      </c>
      <c r="I241" s="9"/>
      <c r="J241" s="26" t="s">
        <v>305</v>
      </c>
      <c r="K241" s="27"/>
      <c r="L241" s="15"/>
      <c r="M241" s="15"/>
      <c r="P241" s="28"/>
    </row>
    <row r="242" spans="1:19" ht="12.75" x14ac:dyDescent="0.2">
      <c r="A242" s="29">
        <v>747941892577</v>
      </c>
      <c r="B242" s="53" t="s">
        <v>353</v>
      </c>
      <c r="C242" s="29" t="s">
        <v>28</v>
      </c>
      <c r="D242" s="29">
        <v>1</v>
      </c>
      <c r="E242" s="43">
        <v>43.99</v>
      </c>
      <c r="F242" s="43">
        <f t="shared" si="29"/>
        <v>43.99</v>
      </c>
      <c r="G242" s="43">
        <f t="shared" si="30"/>
        <v>10.9975</v>
      </c>
      <c r="H242" s="29" t="s">
        <v>116</v>
      </c>
      <c r="I242" s="9"/>
      <c r="J242" s="26" t="s">
        <v>305</v>
      </c>
      <c r="K242" s="27"/>
      <c r="L242" s="15"/>
      <c r="M242" s="15"/>
      <c r="P242" s="28"/>
    </row>
    <row r="243" spans="1:19" ht="12.75" x14ac:dyDescent="0.2">
      <c r="A243" s="29">
        <v>794795106077</v>
      </c>
      <c r="B243" s="53" t="s">
        <v>354</v>
      </c>
      <c r="C243" s="29" t="s">
        <v>28</v>
      </c>
      <c r="D243" s="29">
        <v>1</v>
      </c>
      <c r="E243" s="43">
        <v>99</v>
      </c>
      <c r="F243" s="43">
        <f t="shared" si="29"/>
        <v>99</v>
      </c>
      <c r="G243" s="43">
        <f t="shared" si="30"/>
        <v>24.75</v>
      </c>
      <c r="H243" s="29" t="s">
        <v>355</v>
      </c>
      <c r="I243" s="9"/>
      <c r="J243" s="26" t="s">
        <v>305</v>
      </c>
      <c r="K243" s="27"/>
      <c r="L243" s="15"/>
      <c r="M243" s="15"/>
      <c r="P243" s="28"/>
    </row>
    <row r="244" spans="1:19" ht="12.75" x14ac:dyDescent="0.2">
      <c r="A244" s="29">
        <v>888815669380</v>
      </c>
      <c r="B244" s="53" t="s">
        <v>356</v>
      </c>
      <c r="C244" s="29" t="s">
        <v>28</v>
      </c>
      <c r="D244" s="29">
        <v>1</v>
      </c>
      <c r="E244" s="43">
        <v>79</v>
      </c>
      <c r="F244" s="43">
        <f t="shared" si="29"/>
        <v>79</v>
      </c>
      <c r="G244" s="43">
        <f t="shared" si="30"/>
        <v>19.75</v>
      </c>
      <c r="H244" s="29" t="s">
        <v>139</v>
      </c>
      <c r="I244" s="9"/>
      <c r="J244" s="26" t="s">
        <v>305</v>
      </c>
      <c r="K244" s="27"/>
      <c r="L244" s="15"/>
      <c r="M244" s="15"/>
      <c r="P244" s="28"/>
    </row>
    <row r="245" spans="1:19" ht="12.75" x14ac:dyDescent="0.2">
      <c r="A245" s="29">
        <v>889648469734</v>
      </c>
      <c r="B245" s="53" t="s">
        <v>357</v>
      </c>
      <c r="C245" s="29" t="s">
        <v>28</v>
      </c>
      <c r="D245" s="29">
        <v>1</v>
      </c>
      <c r="E245" s="43">
        <v>89</v>
      </c>
      <c r="F245" s="43">
        <f t="shared" si="29"/>
        <v>89</v>
      </c>
      <c r="G245" s="43">
        <f t="shared" si="30"/>
        <v>22.25</v>
      </c>
      <c r="H245" s="29" t="s">
        <v>358</v>
      </c>
      <c r="I245" s="9"/>
      <c r="J245" s="26" t="s">
        <v>305</v>
      </c>
      <c r="K245" s="27"/>
      <c r="L245" s="15"/>
      <c r="M245" s="15"/>
      <c r="P245" s="28"/>
    </row>
    <row r="246" spans="1:19" ht="12.75" x14ac:dyDescent="0.2">
      <c r="A246" s="58" t="s">
        <v>359</v>
      </c>
      <c r="B246" s="59" t="s">
        <v>360</v>
      </c>
      <c r="C246" s="60"/>
      <c r="D246" s="60"/>
      <c r="E246" s="61"/>
      <c r="F246" s="61"/>
      <c r="G246" s="61"/>
      <c r="H246" s="62"/>
      <c r="I246" s="9"/>
      <c r="J246" s="26"/>
      <c r="K246" s="27"/>
      <c r="L246" s="15"/>
      <c r="M246" s="15"/>
      <c r="P246" s="28"/>
    </row>
    <row r="247" spans="1:19" ht="12.75" x14ac:dyDescent="0.2">
      <c r="A247" s="29">
        <v>884094027644</v>
      </c>
      <c r="B247" s="53" t="s">
        <v>361</v>
      </c>
      <c r="C247" s="29" t="s">
        <v>28</v>
      </c>
      <c r="D247" s="29">
        <v>1</v>
      </c>
      <c r="E247" s="43">
        <v>125</v>
      </c>
      <c r="F247" s="43">
        <f>E247*D247</f>
        <v>125</v>
      </c>
      <c r="G247" s="43">
        <f>F247/4</f>
        <v>31.25</v>
      </c>
      <c r="H247" s="57" t="s">
        <v>131</v>
      </c>
      <c r="I247" s="9"/>
      <c r="J247" s="26" t="s">
        <v>305</v>
      </c>
      <c r="K247" s="27"/>
      <c r="L247" s="15"/>
      <c r="M247" s="15"/>
      <c r="P247" s="28"/>
    </row>
    <row r="248" spans="1:19" ht="12.75" x14ac:dyDescent="0.2">
      <c r="A248" s="58" t="s">
        <v>362</v>
      </c>
      <c r="B248" s="59" t="s">
        <v>363</v>
      </c>
      <c r="C248" s="29"/>
      <c r="D248" s="29"/>
      <c r="E248" s="43"/>
      <c r="F248" s="43"/>
      <c r="G248" s="43"/>
      <c r="H248" s="57"/>
      <c r="I248" s="9"/>
      <c r="J248" s="26"/>
      <c r="K248" s="27"/>
      <c r="L248" s="15"/>
      <c r="M248" s="15"/>
      <c r="P248" s="28"/>
    </row>
    <row r="249" spans="1:19" ht="12.75" x14ac:dyDescent="0.2">
      <c r="A249" s="74">
        <v>884094262342</v>
      </c>
      <c r="B249" s="53" t="s">
        <v>364</v>
      </c>
      <c r="C249" s="29" t="s">
        <v>28</v>
      </c>
      <c r="D249" s="29">
        <v>1</v>
      </c>
      <c r="E249" s="43">
        <v>165</v>
      </c>
      <c r="F249" s="43">
        <f t="shared" ref="F249:F252" si="31">E249*D249</f>
        <v>165</v>
      </c>
      <c r="G249" s="43">
        <f t="shared" ref="G249:G252" si="32">F249/4</f>
        <v>41.25</v>
      </c>
      <c r="H249" s="57" t="s">
        <v>131</v>
      </c>
      <c r="I249" s="9" t="s">
        <v>82</v>
      </c>
      <c r="J249" s="26" t="s">
        <v>305</v>
      </c>
      <c r="K249" s="27"/>
      <c r="L249" s="15"/>
      <c r="M249" s="15"/>
      <c r="P249" s="28"/>
    </row>
    <row r="250" spans="1:19" ht="12.75" x14ac:dyDescent="0.2">
      <c r="A250" s="74">
        <v>884094262410</v>
      </c>
      <c r="B250" s="53" t="s">
        <v>365</v>
      </c>
      <c r="C250" s="29" t="s">
        <v>28</v>
      </c>
      <c r="D250" s="29">
        <v>1</v>
      </c>
      <c r="E250" s="43">
        <v>165</v>
      </c>
      <c r="F250" s="43">
        <f t="shared" si="31"/>
        <v>165</v>
      </c>
      <c r="G250" s="43">
        <f t="shared" si="32"/>
        <v>41.25</v>
      </c>
      <c r="H250" s="57" t="s">
        <v>131</v>
      </c>
      <c r="I250" s="9" t="s">
        <v>82</v>
      </c>
      <c r="J250" s="26" t="s">
        <v>305</v>
      </c>
      <c r="K250" s="27"/>
      <c r="L250" s="15"/>
      <c r="M250" s="15"/>
      <c r="P250" s="28"/>
    </row>
    <row r="251" spans="1:19" ht="12.75" x14ac:dyDescent="0.2">
      <c r="A251" s="74">
        <v>884094495283</v>
      </c>
      <c r="B251" s="53" t="s">
        <v>366</v>
      </c>
      <c r="C251" s="29" t="s">
        <v>28</v>
      </c>
      <c r="D251" s="29">
        <v>1</v>
      </c>
      <c r="E251" s="43">
        <v>109</v>
      </c>
      <c r="F251" s="43">
        <f t="shared" si="31"/>
        <v>109</v>
      </c>
      <c r="G251" s="43">
        <f t="shared" si="32"/>
        <v>27.25</v>
      </c>
      <c r="H251" s="57" t="s">
        <v>131</v>
      </c>
      <c r="I251" s="9" t="s">
        <v>82</v>
      </c>
      <c r="J251" s="26" t="s">
        <v>305</v>
      </c>
      <c r="K251" s="27"/>
      <c r="L251" s="15"/>
      <c r="M251" s="15"/>
      <c r="P251" s="28"/>
    </row>
    <row r="252" spans="1:19" ht="12.75" x14ac:dyDescent="0.2">
      <c r="A252" s="74">
        <v>889631123544</v>
      </c>
      <c r="B252" s="53" t="s">
        <v>367</v>
      </c>
      <c r="C252" s="29" t="s">
        <v>28</v>
      </c>
      <c r="D252" s="29">
        <v>1</v>
      </c>
      <c r="E252" s="43">
        <v>79</v>
      </c>
      <c r="F252" s="43">
        <f t="shared" si="31"/>
        <v>79</v>
      </c>
      <c r="G252" s="43">
        <f t="shared" si="32"/>
        <v>19.75</v>
      </c>
      <c r="H252" s="57" t="s">
        <v>368</v>
      </c>
      <c r="I252" s="32" t="s">
        <v>369</v>
      </c>
      <c r="J252" s="26" t="s">
        <v>305</v>
      </c>
      <c r="K252" s="27"/>
      <c r="L252" s="15"/>
      <c r="M252" s="15"/>
      <c r="P252" s="28"/>
    </row>
    <row r="253" spans="1:19" ht="12.75" x14ac:dyDescent="0.2">
      <c r="A253" s="36" t="s">
        <v>157</v>
      </c>
      <c r="B253" s="36" t="s">
        <v>370</v>
      </c>
      <c r="C253" s="36" t="str">
        <f>MID($B253,6,7)</f>
        <v>GR18238</v>
      </c>
      <c r="D253" s="36"/>
      <c r="E253" s="36"/>
      <c r="F253" s="36"/>
      <c r="G253" s="36"/>
      <c r="H253" s="37">
        <v>44557</v>
      </c>
      <c r="I253" s="9"/>
      <c r="J253" s="32" t="str">
        <f>IF(LEFT(B253,3)="Box","BOX","COUNT")</f>
        <v>BOX</v>
      </c>
      <c r="K253" s="27">
        <f>SUMIF($J$4:$J$598,$C253,$D$4:$D$598)</f>
        <v>47</v>
      </c>
      <c r="L253" s="15">
        <f>SUMIF($J$4:$J$598,$C253,$F$4:$F$598)</f>
        <v>3942.95</v>
      </c>
      <c r="M253" s="15">
        <f>SUMIF($J$4:$J$598,$C253,$G$4:$G$598)</f>
        <v>985.73749999999995</v>
      </c>
      <c r="N253" s="38" t="str">
        <f>C253</f>
        <v>GR18238</v>
      </c>
      <c r="O253" s="38" t="str">
        <f>J254</f>
        <v>SHIP</v>
      </c>
      <c r="P253" s="28">
        <f>M253</f>
        <v>985.73749999999995</v>
      </c>
      <c r="Q253" s="39">
        <v>44494</v>
      </c>
      <c r="R253" s="9" t="s">
        <v>371</v>
      </c>
      <c r="S253" s="9" t="s">
        <v>372</v>
      </c>
    </row>
    <row r="254" spans="1:19" ht="12.75" x14ac:dyDescent="0.2">
      <c r="A254" s="74" t="s">
        <v>240</v>
      </c>
      <c r="B254" s="36" t="s">
        <v>373</v>
      </c>
      <c r="C254" s="55"/>
      <c r="D254" s="55"/>
      <c r="E254" s="56"/>
      <c r="F254" s="56"/>
      <c r="G254" s="56"/>
      <c r="H254" s="55"/>
      <c r="I254" s="9"/>
      <c r="J254" s="32" t="str">
        <f>IF(B254="","NSHIP","SHIP")</f>
        <v>SHIP</v>
      </c>
      <c r="K254" s="27">
        <f>IF($J254="NSHIP",0,-SUMIF($J$4:$J$598,$C253,$D$4:$D$598))</f>
        <v>-47</v>
      </c>
      <c r="L254" s="15">
        <f>IF($J254="NSHIP",0,-SUMIF($J$4:$J$598,$C253,$F$4:$F$598))</f>
        <v>-3942.95</v>
      </c>
      <c r="M254" s="15">
        <f>IF($J254="NSHIP",0,-SUMIF($J$4:$J$598,$C253,$G$4:$G$598))</f>
        <v>-985.73749999999995</v>
      </c>
      <c r="P254" s="28"/>
    </row>
    <row r="255" spans="1:19" ht="12.75" x14ac:dyDescent="0.2">
      <c r="A255" s="22">
        <v>190380998285</v>
      </c>
      <c r="B255" s="65" t="s">
        <v>374</v>
      </c>
      <c r="C255" s="22" t="s">
        <v>28</v>
      </c>
      <c r="D255" s="22">
        <v>1</v>
      </c>
      <c r="E255" s="24">
        <v>98</v>
      </c>
      <c r="F255" s="24">
        <f t="shared" ref="F255:F296" si="33">E255*D255</f>
        <v>98</v>
      </c>
      <c r="G255" s="24">
        <f t="shared" ref="G255:G296" si="34">F255/4</f>
        <v>24.5</v>
      </c>
      <c r="H255" s="22" t="s">
        <v>102</v>
      </c>
      <c r="J255" s="26" t="s">
        <v>375</v>
      </c>
      <c r="K255" s="27"/>
      <c r="L255" s="15"/>
      <c r="M255" s="15"/>
      <c r="P255" s="28"/>
    </row>
    <row r="256" spans="1:19" ht="12.75" x14ac:dyDescent="0.2">
      <c r="A256" s="22">
        <v>193372130717</v>
      </c>
      <c r="B256" s="65" t="s">
        <v>376</v>
      </c>
      <c r="C256" s="22" t="s">
        <v>28</v>
      </c>
      <c r="D256" s="22">
        <v>1</v>
      </c>
      <c r="E256" s="24">
        <v>225</v>
      </c>
      <c r="F256" s="24">
        <f t="shared" si="33"/>
        <v>225</v>
      </c>
      <c r="G256" s="24">
        <f t="shared" si="34"/>
        <v>56.25</v>
      </c>
      <c r="H256" s="22" t="s">
        <v>377</v>
      </c>
      <c r="J256" s="26" t="s">
        <v>375</v>
      </c>
      <c r="K256" s="27"/>
      <c r="L256" s="15"/>
      <c r="M256" s="15"/>
      <c r="P256" s="28"/>
    </row>
    <row r="257" spans="1:16" ht="12.75" x14ac:dyDescent="0.2">
      <c r="A257" s="22">
        <v>193465033048</v>
      </c>
      <c r="B257" s="65" t="s">
        <v>378</v>
      </c>
      <c r="C257" s="22" t="s">
        <v>28</v>
      </c>
      <c r="D257" s="22">
        <v>1</v>
      </c>
      <c r="E257" s="24">
        <v>108</v>
      </c>
      <c r="F257" s="24">
        <f t="shared" si="33"/>
        <v>108</v>
      </c>
      <c r="G257" s="24">
        <f t="shared" si="34"/>
        <v>27</v>
      </c>
      <c r="H257" s="22" t="s">
        <v>102</v>
      </c>
      <c r="J257" s="26" t="s">
        <v>375</v>
      </c>
      <c r="K257" s="27"/>
      <c r="L257" s="15"/>
      <c r="M257" s="15"/>
      <c r="P257" s="28"/>
    </row>
    <row r="258" spans="1:16" ht="12.75" x14ac:dyDescent="0.2">
      <c r="A258" s="22">
        <v>193465966308</v>
      </c>
      <c r="B258" s="65" t="s">
        <v>379</v>
      </c>
      <c r="C258" s="22" t="s">
        <v>28</v>
      </c>
      <c r="D258" s="22">
        <v>1</v>
      </c>
      <c r="E258" s="24">
        <v>68</v>
      </c>
      <c r="F258" s="24">
        <f t="shared" si="33"/>
        <v>68</v>
      </c>
      <c r="G258" s="24">
        <f t="shared" si="34"/>
        <v>17</v>
      </c>
      <c r="H258" s="22" t="s">
        <v>102</v>
      </c>
      <c r="J258" s="26" t="s">
        <v>375</v>
      </c>
      <c r="K258" s="27"/>
      <c r="L258" s="15"/>
      <c r="M258" s="15"/>
      <c r="P258" s="28"/>
    </row>
    <row r="259" spans="1:16" ht="12.75" x14ac:dyDescent="0.2">
      <c r="A259" s="22">
        <v>193653115426</v>
      </c>
      <c r="B259" s="65" t="s">
        <v>380</v>
      </c>
      <c r="C259" s="22" t="s">
        <v>28</v>
      </c>
      <c r="D259" s="22">
        <v>1</v>
      </c>
      <c r="E259" s="24">
        <v>188</v>
      </c>
      <c r="F259" s="24">
        <f t="shared" si="33"/>
        <v>188</v>
      </c>
      <c r="G259" s="24">
        <f t="shared" si="34"/>
        <v>47</v>
      </c>
      <c r="H259" s="22" t="s">
        <v>314</v>
      </c>
      <c r="J259" s="26" t="s">
        <v>375</v>
      </c>
      <c r="K259" s="27"/>
      <c r="L259" s="15"/>
      <c r="M259" s="15"/>
      <c r="P259" s="28"/>
    </row>
    <row r="260" spans="1:16" ht="12.75" x14ac:dyDescent="0.2">
      <c r="A260" s="22">
        <v>193653293315</v>
      </c>
      <c r="B260" s="65" t="s">
        <v>381</v>
      </c>
      <c r="C260" s="22" t="s">
        <v>28</v>
      </c>
      <c r="D260" s="22">
        <v>1</v>
      </c>
      <c r="E260" s="24">
        <v>188</v>
      </c>
      <c r="F260" s="24">
        <f t="shared" si="33"/>
        <v>188</v>
      </c>
      <c r="G260" s="24">
        <f t="shared" si="34"/>
        <v>47</v>
      </c>
      <c r="H260" s="22" t="s">
        <v>314</v>
      </c>
      <c r="J260" s="26" t="s">
        <v>375</v>
      </c>
      <c r="K260" s="27"/>
      <c r="L260" s="15"/>
      <c r="M260" s="15"/>
      <c r="P260" s="28"/>
    </row>
    <row r="261" spans="1:16" ht="12.75" x14ac:dyDescent="0.2">
      <c r="A261" s="22">
        <v>194374229607</v>
      </c>
      <c r="B261" s="65" t="s">
        <v>382</v>
      </c>
      <c r="C261" s="22" t="s">
        <v>28</v>
      </c>
      <c r="D261" s="22">
        <v>1</v>
      </c>
      <c r="E261" s="24">
        <v>148</v>
      </c>
      <c r="F261" s="24">
        <f t="shared" si="33"/>
        <v>148</v>
      </c>
      <c r="G261" s="24">
        <f t="shared" si="34"/>
        <v>37</v>
      </c>
      <c r="H261" s="22" t="s">
        <v>102</v>
      </c>
      <c r="J261" s="26" t="s">
        <v>375</v>
      </c>
      <c r="K261" s="27"/>
      <c r="L261" s="15"/>
      <c r="M261" s="15"/>
      <c r="P261" s="28"/>
    </row>
    <row r="262" spans="1:16" ht="12.75" x14ac:dyDescent="0.2">
      <c r="A262" s="22">
        <v>194374434476</v>
      </c>
      <c r="B262" s="65" t="s">
        <v>383</v>
      </c>
      <c r="C262" s="22" t="s">
        <v>28</v>
      </c>
      <c r="D262" s="22">
        <v>2</v>
      </c>
      <c r="E262" s="24">
        <v>58</v>
      </c>
      <c r="F262" s="24">
        <f t="shared" si="33"/>
        <v>116</v>
      </c>
      <c r="G262" s="24">
        <f t="shared" si="34"/>
        <v>29</v>
      </c>
      <c r="H262" s="22" t="s">
        <v>102</v>
      </c>
      <c r="J262" s="26" t="s">
        <v>375</v>
      </c>
      <c r="K262" s="27"/>
      <c r="L262" s="15"/>
      <c r="M262" s="15"/>
      <c r="P262" s="28"/>
    </row>
    <row r="263" spans="1:16" ht="12.75" x14ac:dyDescent="0.2">
      <c r="A263" s="22">
        <v>194374434483</v>
      </c>
      <c r="B263" s="65" t="s">
        <v>384</v>
      </c>
      <c r="C263" s="22" t="s">
        <v>28</v>
      </c>
      <c r="D263" s="22">
        <v>1</v>
      </c>
      <c r="E263" s="24">
        <v>58</v>
      </c>
      <c r="F263" s="24">
        <f t="shared" si="33"/>
        <v>58</v>
      </c>
      <c r="G263" s="24">
        <f t="shared" si="34"/>
        <v>14.5</v>
      </c>
      <c r="H263" s="22" t="s">
        <v>102</v>
      </c>
      <c r="J263" s="26" t="s">
        <v>375</v>
      </c>
      <c r="K263" s="27"/>
      <c r="L263" s="15"/>
      <c r="M263" s="15"/>
      <c r="P263" s="28"/>
    </row>
    <row r="264" spans="1:16" ht="12.75" x14ac:dyDescent="0.2">
      <c r="A264" s="22">
        <v>194374471402</v>
      </c>
      <c r="B264" s="65" t="s">
        <v>385</v>
      </c>
      <c r="C264" s="22" t="s">
        <v>28</v>
      </c>
      <c r="D264" s="22">
        <v>1</v>
      </c>
      <c r="E264" s="24">
        <v>78</v>
      </c>
      <c r="F264" s="24">
        <f t="shared" si="33"/>
        <v>78</v>
      </c>
      <c r="G264" s="24">
        <f t="shared" si="34"/>
        <v>19.5</v>
      </c>
      <c r="H264" s="22" t="s">
        <v>102</v>
      </c>
      <c r="J264" s="26" t="s">
        <v>375</v>
      </c>
      <c r="K264" s="27"/>
      <c r="L264" s="15"/>
      <c r="M264" s="15"/>
      <c r="P264" s="28"/>
    </row>
    <row r="265" spans="1:16" ht="12.75" x14ac:dyDescent="0.2">
      <c r="A265" s="22">
        <v>194374553245</v>
      </c>
      <c r="B265" s="65" t="s">
        <v>386</v>
      </c>
      <c r="C265" s="22" t="s">
        <v>28</v>
      </c>
      <c r="D265" s="22">
        <v>1</v>
      </c>
      <c r="E265" s="24">
        <v>38</v>
      </c>
      <c r="F265" s="24">
        <f t="shared" si="33"/>
        <v>38</v>
      </c>
      <c r="G265" s="24">
        <f t="shared" si="34"/>
        <v>9.5</v>
      </c>
      <c r="H265" s="22" t="s">
        <v>102</v>
      </c>
      <c r="J265" s="26" t="s">
        <v>375</v>
      </c>
      <c r="K265" s="27"/>
      <c r="L265" s="15"/>
      <c r="M265" s="15"/>
      <c r="P265" s="28"/>
    </row>
    <row r="266" spans="1:16" ht="12.75" x14ac:dyDescent="0.2">
      <c r="A266" s="22">
        <v>194374617978</v>
      </c>
      <c r="B266" s="65" t="s">
        <v>387</v>
      </c>
      <c r="C266" s="22" t="s">
        <v>28</v>
      </c>
      <c r="D266" s="22">
        <v>1</v>
      </c>
      <c r="E266" s="24">
        <v>68</v>
      </c>
      <c r="F266" s="24">
        <f t="shared" si="33"/>
        <v>68</v>
      </c>
      <c r="G266" s="24">
        <f t="shared" si="34"/>
        <v>17</v>
      </c>
      <c r="H266" s="22" t="s">
        <v>102</v>
      </c>
      <c r="J266" s="26" t="s">
        <v>375</v>
      </c>
      <c r="K266" s="27"/>
      <c r="L266" s="15"/>
      <c r="M266" s="15"/>
      <c r="P266" s="28"/>
    </row>
    <row r="267" spans="1:16" ht="12.75" x14ac:dyDescent="0.2">
      <c r="A267" s="22">
        <v>194374700755</v>
      </c>
      <c r="B267" s="65" t="s">
        <v>388</v>
      </c>
      <c r="C267" s="22" t="s">
        <v>28</v>
      </c>
      <c r="D267" s="22">
        <v>1</v>
      </c>
      <c r="E267" s="24">
        <v>78</v>
      </c>
      <c r="F267" s="24">
        <f t="shared" si="33"/>
        <v>78</v>
      </c>
      <c r="G267" s="24">
        <f t="shared" si="34"/>
        <v>19.5</v>
      </c>
      <c r="H267" s="22" t="s">
        <v>102</v>
      </c>
      <c r="J267" s="26" t="s">
        <v>375</v>
      </c>
      <c r="K267" s="27"/>
      <c r="L267" s="15"/>
      <c r="M267" s="15"/>
      <c r="P267" s="28"/>
    </row>
    <row r="268" spans="1:16" ht="12.75" x14ac:dyDescent="0.2">
      <c r="A268" s="22">
        <v>194374803289</v>
      </c>
      <c r="B268" s="65" t="s">
        <v>389</v>
      </c>
      <c r="C268" s="22" t="s">
        <v>28</v>
      </c>
      <c r="D268" s="22">
        <v>1</v>
      </c>
      <c r="E268" s="24">
        <v>68</v>
      </c>
      <c r="F268" s="24">
        <f t="shared" si="33"/>
        <v>68</v>
      </c>
      <c r="G268" s="24">
        <f t="shared" si="34"/>
        <v>17</v>
      </c>
      <c r="H268" s="22" t="s">
        <v>102</v>
      </c>
      <c r="J268" s="26" t="s">
        <v>375</v>
      </c>
      <c r="K268" s="27"/>
      <c r="L268" s="15"/>
      <c r="M268" s="15"/>
      <c r="P268" s="28"/>
    </row>
    <row r="269" spans="1:16" ht="12.75" x14ac:dyDescent="0.2">
      <c r="A269" s="22">
        <v>194374803364</v>
      </c>
      <c r="B269" s="65" t="s">
        <v>390</v>
      </c>
      <c r="C269" s="22" t="s">
        <v>28</v>
      </c>
      <c r="D269" s="22">
        <v>1</v>
      </c>
      <c r="E269" s="24">
        <v>68</v>
      </c>
      <c r="F269" s="24">
        <f t="shared" si="33"/>
        <v>68</v>
      </c>
      <c r="G269" s="24">
        <f t="shared" si="34"/>
        <v>17</v>
      </c>
      <c r="H269" s="22" t="s">
        <v>102</v>
      </c>
      <c r="J269" s="26" t="s">
        <v>375</v>
      </c>
      <c r="K269" s="27"/>
      <c r="L269" s="15"/>
      <c r="M269" s="15"/>
      <c r="P269" s="28"/>
    </row>
    <row r="270" spans="1:16" ht="12.75" x14ac:dyDescent="0.2">
      <c r="A270" s="22">
        <v>194374811055</v>
      </c>
      <c r="B270" s="65" t="s">
        <v>391</v>
      </c>
      <c r="C270" s="22" t="s">
        <v>28</v>
      </c>
      <c r="D270" s="22">
        <v>1</v>
      </c>
      <c r="E270" s="24">
        <v>88</v>
      </c>
      <c r="F270" s="24">
        <f t="shared" si="33"/>
        <v>88</v>
      </c>
      <c r="G270" s="24">
        <f t="shared" si="34"/>
        <v>22</v>
      </c>
      <c r="H270" s="22" t="s">
        <v>102</v>
      </c>
      <c r="J270" s="26" t="s">
        <v>375</v>
      </c>
      <c r="K270" s="27"/>
      <c r="L270" s="15"/>
      <c r="M270" s="15"/>
      <c r="P270" s="28"/>
    </row>
    <row r="271" spans="1:16" ht="12.75" x14ac:dyDescent="0.2">
      <c r="A271" s="22">
        <v>195191066789</v>
      </c>
      <c r="B271" s="65" t="s">
        <v>392</v>
      </c>
      <c r="C271" s="22" t="s">
        <v>28</v>
      </c>
      <c r="D271" s="22">
        <v>1</v>
      </c>
      <c r="E271" s="24">
        <v>78</v>
      </c>
      <c r="F271" s="24">
        <f t="shared" si="33"/>
        <v>78</v>
      </c>
      <c r="G271" s="24">
        <f t="shared" si="34"/>
        <v>19.5</v>
      </c>
      <c r="H271" s="22" t="s">
        <v>102</v>
      </c>
      <c r="J271" s="26" t="s">
        <v>375</v>
      </c>
      <c r="K271" s="27"/>
      <c r="L271" s="15"/>
      <c r="M271" s="15"/>
      <c r="P271" s="28"/>
    </row>
    <row r="272" spans="1:16" ht="12.75" x14ac:dyDescent="0.2">
      <c r="A272" s="22">
        <v>195191358365</v>
      </c>
      <c r="B272" s="65" t="s">
        <v>393</v>
      </c>
      <c r="C272" s="22" t="s">
        <v>28</v>
      </c>
      <c r="D272" s="22">
        <v>1</v>
      </c>
      <c r="E272" s="24">
        <v>98</v>
      </c>
      <c r="F272" s="24">
        <f t="shared" si="33"/>
        <v>98</v>
      </c>
      <c r="G272" s="24">
        <f t="shared" si="34"/>
        <v>24.5</v>
      </c>
      <c r="H272" s="22" t="s">
        <v>318</v>
      </c>
      <c r="J272" s="26" t="s">
        <v>375</v>
      </c>
      <c r="K272" s="27"/>
      <c r="L272" s="15"/>
      <c r="M272" s="15"/>
      <c r="P272" s="28"/>
    </row>
    <row r="273" spans="1:16" ht="12.75" x14ac:dyDescent="0.2">
      <c r="A273" s="22">
        <v>650868162695</v>
      </c>
      <c r="B273" s="65" t="s">
        <v>111</v>
      </c>
      <c r="C273" s="22" t="s">
        <v>28</v>
      </c>
      <c r="D273" s="22">
        <v>1</v>
      </c>
      <c r="E273" s="24">
        <v>39</v>
      </c>
      <c r="F273" s="24">
        <f t="shared" si="33"/>
        <v>39</v>
      </c>
      <c r="G273" s="24">
        <f t="shared" si="34"/>
        <v>9.75</v>
      </c>
      <c r="H273" s="22" t="s">
        <v>112</v>
      </c>
      <c r="J273" s="26" t="s">
        <v>375</v>
      </c>
      <c r="K273" s="27"/>
      <c r="L273" s="15"/>
      <c r="M273" s="15"/>
      <c r="P273" s="28"/>
    </row>
    <row r="274" spans="1:16" ht="12.75" x14ac:dyDescent="0.2">
      <c r="A274" s="22">
        <v>710816031043</v>
      </c>
      <c r="B274" s="65" t="s">
        <v>394</v>
      </c>
      <c r="C274" s="22" t="s">
        <v>28</v>
      </c>
      <c r="D274" s="22">
        <v>1</v>
      </c>
      <c r="E274" s="24">
        <v>45.99</v>
      </c>
      <c r="F274" s="24">
        <f t="shared" si="33"/>
        <v>45.99</v>
      </c>
      <c r="G274" s="24">
        <f t="shared" si="34"/>
        <v>11.4975</v>
      </c>
      <c r="H274" s="22" t="s">
        <v>323</v>
      </c>
      <c r="J274" s="26" t="s">
        <v>375</v>
      </c>
      <c r="K274" s="27"/>
      <c r="L274" s="15"/>
      <c r="M274" s="15"/>
      <c r="P274" s="28"/>
    </row>
    <row r="275" spans="1:16" ht="12.75" x14ac:dyDescent="0.2">
      <c r="A275" s="22">
        <v>714455158383</v>
      </c>
      <c r="B275" s="65" t="s">
        <v>395</v>
      </c>
      <c r="C275" s="22" t="s">
        <v>28</v>
      </c>
      <c r="D275" s="22">
        <v>1</v>
      </c>
      <c r="E275" s="24">
        <v>109</v>
      </c>
      <c r="F275" s="24">
        <f t="shared" si="33"/>
        <v>109</v>
      </c>
      <c r="G275" s="24">
        <f t="shared" si="34"/>
        <v>27.25</v>
      </c>
      <c r="H275" s="22" t="s">
        <v>396</v>
      </c>
      <c r="J275" s="26" t="s">
        <v>375</v>
      </c>
      <c r="K275" s="27"/>
      <c r="L275" s="15"/>
      <c r="M275" s="15"/>
      <c r="P275" s="28"/>
    </row>
    <row r="276" spans="1:16" ht="12.75" x14ac:dyDescent="0.2">
      <c r="A276" s="22">
        <v>732994165075</v>
      </c>
      <c r="B276" s="65" t="s">
        <v>397</v>
      </c>
      <c r="C276" s="22" t="s">
        <v>28</v>
      </c>
      <c r="D276" s="22">
        <v>1</v>
      </c>
      <c r="E276" s="24">
        <v>24.5</v>
      </c>
      <c r="F276" s="24">
        <f t="shared" si="33"/>
        <v>24.5</v>
      </c>
      <c r="G276" s="24">
        <f t="shared" si="34"/>
        <v>6.125</v>
      </c>
      <c r="H276" s="22" t="s">
        <v>126</v>
      </c>
      <c r="J276" s="26" t="s">
        <v>375</v>
      </c>
      <c r="K276" s="27"/>
      <c r="L276" s="15"/>
      <c r="M276" s="15"/>
      <c r="P276" s="28"/>
    </row>
    <row r="277" spans="1:16" ht="12.75" x14ac:dyDescent="0.2">
      <c r="A277" s="22">
        <v>732994165136</v>
      </c>
      <c r="B277" s="65" t="s">
        <v>398</v>
      </c>
      <c r="C277" s="22" t="s">
        <v>28</v>
      </c>
      <c r="D277" s="22">
        <v>1</v>
      </c>
      <c r="E277" s="24">
        <v>24.5</v>
      </c>
      <c r="F277" s="24">
        <f t="shared" si="33"/>
        <v>24.5</v>
      </c>
      <c r="G277" s="24">
        <f t="shared" si="34"/>
        <v>6.125</v>
      </c>
      <c r="H277" s="22" t="s">
        <v>126</v>
      </c>
      <c r="J277" s="26" t="s">
        <v>375</v>
      </c>
      <c r="K277" s="27"/>
      <c r="L277" s="15"/>
      <c r="M277" s="15"/>
      <c r="P277" s="28"/>
    </row>
    <row r="278" spans="1:16" ht="12.75" x14ac:dyDescent="0.2">
      <c r="A278" s="22">
        <v>732994165143</v>
      </c>
      <c r="B278" s="65" t="s">
        <v>399</v>
      </c>
      <c r="C278" s="22" t="s">
        <v>28</v>
      </c>
      <c r="D278" s="22">
        <v>1</v>
      </c>
      <c r="E278" s="24">
        <v>24.5</v>
      </c>
      <c r="F278" s="24">
        <f t="shared" si="33"/>
        <v>24.5</v>
      </c>
      <c r="G278" s="24">
        <f t="shared" si="34"/>
        <v>6.125</v>
      </c>
      <c r="H278" s="22" t="s">
        <v>126</v>
      </c>
      <c r="J278" s="26" t="s">
        <v>375</v>
      </c>
      <c r="K278" s="27"/>
      <c r="L278" s="15"/>
      <c r="M278" s="15"/>
      <c r="P278" s="28"/>
    </row>
    <row r="279" spans="1:16" ht="12.75" x14ac:dyDescent="0.2">
      <c r="A279" s="22">
        <v>732999289905</v>
      </c>
      <c r="B279" s="65" t="s">
        <v>400</v>
      </c>
      <c r="C279" s="22" t="s">
        <v>28</v>
      </c>
      <c r="D279" s="22">
        <v>1</v>
      </c>
      <c r="E279" s="24">
        <v>69.5</v>
      </c>
      <c r="F279" s="24">
        <f t="shared" si="33"/>
        <v>69.5</v>
      </c>
      <c r="G279" s="24">
        <f t="shared" si="34"/>
        <v>17.375</v>
      </c>
      <c r="H279" s="22" t="s">
        <v>335</v>
      </c>
      <c r="J279" s="26" t="s">
        <v>375</v>
      </c>
      <c r="K279" s="27"/>
      <c r="L279" s="15"/>
      <c r="M279" s="15"/>
      <c r="P279" s="28"/>
    </row>
    <row r="280" spans="1:16" ht="12.75" x14ac:dyDescent="0.2">
      <c r="A280" s="22">
        <v>733001064077</v>
      </c>
      <c r="B280" s="65" t="s">
        <v>401</v>
      </c>
      <c r="C280" s="22" t="s">
        <v>28</v>
      </c>
      <c r="D280" s="22">
        <v>1</v>
      </c>
      <c r="E280" s="24">
        <v>69.5</v>
      </c>
      <c r="F280" s="24">
        <f t="shared" si="33"/>
        <v>69.5</v>
      </c>
      <c r="G280" s="24">
        <f t="shared" si="34"/>
        <v>17.375</v>
      </c>
      <c r="H280" s="22" t="s">
        <v>333</v>
      </c>
      <c r="J280" s="26" t="s">
        <v>375</v>
      </c>
      <c r="K280" s="27"/>
      <c r="L280" s="15"/>
      <c r="M280" s="15"/>
      <c r="P280" s="28"/>
    </row>
    <row r="281" spans="1:16" ht="12.75" x14ac:dyDescent="0.2">
      <c r="A281" s="22">
        <v>733001413202</v>
      </c>
      <c r="B281" s="65" t="s">
        <v>402</v>
      </c>
      <c r="C281" s="22" t="s">
        <v>28</v>
      </c>
      <c r="D281" s="22">
        <v>1</v>
      </c>
      <c r="E281" s="24">
        <v>34.5</v>
      </c>
      <c r="F281" s="24">
        <f t="shared" si="33"/>
        <v>34.5</v>
      </c>
      <c r="G281" s="24">
        <f t="shared" si="34"/>
        <v>8.625</v>
      </c>
      <c r="H281" s="22" t="s">
        <v>348</v>
      </c>
      <c r="J281" s="26" t="s">
        <v>375</v>
      </c>
      <c r="K281" s="27"/>
      <c r="L281" s="15"/>
      <c r="M281" s="15"/>
      <c r="P281" s="28"/>
    </row>
    <row r="282" spans="1:16" ht="12.75" x14ac:dyDescent="0.2">
      <c r="A282" s="22">
        <v>733001429593</v>
      </c>
      <c r="B282" s="65" t="s">
        <v>403</v>
      </c>
      <c r="C282" s="22" t="s">
        <v>28</v>
      </c>
      <c r="D282" s="22">
        <v>1</v>
      </c>
      <c r="E282" s="24">
        <v>69.5</v>
      </c>
      <c r="F282" s="24">
        <f t="shared" si="33"/>
        <v>69.5</v>
      </c>
      <c r="G282" s="24">
        <f t="shared" si="34"/>
        <v>17.375</v>
      </c>
      <c r="H282" s="22" t="s">
        <v>333</v>
      </c>
      <c r="J282" s="26" t="s">
        <v>375</v>
      </c>
      <c r="K282" s="27"/>
      <c r="L282" s="15"/>
      <c r="M282" s="15"/>
      <c r="P282" s="28"/>
    </row>
    <row r="283" spans="1:16" ht="12.75" x14ac:dyDescent="0.2">
      <c r="A283" s="22">
        <v>733001763079</v>
      </c>
      <c r="B283" s="65" t="s">
        <v>404</v>
      </c>
      <c r="C283" s="22" t="s">
        <v>28</v>
      </c>
      <c r="D283" s="22">
        <v>1</v>
      </c>
      <c r="E283" s="24">
        <v>69.5</v>
      </c>
      <c r="F283" s="24">
        <f t="shared" si="33"/>
        <v>69.5</v>
      </c>
      <c r="G283" s="24">
        <f t="shared" si="34"/>
        <v>17.375</v>
      </c>
      <c r="H283" s="22" t="s">
        <v>333</v>
      </c>
      <c r="J283" s="26" t="s">
        <v>375</v>
      </c>
      <c r="K283" s="27"/>
      <c r="L283" s="15"/>
      <c r="M283" s="15"/>
      <c r="P283" s="28"/>
    </row>
    <row r="284" spans="1:16" ht="12.75" x14ac:dyDescent="0.2">
      <c r="A284" s="22">
        <v>733001906919</v>
      </c>
      <c r="B284" s="65" t="s">
        <v>405</v>
      </c>
      <c r="C284" s="22" t="s">
        <v>28</v>
      </c>
      <c r="D284" s="22">
        <v>1</v>
      </c>
      <c r="E284" s="24">
        <v>69.5</v>
      </c>
      <c r="F284" s="24">
        <f t="shared" si="33"/>
        <v>69.5</v>
      </c>
      <c r="G284" s="24">
        <f t="shared" si="34"/>
        <v>17.375</v>
      </c>
      <c r="H284" s="22" t="s">
        <v>335</v>
      </c>
      <c r="J284" s="26" t="s">
        <v>375</v>
      </c>
      <c r="K284" s="27"/>
      <c r="L284" s="15"/>
      <c r="M284" s="15"/>
      <c r="P284" s="28"/>
    </row>
    <row r="285" spans="1:16" ht="12.75" x14ac:dyDescent="0.2">
      <c r="A285" s="22">
        <v>733001916765</v>
      </c>
      <c r="B285" s="65" t="s">
        <v>406</v>
      </c>
      <c r="C285" s="22" t="s">
        <v>28</v>
      </c>
      <c r="D285" s="22">
        <v>1</v>
      </c>
      <c r="E285" s="24">
        <v>59.5</v>
      </c>
      <c r="F285" s="24">
        <f t="shared" si="33"/>
        <v>59.5</v>
      </c>
      <c r="G285" s="24">
        <f t="shared" si="34"/>
        <v>14.875</v>
      </c>
      <c r="H285" s="22" t="s">
        <v>126</v>
      </c>
      <c r="J285" s="26" t="s">
        <v>375</v>
      </c>
      <c r="K285" s="27"/>
      <c r="L285" s="15"/>
      <c r="M285" s="15"/>
      <c r="P285" s="28"/>
    </row>
    <row r="286" spans="1:16" ht="12.75" x14ac:dyDescent="0.2">
      <c r="A286" s="22">
        <v>733002021369</v>
      </c>
      <c r="B286" s="65" t="s">
        <v>407</v>
      </c>
      <c r="C286" s="22" t="s">
        <v>28</v>
      </c>
      <c r="D286" s="22">
        <v>1</v>
      </c>
      <c r="E286" s="24">
        <v>64.5</v>
      </c>
      <c r="F286" s="24">
        <f t="shared" si="33"/>
        <v>64.5</v>
      </c>
      <c r="G286" s="24">
        <f t="shared" si="34"/>
        <v>16.125</v>
      </c>
      <c r="H286" s="22" t="s">
        <v>335</v>
      </c>
      <c r="J286" s="26" t="s">
        <v>375</v>
      </c>
      <c r="K286" s="27"/>
      <c r="L286" s="15"/>
      <c r="M286" s="15"/>
      <c r="P286" s="28"/>
    </row>
    <row r="287" spans="1:16" ht="12.75" x14ac:dyDescent="0.2">
      <c r="A287" s="22">
        <v>733002110230</v>
      </c>
      <c r="B287" s="65" t="s">
        <v>408</v>
      </c>
      <c r="C287" s="22" t="s">
        <v>28</v>
      </c>
      <c r="D287" s="22">
        <v>1</v>
      </c>
      <c r="E287" s="24">
        <v>74.5</v>
      </c>
      <c r="F287" s="24">
        <f t="shared" si="33"/>
        <v>74.5</v>
      </c>
      <c r="G287" s="24">
        <f t="shared" si="34"/>
        <v>18.625</v>
      </c>
      <c r="H287" s="22" t="s">
        <v>335</v>
      </c>
      <c r="J287" s="26" t="s">
        <v>375</v>
      </c>
      <c r="K287" s="27"/>
      <c r="L287" s="15"/>
      <c r="M287" s="15"/>
      <c r="P287" s="28"/>
    </row>
    <row r="288" spans="1:16" ht="12.75" x14ac:dyDescent="0.2">
      <c r="A288" s="22">
        <v>733002110261</v>
      </c>
      <c r="B288" s="65" t="s">
        <v>409</v>
      </c>
      <c r="C288" s="22" t="s">
        <v>28</v>
      </c>
      <c r="D288" s="22">
        <v>1</v>
      </c>
      <c r="E288" s="24">
        <v>74.5</v>
      </c>
      <c r="F288" s="24">
        <f t="shared" si="33"/>
        <v>74.5</v>
      </c>
      <c r="G288" s="24">
        <f t="shared" si="34"/>
        <v>18.625</v>
      </c>
      <c r="H288" s="22" t="s">
        <v>335</v>
      </c>
      <c r="J288" s="26" t="s">
        <v>375</v>
      </c>
      <c r="K288" s="27"/>
      <c r="L288" s="15"/>
      <c r="M288" s="15"/>
      <c r="P288" s="28"/>
    </row>
    <row r="289" spans="1:26" ht="12.75" x14ac:dyDescent="0.2">
      <c r="A289" s="22">
        <v>733002175956</v>
      </c>
      <c r="B289" s="65" t="s">
        <v>410</v>
      </c>
      <c r="C289" s="22" t="s">
        <v>28</v>
      </c>
      <c r="D289" s="22">
        <v>1</v>
      </c>
      <c r="E289" s="24">
        <v>59.5</v>
      </c>
      <c r="F289" s="24">
        <f t="shared" si="33"/>
        <v>59.5</v>
      </c>
      <c r="G289" s="24">
        <f t="shared" si="34"/>
        <v>14.875</v>
      </c>
      <c r="H289" s="22" t="s">
        <v>335</v>
      </c>
      <c r="J289" s="26" t="s">
        <v>375</v>
      </c>
      <c r="K289" s="27"/>
      <c r="L289" s="15"/>
      <c r="M289" s="15"/>
      <c r="P289" s="28"/>
    </row>
    <row r="290" spans="1:26" ht="12.75" x14ac:dyDescent="0.2">
      <c r="A290" s="22">
        <v>733002178131</v>
      </c>
      <c r="B290" s="65" t="s">
        <v>411</v>
      </c>
      <c r="C290" s="22" t="s">
        <v>28</v>
      </c>
      <c r="D290" s="22">
        <v>1</v>
      </c>
      <c r="E290" s="24">
        <v>129.5</v>
      </c>
      <c r="F290" s="24">
        <f t="shared" si="33"/>
        <v>129.5</v>
      </c>
      <c r="G290" s="24">
        <f t="shared" si="34"/>
        <v>32.375</v>
      </c>
      <c r="H290" s="22" t="s">
        <v>335</v>
      </c>
      <c r="J290" s="26" t="s">
        <v>375</v>
      </c>
      <c r="K290" s="27"/>
      <c r="L290" s="15"/>
      <c r="M290" s="15"/>
      <c r="P290" s="28"/>
    </row>
    <row r="291" spans="1:26" ht="12.75" x14ac:dyDescent="0.2">
      <c r="A291" s="22">
        <v>733002389094</v>
      </c>
      <c r="B291" s="65" t="s">
        <v>412</v>
      </c>
      <c r="C291" s="22" t="s">
        <v>28</v>
      </c>
      <c r="D291" s="22">
        <v>1</v>
      </c>
      <c r="E291" s="24">
        <v>69.5</v>
      </c>
      <c r="F291" s="24">
        <f t="shared" si="33"/>
        <v>69.5</v>
      </c>
      <c r="G291" s="24">
        <f t="shared" si="34"/>
        <v>17.375</v>
      </c>
      <c r="H291" s="22" t="s">
        <v>335</v>
      </c>
      <c r="J291" s="26" t="s">
        <v>375</v>
      </c>
      <c r="K291" s="27"/>
      <c r="L291" s="15"/>
      <c r="M291" s="15"/>
      <c r="P291" s="28"/>
    </row>
    <row r="292" spans="1:26" ht="12.75" x14ac:dyDescent="0.2">
      <c r="A292" s="22">
        <v>733002389339</v>
      </c>
      <c r="B292" s="65" t="s">
        <v>413</v>
      </c>
      <c r="C292" s="22" t="s">
        <v>28</v>
      </c>
      <c r="D292" s="22">
        <v>1</v>
      </c>
      <c r="E292" s="24">
        <v>69.5</v>
      </c>
      <c r="F292" s="24">
        <f t="shared" si="33"/>
        <v>69.5</v>
      </c>
      <c r="G292" s="24">
        <f t="shared" si="34"/>
        <v>17.375</v>
      </c>
      <c r="H292" s="22" t="s">
        <v>335</v>
      </c>
      <c r="J292" s="26" t="s">
        <v>375</v>
      </c>
      <c r="K292" s="27"/>
      <c r="L292" s="15"/>
      <c r="M292" s="15"/>
      <c r="P292" s="28"/>
    </row>
    <row r="293" spans="1:26" ht="12.75" x14ac:dyDescent="0.2">
      <c r="A293" s="22">
        <v>733002424160</v>
      </c>
      <c r="B293" s="65" t="s">
        <v>414</v>
      </c>
      <c r="C293" s="22" t="s">
        <v>28</v>
      </c>
      <c r="D293" s="22">
        <v>1</v>
      </c>
      <c r="E293" s="24">
        <v>69.5</v>
      </c>
      <c r="F293" s="24">
        <f t="shared" si="33"/>
        <v>69.5</v>
      </c>
      <c r="G293" s="24">
        <f t="shared" si="34"/>
        <v>17.375</v>
      </c>
      <c r="H293" s="22" t="s">
        <v>335</v>
      </c>
      <c r="J293" s="26" t="s">
        <v>375</v>
      </c>
      <c r="K293" s="27"/>
      <c r="L293" s="15"/>
      <c r="M293" s="15"/>
      <c r="P293" s="28"/>
    </row>
    <row r="294" spans="1:26" ht="12.75" x14ac:dyDescent="0.2">
      <c r="A294" s="22">
        <v>733002502769</v>
      </c>
      <c r="B294" s="65" t="s">
        <v>415</v>
      </c>
      <c r="C294" s="22" t="s">
        <v>28</v>
      </c>
      <c r="D294" s="22">
        <v>1</v>
      </c>
      <c r="E294" s="24">
        <v>36.5</v>
      </c>
      <c r="F294" s="24">
        <f t="shared" si="33"/>
        <v>36.5</v>
      </c>
      <c r="G294" s="24">
        <f t="shared" si="34"/>
        <v>9.125</v>
      </c>
      <c r="H294" s="22" t="s">
        <v>335</v>
      </c>
      <c r="J294" s="26" t="s">
        <v>375</v>
      </c>
      <c r="K294" s="27"/>
      <c r="L294" s="15"/>
      <c r="M294" s="15"/>
      <c r="P294" s="28"/>
    </row>
    <row r="295" spans="1:26" ht="12.75" x14ac:dyDescent="0.2">
      <c r="A295" s="22">
        <v>749709625144</v>
      </c>
      <c r="B295" s="65" t="s">
        <v>416</v>
      </c>
      <c r="C295" s="22" t="s">
        <v>28</v>
      </c>
      <c r="D295" s="22">
        <v>1</v>
      </c>
      <c r="E295" s="24">
        <v>279</v>
      </c>
      <c r="F295" s="24">
        <f t="shared" si="33"/>
        <v>279</v>
      </c>
      <c r="G295" s="24">
        <f t="shared" si="34"/>
        <v>69.75</v>
      </c>
      <c r="H295" s="22" t="s">
        <v>417</v>
      </c>
      <c r="J295" s="26" t="s">
        <v>375</v>
      </c>
      <c r="K295" s="27"/>
      <c r="L295" s="15"/>
      <c r="M295" s="15"/>
      <c r="P295" s="28"/>
    </row>
    <row r="296" spans="1:26" ht="12.75" x14ac:dyDescent="0.2">
      <c r="A296" s="80">
        <v>887840361764</v>
      </c>
      <c r="B296" s="65" t="s">
        <v>418</v>
      </c>
      <c r="C296" s="22" t="s">
        <v>28</v>
      </c>
      <c r="D296" s="22">
        <v>1</v>
      </c>
      <c r="E296" s="24">
        <v>59</v>
      </c>
      <c r="F296" s="24">
        <f t="shared" si="33"/>
        <v>59</v>
      </c>
      <c r="G296" s="24">
        <f t="shared" si="34"/>
        <v>14.75</v>
      </c>
      <c r="H296" s="22" t="s">
        <v>419</v>
      </c>
      <c r="J296" s="26" t="s">
        <v>375</v>
      </c>
      <c r="K296" s="27"/>
      <c r="L296" s="15"/>
      <c r="M296" s="15"/>
      <c r="P296" s="28"/>
    </row>
    <row r="297" spans="1:26" ht="12.75" x14ac:dyDescent="0.2">
      <c r="A297" s="58" t="s">
        <v>420</v>
      </c>
      <c r="B297" s="45" t="s">
        <v>421</v>
      </c>
      <c r="C297" s="66"/>
      <c r="D297" s="66"/>
      <c r="E297" s="66"/>
      <c r="F297" s="66"/>
      <c r="G297" s="66"/>
      <c r="H297" s="67"/>
      <c r="I297" s="25"/>
      <c r="J297" s="68"/>
      <c r="K297" s="69"/>
      <c r="L297" s="24"/>
      <c r="M297" s="24"/>
      <c r="N297" s="25"/>
      <c r="O297" s="25"/>
      <c r="P297" s="28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2">
        <v>93488014058</v>
      </c>
      <c r="B298" s="65" t="s">
        <v>422</v>
      </c>
      <c r="C298" s="22" t="s">
        <v>28</v>
      </c>
      <c r="D298" s="22">
        <v>1</v>
      </c>
      <c r="E298" s="24">
        <v>79.989999999999995</v>
      </c>
      <c r="F298" s="24">
        <f t="shared" ref="F298:F301" si="35">E298*D298</f>
        <v>79.989999999999995</v>
      </c>
      <c r="G298" s="24">
        <f t="shared" ref="G298:G301" si="36">F298/4</f>
        <v>19.997499999999999</v>
      </c>
      <c r="H298" s="22" t="s">
        <v>423</v>
      </c>
      <c r="J298" s="26" t="s">
        <v>375</v>
      </c>
      <c r="K298" s="27"/>
      <c r="L298" s="15"/>
      <c r="M298" s="15"/>
      <c r="P298" s="28"/>
    </row>
    <row r="299" spans="1:26" ht="12.75" x14ac:dyDescent="0.2">
      <c r="A299" s="22">
        <v>794093668970</v>
      </c>
      <c r="B299" s="65" t="s">
        <v>424</v>
      </c>
      <c r="C299" s="22" t="s">
        <v>28</v>
      </c>
      <c r="D299" s="22">
        <v>1</v>
      </c>
      <c r="E299" s="24">
        <v>149</v>
      </c>
      <c r="F299" s="24">
        <f t="shared" si="35"/>
        <v>149</v>
      </c>
      <c r="G299" s="24">
        <f t="shared" si="36"/>
        <v>37.25</v>
      </c>
      <c r="H299" s="22" t="s">
        <v>355</v>
      </c>
      <c r="J299" s="26" t="s">
        <v>375</v>
      </c>
      <c r="K299" s="27"/>
      <c r="L299" s="15"/>
      <c r="M299" s="15"/>
      <c r="P299" s="28"/>
    </row>
    <row r="300" spans="1:26" ht="12.75" x14ac:dyDescent="0.2">
      <c r="A300" s="22">
        <v>195191337865</v>
      </c>
      <c r="B300" s="65" t="s">
        <v>425</v>
      </c>
      <c r="C300" s="22" t="s">
        <v>28</v>
      </c>
      <c r="D300" s="22">
        <v>1</v>
      </c>
      <c r="E300" s="24">
        <v>128</v>
      </c>
      <c r="F300" s="24">
        <f t="shared" si="35"/>
        <v>128</v>
      </c>
      <c r="G300" s="24">
        <f t="shared" si="36"/>
        <v>32</v>
      </c>
      <c r="H300" s="22" t="s">
        <v>318</v>
      </c>
      <c r="J300" s="26" t="s">
        <v>375</v>
      </c>
      <c r="K300" s="27"/>
      <c r="L300" s="15"/>
      <c r="M300" s="15"/>
      <c r="P300" s="28"/>
    </row>
    <row r="301" spans="1:26" ht="12.75" x14ac:dyDescent="0.2">
      <c r="A301" s="22">
        <v>194374503370</v>
      </c>
      <c r="B301" s="65" t="s">
        <v>426</v>
      </c>
      <c r="C301" s="22" t="s">
        <v>28</v>
      </c>
      <c r="D301" s="22">
        <v>1</v>
      </c>
      <c r="E301" s="24">
        <v>98</v>
      </c>
      <c r="F301" s="24">
        <f t="shared" si="35"/>
        <v>98</v>
      </c>
      <c r="G301" s="24">
        <f t="shared" si="36"/>
        <v>24.5</v>
      </c>
      <c r="H301" s="22" t="s">
        <v>102</v>
      </c>
      <c r="J301" s="26" t="s">
        <v>375</v>
      </c>
      <c r="K301" s="27"/>
      <c r="L301" s="15"/>
      <c r="M301" s="15"/>
      <c r="P301" s="28"/>
    </row>
    <row r="302" spans="1:26" ht="12.75" x14ac:dyDescent="0.2">
      <c r="A302" s="58" t="s">
        <v>427</v>
      </c>
      <c r="B302" s="45" t="s">
        <v>428</v>
      </c>
      <c r="C302" s="66"/>
      <c r="D302" s="66"/>
      <c r="E302" s="66"/>
      <c r="F302" s="66"/>
      <c r="G302" s="66"/>
      <c r="H302" s="67"/>
      <c r="I302" s="25"/>
      <c r="J302" s="68"/>
      <c r="K302" s="69"/>
      <c r="L302" s="24"/>
      <c r="M302" s="24"/>
      <c r="N302" s="25"/>
      <c r="O302" s="25"/>
      <c r="P302" s="28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81">
        <v>190392634997</v>
      </c>
      <c r="B303" s="65" t="s">
        <v>429</v>
      </c>
      <c r="C303" s="22" t="s">
        <v>28</v>
      </c>
      <c r="D303" s="22">
        <v>1</v>
      </c>
      <c r="E303" s="24">
        <v>99</v>
      </c>
      <c r="F303" s="24">
        <f t="shared" ref="F303:F304" si="37">E303*D303</f>
        <v>99</v>
      </c>
      <c r="G303" s="24">
        <f t="shared" ref="G303:G304" si="38">F303/4</f>
        <v>24.75</v>
      </c>
      <c r="H303" s="22" t="s">
        <v>430</v>
      </c>
      <c r="I303" s="9" t="s">
        <v>431</v>
      </c>
      <c r="J303" s="26" t="s">
        <v>375</v>
      </c>
      <c r="K303" s="27"/>
      <c r="L303" s="15"/>
      <c r="M303" s="15"/>
      <c r="P303" s="28"/>
    </row>
    <row r="304" spans="1:26" ht="12.75" x14ac:dyDescent="0.2">
      <c r="A304" s="81">
        <v>883806582914</v>
      </c>
      <c r="B304" s="65" t="s">
        <v>432</v>
      </c>
      <c r="C304" s="22" t="s">
        <v>28</v>
      </c>
      <c r="D304" s="22">
        <v>1</v>
      </c>
      <c r="E304" s="24">
        <v>195</v>
      </c>
      <c r="F304" s="24">
        <f t="shared" si="37"/>
        <v>195</v>
      </c>
      <c r="G304" s="24">
        <f t="shared" si="38"/>
        <v>48.75</v>
      </c>
      <c r="H304" s="22" t="s">
        <v>129</v>
      </c>
      <c r="I304" s="9" t="s">
        <v>431</v>
      </c>
      <c r="J304" s="26" t="s">
        <v>375</v>
      </c>
      <c r="K304" s="27"/>
      <c r="L304" s="15"/>
      <c r="M304" s="15"/>
      <c r="P304" s="28"/>
    </row>
    <row r="305" spans="1:26" ht="12.75" x14ac:dyDescent="0.2">
      <c r="A305" s="36" t="s">
        <v>200</v>
      </c>
      <c r="B305" s="36" t="s">
        <v>433</v>
      </c>
      <c r="C305" s="36" t="str">
        <f>MID($B305,6,7)</f>
        <v>GR18239</v>
      </c>
      <c r="D305" s="36"/>
      <c r="E305" s="36"/>
      <c r="F305" s="36"/>
      <c r="G305" s="36"/>
      <c r="H305" s="37">
        <v>44557</v>
      </c>
      <c r="I305" s="70"/>
      <c r="J305" s="48" t="str">
        <f>IF(LEFT(B305,3)="Box","BOX","COUNT")</f>
        <v>BOX</v>
      </c>
      <c r="K305" s="71">
        <f>SUMIF($J$4:$J$598,$C305,$D$4:$D$598)</f>
        <v>49</v>
      </c>
      <c r="L305" s="72">
        <f>SUMIF($J$4:$J$598,$C305,$F$4:$F$598)</f>
        <v>4302.4799999999996</v>
      </c>
      <c r="M305" s="72">
        <f>SUMIF($J$4:$J$598,$C305,$G$4:$G$598)</f>
        <v>1075.6199999999999</v>
      </c>
      <c r="N305" s="70" t="str">
        <f>C305</f>
        <v>GR18239</v>
      </c>
      <c r="O305" s="70" t="str">
        <f>J306</f>
        <v>SHIP</v>
      </c>
      <c r="P305" s="28">
        <f>M305</f>
        <v>1075.6199999999999</v>
      </c>
      <c r="Q305" s="39">
        <v>44494</v>
      </c>
      <c r="R305" s="9" t="s">
        <v>371</v>
      </c>
      <c r="S305" s="9" t="s">
        <v>372</v>
      </c>
      <c r="T305" s="70"/>
      <c r="U305" s="70"/>
      <c r="V305" s="70"/>
      <c r="W305" s="70"/>
      <c r="X305" s="70"/>
      <c r="Y305" s="70"/>
      <c r="Z305" s="70"/>
    </row>
    <row r="306" spans="1:26" ht="12.75" x14ac:dyDescent="0.2">
      <c r="A306" s="35"/>
      <c r="B306" s="36" t="s">
        <v>434</v>
      </c>
      <c r="C306" s="35"/>
      <c r="D306" s="35"/>
      <c r="E306" s="41"/>
      <c r="F306" s="41"/>
      <c r="G306" s="41"/>
      <c r="H306" s="35"/>
      <c r="J306" s="32" t="str">
        <f>IF(B306="","NSHIP","SHIP")</f>
        <v>SHIP</v>
      </c>
      <c r="K306" s="27">
        <f>IF($J306="NSHIP",0,-SUMIF($J$4:$J$598,$C305,$D$4:$D$598))</f>
        <v>-49</v>
      </c>
      <c r="L306" s="15">
        <f>IF($J306="NSHIP",0,-SUMIF($J$4:$J$598,$C305,$F$4:$F$598))</f>
        <v>-4302.4799999999996</v>
      </c>
      <c r="M306" s="15">
        <f>IF($J306="NSHIP",0,-SUMIF($J$4:$J$598,$C305,$G$4:$G$598))</f>
        <v>-1075.6199999999999</v>
      </c>
      <c r="P306" s="28"/>
    </row>
    <row r="307" spans="1:26" ht="12.75" x14ac:dyDescent="0.2">
      <c r="A307" s="22">
        <v>8867004889</v>
      </c>
      <c r="B307" s="73" t="s">
        <v>435</v>
      </c>
      <c r="C307" s="22" t="s">
        <v>28</v>
      </c>
      <c r="D307" s="22">
        <v>1</v>
      </c>
      <c r="E307" s="24">
        <v>89</v>
      </c>
      <c r="F307" s="24">
        <f t="shared" ref="F307:F334" si="39">E307*D307</f>
        <v>89</v>
      </c>
      <c r="G307" s="24">
        <f t="shared" ref="G307:G334" si="40">F307/4</f>
        <v>22.25</v>
      </c>
      <c r="H307" s="22" t="s">
        <v>92</v>
      </c>
      <c r="J307" s="26" t="s">
        <v>436</v>
      </c>
      <c r="K307" s="27"/>
      <c r="L307" s="15"/>
      <c r="M307" s="15"/>
      <c r="P307" s="28"/>
    </row>
    <row r="308" spans="1:26" ht="12.75" x14ac:dyDescent="0.2">
      <c r="A308" s="22">
        <v>190380617278</v>
      </c>
      <c r="B308" s="53" t="s">
        <v>437</v>
      </c>
      <c r="C308" s="22" t="s">
        <v>28</v>
      </c>
      <c r="D308" s="22">
        <v>1</v>
      </c>
      <c r="E308" s="24">
        <v>30</v>
      </c>
      <c r="F308" s="24">
        <f t="shared" si="39"/>
        <v>30</v>
      </c>
      <c r="G308" s="24">
        <f t="shared" si="40"/>
        <v>7.5</v>
      </c>
      <c r="H308" s="22" t="s">
        <v>102</v>
      </c>
      <c r="J308" s="26" t="s">
        <v>436</v>
      </c>
      <c r="K308" s="27"/>
      <c r="L308" s="15"/>
      <c r="M308" s="15"/>
      <c r="P308" s="28"/>
    </row>
    <row r="309" spans="1:26" ht="12.75" x14ac:dyDescent="0.2">
      <c r="A309" s="22">
        <v>193372165351</v>
      </c>
      <c r="B309" s="53" t="s">
        <v>438</v>
      </c>
      <c r="C309" s="22" t="s">
        <v>28</v>
      </c>
      <c r="D309" s="22">
        <v>1</v>
      </c>
      <c r="E309" s="24">
        <v>195</v>
      </c>
      <c r="F309" s="24">
        <f t="shared" si="39"/>
        <v>195</v>
      </c>
      <c r="G309" s="24">
        <f t="shared" si="40"/>
        <v>48.75</v>
      </c>
      <c r="H309" s="22" t="s">
        <v>439</v>
      </c>
      <c r="J309" s="26" t="s">
        <v>436</v>
      </c>
      <c r="K309" s="27"/>
      <c r="L309" s="15"/>
      <c r="M309" s="15"/>
      <c r="P309" s="28"/>
    </row>
    <row r="310" spans="1:26" ht="12.75" x14ac:dyDescent="0.2">
      <c r="A310" s="22">
        <v>193372167690</v>
      </c>
      <c r="B310" s="53" t="s">
        <v>440</v>
      </c>
      <c r="C310" s="22" t="s">
        <v>28</v>
      </c>
      <c r="D310" s="22">
        <v>1</v>
      </c>
      <c r="E310" s="24">
        <v>215</v>
      </c>
      <c r="F310" s="24">
        <f t="shared" si="39"/>
        <v>215</v>
      </c>
      <c r="G310" s="24">
        <f t="shared" si="40"/>
        <v>53.75</v>
      </c>
      <c r="H310" s="22" t="s">
        <v>377</v>
      </c>
      <c r="J310" s="26" t="s">
        <v>436</v>
      </c>
      <c r="K310" s="27"/>
      <c r="L310" s="15"/>
      <c r="M310" s="15"/>
      <c r="P310" s="28"/>
    </row>
    <row r="311" spans="1:26" ht="12.75" x14ac:dyDescent="0.2">
      <c r="A311" s="22">
        <v>193465809605</v>
      </c>
      <c r="B311" s="53" t="s">
        <v>441</v>
      </c>
      <c r="C311" s="22" t="s">
        <v>28</v>
      </c>
      <c r="D311" s="22">
        <v>1</v>
      </c>
      <c r="E311" s="24">
        <v>148</v>
      </c>
      <c r="F311" s="24">
        <f t="shared" si="39"/>
        <v>148</v>
      </c>
      <c r="G311" s="24">
        <f t="shared" si="40"/>
        <v>37</v>
      </c>
      <c r="H311" s="22" t="s">
        <v>102</v>
      </c>
      <c r="J311" s="26" t="s">
        <v>436</v>
      </c>
      <c r="K311" s="27"/>
      <c r="L311" s="15"/>
      <c r="M311" s="15"/>
      <c r="P311" s="28"/>
    </row>
    <row r="312" spans="1:26" ht="12.75" x14ac:dyDescent="0.2">
      <c r="A312" s="22">
        <v>193465966346</v>
      </c>
      <c r="B312" s="53" t="s">
        <v>442</v>
      </c>
      <c r="C312" s="22" t="s">
        <v>28</v>
      </c>
      <c r="D312" s="22">
        <v>1</v>
      </c>
      <c r="E312" s="24">
        <v>68</v>
      </c>
      <c r="F312" s="24">
        <f t="shared" si="39"/>
        <v>68</v>
      </c>
      <c r="G312" s="24">
        <f t="shared" si="40"/>
        <v>17</v>
      </c>
      <c r="H312" s="22" t="s">
        <v>102</v>
      </c>
      <c r="J312" s="26" t="s">
        <v>436</v>
      </c>
      <c r="K312" s="27"/>
      <c r="L312" s="15"/>
      <c r="M312" s="15"/>
      <c r="P312" s="28"/>
    </row>
    <row r="313" spans="1:26" ht="12.75" x14ac:dyDescent="0.2">
      <c r="A313" s="22">
        <v>193653242078</v>
      </c>
      <c r="B313" s="53" t="s">
        <v>443</v>
      </c>
      <c r="C313" s="22" t="s">
        <v>28</v>
      </c>
      <c r="D313" s="22">
        <v>1</v>
      </c>
      <c r="E313" s="24">
        <v>198</v>
      </c>
      <c r="F313" s="24">
        <f t="shared" si="39"/>
        <v>198</v>
      </c>
      <c r="G313" s="24">
        <f t="shared" si="40"/>
        <v>49.5</v>
      </c>
      <c r="H313" s="22" t="s">
        <v>314</v>
      </c>
      <c r="J313" s="26" t="s">
        <v>436</v>
      </c>
      <c r="K313" s="27"/>
      <c r="L313" s="15"/>
      <c r="M313" s="15"/>
      <c r="P313" s="28"/>
    </row>
    <row r="314" spans="1:26" ht="12.75" x14ac:dyDescent="0.2">
      <c r="A314" s="22">
        <v>193653244126</v>
      </c>
      <c r="B314" s="53" t="s">
        <v>444</v>
      </c>
      <c r="C314" s="22" t="s">
        <v>28</v>
      </c>
      <c r="D314" s="22">
        <v>1</v>
      </c>
      <c r="E314" s="24">
        <v>198</v>
      </c>
      <c r="F314" s="24">
        <f t="shared" si="39"/>
        <v>198</v>
      </c>
      <c r="G314" s="24">
        <f t="shared" si="40"/>
        <v>49.5</v>
      </c>
      <c r="H314" s="22" t="s">
        <v>314</v>
      </c>
      <c r="J314" s="26" t="s">
        <v>436</v>
      </c>
      <c r="K314" s="27"/>
      <c r="L314" s="15"/>
      <c r="M314" s="15"/>
      <c r="P314" s="28"/>
    </row>
    <row r="315" spans="1:26" ht="12.75" x14ac:dyDescent="0.2">
      <c r="A315" s="22">
        <v>193653285808</v>
      </c>
      <c r="B315" s="53" t="s">
        <v>445</v>
      </c>
      <c r="C315" s="22" t="s">
        <v>28</v>
      </c>
      <c r="D315" s="22">
        <v>1</v>
      </c>
      <c r="E315" s="24">
        <v>178</v>
      </c>
      <c r="F315" s="24">
        <f t="shared" si="39"/>
        <v>178</v>
      </c>
      <c r="G315" s="24">
        <f t="shared" si="40"/>
        <v>44.5</v>
      </c>
      <c r="H315" s="22" t="s">
        <v>314</v>
      </c>
      <c r="J315" s="26" t="s">
        <v>436</v>
      </c>
      <c r="K315" s="27"/>
      <c r="L315" s="15"/>
      <c r="M315" s="15"/>
      <c r="P315" s="28"/>
    </row>
    <row r="316" spans="1:26" ht="12.75" x14ac:dyDescent="0.2">
      <c r="A316" s="22">
        <v>194374434469</v>
      </c>
      <c r="B316" s="53" t="s">
        <v>446</v>
      </c>
      <c r="C316" s="22" t="s">
        <v>28</v>
      </c>
      <c r="D316" s="22">
        <v>3</v>
      </c>
      <c r="E316" s="24">
        <v>58</v>
      </c>
      <c r="F316" s="24">
        <f t="shared" si="39"/>
        <v>174</v>
      </c>
      <c r="G316" s="24">
        <f t="shared" si="40"/>
        <v>43.5</v>
      </c>
      <c r="H316" s="22" t="s">
        <v>102</v>
      </c>
      <c r="J316" s="26" t="s">
        <v>436</v>
      </c>
      <c r="K316" s="27"/>
      <c r="L316" s="15"/>
      <c r="M316" s="15"/>
      <c r="P316" s="28"/>
    </row>
    <row r="317" spans="1:26" ht="12.75" x14ac:dyDescent="0.2">
      <c r="A317" s="22">
        <v>194374471433</v>
      </c>
      <c r="B317" s="53" t="s">
        <v>447</v>
      </c>
      <c r="C317" s="22" t="s">
        <v>28</v>
      </c>
      <c r="D317" s="22">
        <v>1</v>
      </c>
      <c r="E317" s="24">
        <v>78</v>
      </c>
      <c r="F317" s="24">
        <f t="shared" si="39"/>
        <v>78</v>
      </c>
      <c r="G317" s="24">
        <f t="shared" si="40"/>
        <v>19.5</v>
      </c>
      <c r="H317" s="22" t="s">
        <v>318</v>
      </c>
      <c r="J317" s="26" t="s">
        <v>436</v>
      </c>
      <c r="K317" s="27"/>
      <c r="L317" s="15"/>
      <c r="M317" s="15"/>
      <c r="P317" s="28"/>
    </row>
    <row r="318" spans="1:26" ht="12.75" x14ac:dyDescent="0.2">
      <c r="A318" s="22">
        <v>194374499109</v>
      </c>
      <c r="B318" s="53" t="s">
        <v>448</v>
      </c>
      <c r="C318" s="22" t="s">
        <v>28</v>
      </c>
      <c r="D318" s="22">
        <v>1</v>
      </c>
      <c r="E318" s="24">
        <v>58</v>
      </c>
      <c r="F318" s="24">
        <f t="shared" si="39"/>
        <v>58</v>
      </c>
      <c r="G318" s="24">
        <f t="shared" si="40"/>
        <v>14.5</v>
      </c>
      <c r="H318" s="22" t="s">
        <v>102</v>
      </c>
      <c r="J318" s="26" t="s">
        <v>436</v>
      </c>
      <c r="K318" s="27"/>
      <c r="L318" s="15"/>
      <c r="M318" s="15"/>
      <c r="P318" s="28"/>
    </row>
    <row r="319" spans="1:26" ht="12.75" x14ac:dyDescent="0.2">
      <c r="A319" s="22">
        <v>194374631424</v>
      </c>
      <c r="B319" s="53" t="s">
        <v>449</v>
      </c>
      <c r="C319" s="22" t="s">
        <v>28</v>
      </c>
      <c r="D319" s="22">
        <v>1</v>
      </c>
      <c r="E319" s="24">
        <v>128</v>
      </c>
      <c r="F319" s="24">
        <f t="shared" si="39"/>
        <v>128</v>
      </c>
      <c r="G319" s="24">
        <f t="shared" si="40"/>
        <v>32</v>
      </c>
      <c r="H319" s="22" t="s">
        <v>102</v>
      </c>
      <c r="J319" s="26" t="s">
        <v>436</v>
      </c>
      <c r="K319" s="27"/>
      <c r="L319" s="15"/>
      <c r="M319" s="15"/>
      <c r="P319" s="28"/>
    </row>
    <row r="320" spans="1:26" ht="12.75" x14ac:dyDescent="0.2">
      <c r="A320" s="22">
        <v>195191179489</v>
      </c>
      <c r="B320" s="53" t="s">
        <v>450</v>
      </c>
      <c r="C320" s="22" t="s">
        <v>28</v>
      </c>
      <c r="D320" s="22">
        <v>1</v>
      </c>
      <c r="E320" s="24">
        <v>98</v>
      </c>
      <c r="F320" s="24">
        <f t="shared" si="39"/>
        <v>98</v>
      </c>
      <c r="G320" s="24">
        <f t="shared" si="40"/>
        <v>24.5</v>
      </c>
      <c r="H320" s="22" t="s">
        <v>102</v>
      </c>
      <c r="J320" s="26" t="s">
        <v>436</v>
      </c>
      <c r="K320" s="27"/>
      <c r="L320" s="15"/>
      <c r="M320" s="15"/>
      <c r="P320" s="28"/>
    </row>
    <row r="321" spans="1:16" ht="12.75" x14ac:dyDescent="0.2">
      <c r="A321" s="22">
        <v>195191237592</v>
      </c>
      <c r="B321" s="53" t="s">
        <v>451</v>
      </c>
      <c r="C321" s="22" t="s">
        <v>28</v>
      </c>
      <c r="D321" s="22">
        <v>1</v>
      </c>
      <c r="E321" s="24">
        <v>168</v>
      </c>
      <c r="F321" s="24">
        <f t="shared" si="39"/>
        <v>168</v>
      </c>
      <c r="G321" s="24">
        <f t="shared" si="40"/>
        <v>42</v>
      </c>
      <c r="H321" s="22" t="s">
        <v>102</v>
      </c>
      <c r="J321" s="26" t="s">
        <v>436</v>
      </c>
      <c r="K321" s="27"/>
      <c r="L321" s="15"/>
      <c r="M321" s="15"/>
      <c r="P321" s="28"/>
    </row>
    <row r="322" spans="1:16" ht="12.75" x14ac:dyDescent="0.2">
      <c r="A322" s="22">
        <v>195191273248</v>
      </c>
      <c r="B322" s="53" t="s">
        <v>452</v>
      </c>
      <c r="C322" s="22" t="s">
        <v>28</v>
      </c>
      <c r="D322" s="22">
        <v>1</v>
      </c>
      <c r="E322" s="24">
        <v>148</v>
      </c>
      <c r="F322" s="24">
        <f t="shared" si="39"/>
        <v>148</v>
      </c>
      <c r="G322" s="24">
        <f t="shared" si="40"/>
        <v>37</v>
      </c>
      <c r="H322" s="22" t="s">
        <v>102</v>
      </c>
      <c r="J322" s="26" t="s">
        <v>436</v>
      </c>
      <c r="K322" s="27"/>
      <c r="L322" s="15"/>
      <c r="M322" s="15"/>
      <c r="P322" s="28"/>
    </row>
    <row r="323" spans="1:16" ht="12.75" x14ac:dyDescent="0.2">
      <c r="A323" s="22">
        <v>195191282325</v>
      </c>
      <c r="B323" s="53" t="s">
        <v>453</v>
      </c>
      <c r="C323" s="22" t="s">
        <v>28</v>
      </c>
      <c r="D323" s="22">
        <v>1</v>
      </c>
      <c r="E323" s="24">
        <v>168</v>
      </c>
      <c r="F323" s="24">
        <f t="shared" si="39"/>
        <v>168</v>
      </c>
      <c r="G323" s="24">
        <f t="shared" si="40"/>
        <v>42</v>
      </c>
      <c r="H323" s="22" t="s">
        <v>102</v>
      </c>
      <c r="J323" s="26" t="s">
        <v>436</v>
      </c>
      <c r="K323" s="27"/>
      <c r="L323" s="15"/>
      <c r="M323" s="15"/>
      <c r="P323" s="28"/>
    </row>
    <row r="324" spans="1:16" ht="12.75" x14ac:dyDescent="0.2">
      <c r="A324" s="22">
        <v>195191358105</v>
      </c>
      <c r="B324" s="53" t="s">
        <v>454</v>
      </c>
      <c r="C324" s="22" t="s">
        <v>28</v>
      </c>
      <c r="D324" s="22">
        <v>1</v>
      </c>
      <c r="E324" s="24">
        <v>128</v>
      </c>
      <c r="F324" s="24">
        <f t="shared" si="39"/>
        <v>128</v>
      </c>
      <c r="G324" s="24">
        <f t="shared" si="40"/>
        <v>32</v>
      </c>
      <c r="H324" s="22" t="s">
        <v>102</v>
      </c>
      <c r="J324" s="26" t="s">
        <v>436</v>
      </c>
      <c r="K324" s="27"/>
      <c r="L324" s="15"/>
      <c r="M324" s="15"/>
      <c r="P324" s="28"/>
    </row>
    <row r="325" spans="1:16" ht="12.75" x14ac:dyDescent="0.2">
      <c r="A325" s="22">
        <v>195191358525</v>
      </c>
      <c r="B325" s="53" t="s">
        <v>455</v>
      </c>
      <c r="C325" s="22" t="s">
        <v>28</v>
      </c>
      <c r="D325" s="22">
        <v>1</v>
      </c>
      <c r="E325" s="24">
        <v>68</v>
      </c>
      <c r="F325" s="24">
        <f t="shared" si="39"/>
        <v>68</v>
      </c>
      <c r="G325" s="24">
        <f t="shared" si="40"/>
        <v>17</v>
      </c>
      <c r="H325" s="22" t="s">
        <v>102</v>
      </c>
      <c r="J325" s="26" t="s">
        <v>436</v>
      </c>
      <c r="K325" s="27"/>
      <c r="L325" s="15"/>
      <c r="M325" s="15"/>
      <c r="P325" s="28"/>
    </row>
    <row r="326" spans="1:16" ht="12.75" x14ac:dyDescent="0.2">
      <c r="A326" s="22">
        <v>195191373610</v>
      </c>
      <c r="B326" s="53" t="s">
        <v>456</v>
      </c>
      <c r="C326" s="22" t="s">
        <v>28</v>
      </c>
      <c r="D326" s="22">
        <v>1</v>
      </c>
      <c r="E326" s="24">
        <v>128</v>
      </c>
      <c r="F326" s="24">
        <f t="shared" si="39"/>
        <v>128</v>
      </c>
      <c r="G326" s="24">
        <f t="shared" si="40"/>
        <v>32</v>
      </c>
      <c r="H326" s="22" t="s">
        <v>102</v>
      </c>
      <c r="J326" s="26" t="s">
        <v>436</v>
      </c>
      <c r="K326" s="27"/>
      <c r="L326" s="15"/>
      <c r="M326" s="15"/>
      <c r="P326" s="28"/>
    </row>
    <row r="327" spans="1:16" ht="12.75" x14ac:dyDescent="0.2">
      <c r="A327" s="22">
        <v>608381896016</v>
      </c>
      <c r="B327" s="53" t="s">
        <v>457</v>
      </c>
      <c r="C327" s="22" t="s">
        <v>28</v>
      </c>
      <c r="D327" s="22">
        <v>1</v>
      </c>
      <c r="E327" s="24">
        <v>59.5</v>
      </c>
      <c r="F327" s="24">
        <f t="shared" si="39"/>
        <v>59.5</v>
      </c>
      <c r="G327" s="24">
        <f t="shared" si="40"/>
        <v>14.875</v>
      </c>
      <c r="H327" s="22" t="s">
        <v>126</v>
      </c>
      <c r="J327" s="26" t="s">
        <v>436</v>
      </c>
      <c r="K327" s="27"/>
      <c r="L327" s="15"/>
      <c r="M327" s="15"/>
      <c r="P327" s="28"/>
    </row>
    <row r="328" spans="1:16" ht="12.75" x14ac:dyDescent="0.2">
      <c r="A328" s="22">
        <v>637348456536</v>
      </c>
      <c r="B328" s="53" t="s">
        <v>458</v>
      </c>
      <c r="C328" s="22" t="s">
        <v>28</v>
      </c>
      <c r="D328" s="22">
        <v>1</v>
      </c>
      <c r="E328" s="24">
        <v>41.99</v>
      </c>
      <c r="F328" s="24">
        <f t="shared" si="39"/>
        <v>41.99</v>
      </c>
      <c r="G328" s="24">
        <f t="shared" si="40"/>
        <v>10.4975</v>
      </c>
      <c r="H328" s="22" t="s">
        <v>112</v>
      </c>
      <c r="J328" s="26" t="s">
        <v>436</v>
      </c>
      <c r="K328" s="27"/>
      <c r="L328" s="15"/>
      <c r="M328" s="15"/>
      <c r="P328" s="28"/>
    </row>
    <row r="329" spans="1:16" ht="12.75" x14ac:dyDescent="0.2">
      <c r="A329" s="22">
        <v>710816031036</v>
      </c>
      <c r="B329" s="53" t="s">
        <v>459</v>
      </c>
      <c r="C329" s="22" t="s">
        <v>28</v>
      </c>
      <c r="D329" s="22">
        <v>1</v>
      </c>
      <c r="E329" s="24">
        <v>45.99</v>
      </c>
      <c r="F329" s="24">
        <f t="shared" si="39"/>
        <v>45.99</v>
      </c>
      <c r="G329" s="24">
        <f t="shared" si="40"/>
        <v>11.4975</v>
      </c>
      <c r="H329" s="22" t="s">
        <v>112</v>
      </c>
      <c r="J329" s="26" t="s">
        <v>436</v>
      </c>
      <c r="K329" s="27"/>
      <c r="L329" s="15"/>
      <c r="M329" s="15"/>
      <c r="P329" s="28"/>
    </row>
    <row r="330" spans="1:16" ht="12.75" x14ac:dyDescent="0.2">
      <c r="A330" s="22">
        <v>732996835938</v>
      </c>
      <c r="B330" s="53" t="s">
        <v>460</v>
      </c>
      <c r="C330" s="22" t="s">
        <v>28</v>
      </c>
      <c r="D330" s="22">
        <v>1</v>
      </c>
      <c r="E330" s="24">
        <v>59.5</v>
      </c>
      <c r="F330" s="24">
        <f t="shared" si="39"/>
        <v>59.5</v>
      </c>
      <c r="G330" s="24">
        <f t="shared" si="40"/>
        <v>14.875</v>
      </c>
      <c r="H330" s="22" t="s">
        <v>461</v>
      </c>
      <c r="J330" s="26" t="s">
        <v>436</v>
      </c>
      <c r="K330" s="27"/>
      <c r="L330" s="15"/>
      <c r="M330" s="15"/>
      <c r="P330" s="28"/>
    </row>
    <row r="331" spans="1:16" ht="12.75" x14ac:dyDescent="0.2">
      <c r="A331" s="22">
        <v>733001780038</v>
      </c>
      <c r="B331" s="53" t="s">
        <v>462</v>
      </c>
      <c r="C331" s="22" t="s">
        <v>28</v>
      </c>
      <c r="D331" s="22">
        <v>1</v>
      </c>
      <c r="E331" s="24">
        <v>89.5</v>
      </c>
      <c r="F331" s="24">
        <f t="shared" si="39"/>
        <v>89.5</v>
      </c>
      <c r="G331" s="24">
        <f t="shared" si="40"/>
        <v>22.375</v>
      </c>
      <c r="H331" s="22" t="s">
        <v>126</v>
      </c>
      <c r="J331" s="26" t="s">
        <v>436</v>
      </c>
      <c r="K331" s="27"/>
      <c r="L331" s="15"/>
      <c r="M331" s="15"/>
      <c r="P331" s="28"/>
    </row>
    <row r="332" spans="1:16" ht="12.75" x14ac:dyDescent="0.2">
      <c r="A332" s="22">
        <v>733001791454</v>
      </c>
      <c r="B332" s="53" t="s">
        <v>463</v>
      </c>
      <c r="C332" s="22" t="s">
        <v>28</v>
      </c>
      <c r="D332" s="22">
        <v>1</v>
      </c>
      <c r="E332" s="24">
        <v>89.5</v>
      </c>
      <c r="F332" s="24">
        <f t="shared" si="39"/>
        <v>89.5</v>
      </c>
      <c r="G332" s="24">
        <f t="shared" si="40"/>
        <v>22.375</v>
      </c>
      <c r="H332" s="22" t="s">
        <v>126</v>
      </c>
      <c r="J332" s="26" t="s">
        <v>436</v>
      </c>
      <c r="K332" s="27"/>
      <c r="L332" s="15"/>
      <c r="M332" s="15"/>
      <c r="P332" s="28"/>
    </row>
    <row r="333" spans="1:16" ht="12.75" x14ac:dyDescent="0.2">
      <c r="A333" s="22">
        <v>733002389100</v>
      </c>
      <c r="B333" s="53" t="s">
        <v>464</v>
      </c>
      <c r="C333" s="22" t="s">
        <v>28</v>
      </c>
      <c r="D333" s="22">
        <v>1</v>
      </c>
      <c r="E333" s="24">
        <v>69.5</v>
      </c>
      <c r="F333" s="24">
        <f t="shared" si="39"/>
        <v>69.5</v>
      </c>
      <c r="G333" s="24">
        <f t="shared" si="40"/>
        <v>17.375</v>
      </c>
      <c r="H333" s="22" t="s">
        <v>335</v>
      </c>
      <c r="J333" s="26" t="s">
        <v>436</v>
      </c>
      <c r="K333" s="27"/>
      <c r="L333" s="15"/>
      <c r="M333" s="15"/>
      <c r="P333" s="28"/>
    </row>
    <row r="334" spans="1:16" ht="12.75" x14ac:dyDescent="0.2">
      <c r="A334" s="22">
        <v>822982522406</v>
      </c>
      <c r="B334" s="53" t="s">
        <v>465</v>
      </c>
      <c r="C334" s="22" t="s">
        <v>28</v>
      </c>
      <c r="D334" s="22">
        <v>1</v>
      </c>
      <c r="E334" s="24">
        <v>34.5</v>
      </c>
      <c r="F334" s="24">
        <f t="shared" si="39"/>
        <v>34.5</v>
      </c>
      <c r="G334" s="24">
        <f t="shared" si="40"/>
        <v>8.625</v>
      </c>
      <c r="H334" s="22" t="s">
        <v>466</v>
      </c>
      <c r="J334" s="26" t="s">
        <v>436</v>
      </c>
      <c r="K334" s="27"/>
      <c r="L334" s="15"/>
      <c r="M334" s="15"/>
      <c r="P334" s="28"/>
    </row>
    <row r="335" spans="1:16" ht="12.75" x14ac:dyDescent="0.2">
      <c r="A335" s="30" t="s">
        <v>467</v>
      </c>
      <c r="B335" s="31" t="s">
        <v>468</v>
      </c>
      <c r="C335" s="32"/>
      <c r="D335" s="32"/>
      <c r="E335" s="33"/>
      <c r="F335" s="33"/>
      <c r="G335" s="33"/>
      <c r="H335" s="34"/>
      <c r="J335" s="32"/>
      <c r="K335" s="27"/>
      <c r="L335" s="15"/>
      <c r="M335" s="15"/>
      <c r="P335" s="28"/>
    </row>
    <row r="336" spans="1:16" ht="12.75" x14ac:dyDescent="0.2">
      <c r="A336" s="35">
        <v>193481551526</v>
      </c>
      <c r="B336" s="73" t="s">
        <v>469</v>
      </c>
      <c r="C336" s="22" t="s">
        <v>28</v>
      </c>
      <c r="D336" s="22">
        <v>1</v>
      </c>
      <c r="E336" s="24">
        <v>298</v>
      </c>
      <c r="F336" s="24">
        <f t="shared" ref="F336:F338" si="41">E336*D336</f>
        <v>298</v>
      </c>
      <c r="G336" s="24">
        <f t="shared" ref="G336:G338" si="42">F336/4</f>
        <v>74.5</v>
      </c>
      <c r="H336" s="22" t="s">
        <v>312</v>
      </c>
      <c r="J336" s="26" t="s">
        <v>436</v>
      </c>
      <c r="K336" s="27"/>
      <c r="L336" s="15"/>
      <c r="M336" s="15"/>
      <c r="P336" s="28"/>
    </row>
    <row r="337" spans="1:19" ht="12.75" x14ac:dyDescent="0.2">
      <c r="A337" s="35">
        <v>195191337858</v>
      </c>
      <c r="B337" s="53" t="s">
        <v>470</v>
      </c>
      <c r="C337" s="22" t="s">
        <v>28</v>
      </c>
      <c r="D337" s="22">
        <v>2</v>
      </c>
      <c r="E337" s="24">
        <v>128</v>
      </c>
      <c r="F337" s="24">
        <f t="shared" si="41"/>
        <v>256</v>
      </c>
      <c r="G337" s="24">
        <f t="shared" si="42"/>
        <v>64</v>
      </c>
      <c r="H337" s="22" t="s">
        <v>102</v>
      </c>
      <c r="J337" s="26" t="s">
        <v>436</v>
      </c>
      <c r="K337" s="27"/>
      <c r="L337" s="15"/>
      <c r="M337" s="15"/>
      <c r="P337" s="28"/>
    </row>
    <row r="338" spans="1:19" ht="12.75" x14ac:dyDescent="0.2">
      <c r="A338" s="35">
        <v>195191337865</v>
      </c>
      <c r="B338" s="53" t="s">
        <v>425</v>
      </c>
      <c r="C338" s="22" t="s">
        <v>28</v>
      </c>
      <c r="D338" s="22">
        <v>1</v>
      </c>
      <c r="E338" s="24">
        <v>128</v>
      </c>
      <c r="F338" s="24">
        <f t="shared" si="41"/>
        <v>128</v>
      </c>
      <c r="G338" s="24">
        <f t="shared" si="42"/>
        <v>32</v>
      </c>
      <c r="H338" s="22" t="s">
        <v>318</v>
      </c>
      <c r="J338" s="26" t="s">
        <v>436</v>
      </c>
      <c r="K338" s="27"/>
      <c r="L338" s="15"/>
      <c r="M338" s="15"/>
      <c r="P338" s="28"/>
    </row>
    <row r="339" spans="1:19" ht="12.75" x14ac:dyDescent="0.2">
      <c r="A339" s="30" t="s">
        <v>471</v>
      </c>
      <c r="B339" s="31" t="s">
        <v>472</v>
      </c>
      <c r="C339" s="32"/>
      <c r="D339" s="32"/>
      <c r="E339" s="33"/>
      <c r="F339" s="33"/>
      <c r="G339" s="33"/>
      <c r="H339" s="34"/>
      <c r="J339" s="32"/>
      <c r="K339" s="27"/>
      <c r="L339" s="15"/>
      <c r="M339" s="15"/>
      <c r="P339" s="28"/>
    </row>
    <row r="340" spans="1:19" ht="12.75" x14ac:dyDescent="0.2">
      <c r="A340" s="63">
        <v>884094266067</v>
      </c>
      <c r="B340" s="65" t="s">
        <v>473</v>
      </c>
      <c r="C340" s="22" t="s">
        <v>28</v>
      </c>
      <c r="D340" s="22">
        <v>1</v>
      </c>
      <c r="E340" s="24">
        <v>145</v>
      </c>
      <c r="F340" s="24">
        <f t="shared" ref="F340:F341" si="43">E340*D340</f>
        <v>145</v>
      </c>
      <c r="G340" s="24">
        <f t="shared" ref="G340:G341" si="44">F340/4</f>
        <v>36.25</v>
      </c>
      <c r="H340" s="22" t="s">
        <v>474</v>
      </c>
      <c r="I340" s="38" t="s">
        <v>82</v>
      </c>
      <c r="J340" s="26" t="s">
        <v>436</v>
      </c>
      <c r="K340" s="27"/>
      <c r="L340" s="15"/>
      <c r="M340" s="15"/>
      <c r="P340" s="28"/>
    </row>
    <row r="341" spans="1:19" ht="12.75" x14ac:dyDescent="0.2">
      <c r="A341" s="63">
        <v>884094389339</v>
      </c>
      <c r="B341" s="65" t="s">
        <v>475</v>
      </c>
      <c r="C341" s="22" t="s">
        <v>28</v>
      </c>
      <c r="D341" s="22">
        <v>1</v>
      </c>
      <c r="E341" s="24">
        <v>195</v>
      </c>
      <c r="F341" s="24">
        <f t="shared" si="43"/>
        <v>195</v>
      </c>
      <c r="G341" s="24">
        <f t="shared" si="44"/>
        <v>48.75</v>
      </c>
      <c r="H341" s="22" t="s">
        <v>129</v>
      </c>
      <c r="I341" s="38" t="s">
        <v>476</v>
      </c>
      <c r="J341" s="26" t="s">
        <v>436</v>
      </c>
      <c r="K341" s="27"/>
      <c r="L341" s="15"/>
      <c r="M341" s="15"/>
      <c r="P341" s="28"/>
    </row>
    <row r="342" spans="1:19" ht="12.75" x14ac:dyDescent="0.2">
      <c r="A342" s="36" t="s">
        <v>47</v>
      </c>
      <c r="B342" s="36" t="s">
        <v>477</v>
      </c>
      <c r="C342" s="36" t="str">
        <f>MID($B342,6,7)</f>
        <v>GR18240</v>
      </c>
      <c r="D342" s="36"/>
      <c r="E342" s="36"/>
      <c r="F342" s="36"/>
      <c r="G342" s="36"/>
      <c r="H342" s="37">
        <v>44557</v>
      </c>
      <c r="J342" s="32" t="str">
        <f>IF(LEFT(B342,3)="Box","BOX","COUNT")</f>
        <v>BOX</v>
      </c>
      <c r="K342" s="27">
        <f>SUMIF($J$4:$J$598,$C342,$D$4:$D$598)</f>
        <v>36</v>
      </c>
      <c r="L342" s="15">
        <f>SUMIF($J$4:$J$598,$C342,$F$4:$F$598)</f>
        <v>4174.9799999999996</v>
      </c>
      <c r="M342" s="15">
        <f>SUMIF($J$4:$J$598,$C342,$G$4:$G$598)</f>
        <v>1043.7449999999999</v>
      </c>
      <c r="N342" s="38" t="str">
        <f>C342</f>
        <v>GR18240</v>
      </c>
      <c r="O342" s="38" t="str">
        <f>J343</f>
        <v>SHIP</v>
      </c>
      <c r="P342" s="28">
        <f>M342</f>
        <v>1043.7449999999999</v>
      </c>
      <c r="Q342" s="39">
        <v>44494</v>
      </c>
      <c r="R342" s="9" t="s">
        <v>371</v>
      </c>
      <c r="S342" s="9" t="s">
        <v>372</v>
      </c>
    </row>
    <row r="343" spans="1:19" ht="12.75" x14ac:dyDescent="0.2">
      <c r="A343" s="63"/>
      <c r="B343" s="36" t="s">
        <v>478</v>
      </c>
      <c r="C343" s="35"/>
      <c r="D343" s="35"/>
      <c r="E343" s="41"/>
      <c r="F343" s="41"/>
      <c r="G343" s="41"/>
      <c r="H343" s="35"/>
      <c r="J343" s="32" t="str">
        <f>IF(B343="","NSHIP","SHIP")</f>
        <v>SHIP</v>
      </c>
      <c r="K343" s="27">
        <f>IF($J343="NSHIP",0,-SUMIF($J$4:$J$598,$C342,$D$4:$D$598))</f>
        <v>-36</v>
      </c>
      <c r="L343" s="15">
        <f>IF($J343="NSHIP",0,-SUMIF($J$4:$J$598,$C342,$F$4:$F$598))</f>
        <v>-4174.9799999999996</v>
      </c>
      <c r="M343" s="15">
        <f>IF($J343="NSHIP",0,-SUMIF($J$4:$J$598,$C342,$G$4:$G$598))</f>
        <v>-1043.7449999999999</v>
      </c>
      <c r="P343" s="28"/>
    </row>
    <row r="344" spans="1:19" ht="12.75" x14ac:dyDescent="0.2">
      <c r="A344" s="42">
        <v>8866398101</v>
      </c>
      <c r="B344" s="53" t="s">
        <v>479</v>
      </c>
      <c r="C344" s="43" t="s">
        <v>28</v>
      </c>
      <c r="D344" s="29">
        <v>1</v>
      </c>
      <c r="E344" s="43">
        <v>79</v>
      </c>
      <c r="F344" s="43">
        <f t="shared" ref="F344:F373" si="45">E344*D344</f>
        <v>79</v>
      </c>
      <c r="G344" s="43">
        <f t="shared" ref="G344:G373" si="46">F344/4</f>
        <v>19.75</v>
      </c>
      <c r="H344" s="29" t="s">
        <v>92</v>
      </c>
      <c r="I344" s="9"/>
      <c r="J344" s="26" t="s">
        <v>480</v>
      </c>
      <c r="K344" s="27"/>
      <c r="L344" s="15"/>
      <c r="M344" s="15"/>
      <c r="P344" s="28"/>
    </row>
    <row r="345" spans="1:19" ht="12.75" x14ac:dyDescent="0.2">
      <c r="A345" s="42">
        <v>190380243835</v>
      </c>
      <c r="B345" s="53" t="s">
        <v>481</v>
      </c>
      <c r="C345" s="43" t="s">
        <v>28</v>
      </c>
      <c r="D345" s="29">
        <v>1</v>
      </c>
      <c r="E345" s="43">
        <v>98</v>
      </c>
      <c r="F345" s="43">
        <f t="shared" si="45"/>
        <v>98</v>
      </c>
      <c r="G345" s="43">
        <f t="shared" si="46"/>
        <v>24.5</v>
      </c>
      <c r="H345" s="29" t="s">
        <v>102</v>
      </c>
      <c r="I345" s="9"/>
      <c r="J345" s="26" t="s">
        <v>480</v>
      </c>
      <c r="K345" s="27"/>
      <c r="L345" s="15"/>
      <c r="M345" s="15"/>
      <c r="P345" s="28"/>
    </row>
    <row r="346" spans="1:19" ht="12.75" x14ac:dyDescent="0.2">
      <c r="A346" s="42">
        <v>190744599035</v>
      </c>
      <c r="B346" s="53" t="s">
        <v>482</v>
      </c>
      <c r="C346" s="43" t="s">
        <v>28</v>
      </c>
      <c r="D346" s="29">
        <v>1</v>
      </c>
      <c r="E346" s="43">
        <v>28.99</v>
      </c>
      <c r="F346" s="43">
        <f t="shared" si="45"/>
        <v>28.99</v>
      </c>
      <c r="G346" s="43">
        <f t="shared" si="46"/>
        <v>7.2474999999999996</v>
      </c>
      <c r="H346" s="29" t="s">
        <v>483</v>
      </c>
      <c r="I346" s="9"/>
      <c r="J346" s="26" t="s">
        <v>480</v>
      </c>
      <c r="K346" s="27"/>
      <c r="L346" s="15"/>
      <c r="M346" s="15"/>
      <c r="P346" s="28"/>
    </row>
    <row r="347" spans="1:19" ht="12.75" x14ac:dyDescent="0.2">
      <c r="A347" s="42">
        <v>190744633548</v>
      </c>
      <c r="B347" s="53" t="s">
        <v>484</v>
      </c>
      <c r="C347" s="43" t="s">
        <v>28</v>
      </c>
      <c r="D347" s="29">
        <v>1</v>
      </c>
      <c r="E347" s="43">
        <v>27.99</v>
      </c>
      <c r="F347" s="43">
        <f t="shared" si="45"/>
        <v>27.99</v>
      </c>
      <c r="G347" s="43">
        <f t="shared" si="46"/>
        <v>6.9974999999999996</v>
      </c>
      <c r="H347" s="29" t="s">
        <v>483</v>
      </c>
      <c r="I347" s="9"/>
      <c r="J347" s="26" t="s">
        <v>480</v>
      </c>
      <c r="K347" s="27"/>
      <c r="L347" s="15"/>
      <c r="M347" s="15"/>
      <c r="P347" s="28"/>
    </row>
    <row r="348" spans="1:19" ht="12.75" x14ac:dyDescent="0.2">
      <c r="A348" s="42">
        <v>192523936758</v>
      </c>
      <c r="B348" s="53" t="s">
        <v>485</v>
      </c>
      <c r="C348" s="43" t="s">
        <v>28</v>
      </c>
      <c r="D348" s="29">
        <v>1</v>
      </c>
      <c r="E348" s="43">
        <v>179</v>
      </c>
      <c r="F348" s="43">
        <f t="shared" si="45"/>
        <v>179</v>
      </c>
      <c r="G348" s="43">
        <f t="shared" si="46"/>
        <v>44.75</v>
      </c>
      <c r="H348" s="29" t="s">
        <v>99</v>
      </c>
      <c r="I348" s="9"/>
      <c r="J348" s="26" t="s">
        <v>480</v>
      </c>
      <c r="K348" s="27"/>
      <c r="L348" s="15"/>
      <c r="M348" s="15"/>
      <c r="P348" s="28"/>
    </row>
    <row r="349" spans="1:19" ht="12.75" x14ac:dyDescent="0.2">
      <c r="A349" s="42">
        <v>193465161031</v>
      </c>
      <c r="B349" s="53" t="s">
        <v>486</v>
      </c>
      <c r="C349" s="43" t="s">
        <v>28</v>
      </c>
      <c r="D349" s="29">
        <v>1</v>
      </c>
      <c r="E349" s="43">
        <v>38</v>
      </c>
      <c r="F349" s="43">
        <f t="shared" si="45"/>
        <v>38</v>
      </c>
      <c r="G349" s="43">
        <f t="shared" si="46"/>
        <v>9.5</v>
      </c>
      <c r="H349" s="29" t="s">
        <v>102</v>
      </c>
      <c r="I349" s="9"/>
      <c r="J349" s="26" t="s">
        <v>480</v>
      </c>
      <c r="K349" s="27"/>
      <c r="L349" s="15"/>
      <c r="M349" s="15"/>
      <c r="P349" s="28"/>
    </row>
    <row r="350" spans="1:19" ht="12.75" x14ac:dyDescent="0.2">
      <c r="A350" s="42">
        <v>193653201792</v>
      </c>
      <c r="B350" s="53" t="s">
        <v>487</v>
      </c>
      <c r="C350" s="43" t="s">
        <v>28</v>
      </c>
      <c r="D350" s="29">
        <v>1</v>
      </c>
      <c r="E350" s="43">
        <v>178</v>
      </c>
      <c r="F350" s="43">
        <f t="shared" si="45"/>
        <v>178</v>
      </c>
      <c r="G350" s="43">
        <f t="shared" si="46"/>
        <v>44.5</v>
      </c>
      <c r="H350" s="29" t="s">
        <v>314</v>
      </c>
      <c r="I350" s="9"/>
      <c r="J350" s="26" t="s">
        <v>480</v>
      </c>
      <c r="K350" s="27"/>
      <c r="L350" s="15"/>
      <c r="M350" s="15"/>
      <c r="P350" s="28"/>
    </row>
    <row r="351" spans="1:19" ht="12.75" x14ac:dyDescent="0.2">
      <c r="A351" s="42">
        <v>193653244102</v>
      </c>
      <c r="B351" s="53" t="s">
        <v>488</v>
      </c>
      <c r="C351" s="43" t="s">
        <v>28</v>
      </c>
      <c r="D351" s="29">
        <v>1</v>
      </c>
      <c r="E351" s="43">
        <v>198</v>
      </c>
      <c r="F351" s="43">
        <f t="shared" si="45"/>
        <v>198</v>
      </c>
      <c r="G351" s="43">
        <f t="shared" si="46"/>
        <v>49.5</v>
      </c>
      <c r="H351" s="29" t="s">
        <v>314</v>
      </c>
      <c r="I351" s="9"/>
      <c r="J351" s="26" t="s">
        <v>480</v>
      </c>
      <c r="K351" s="27"/>
      <c r="L351" s="15"/>
      <c r="M351" s="15"/>
      <c r="P351" s="28"/>
    </row>
    <row r="352" spans="1:19" ht="12.75" x14ac:dyDescent="0.2">
      <c r="A352" s="42">
        <v>193653244157</v>
      </c>
      <c r="B352" s="53" t="s">
        <v>489</v>
      </c>
      <c r="C352" s="43" t="s">
        <v>28</v>
      </c>
      <c r="D352" s="29">
        <v>1</v>
      </c>
      <c r="E352" s="43">
        <v>198</v>
      </c>
      <c r="F352" s="43">
        <f t="shared" si="45"/>
        <v>198</v>
      </c>
      <c r="G352" s="43">
        <f t="shared" si="46"/>
        <v>49.5</v>
      </c>
      <c r="H352" s="29" t="s">
        <v>314</v>
      </c>
      <c r="I352" s="9"/>
      <c r="J352" s="26" t="s">
        <v>480</v>
      </c>
      <c r="K352" s="27"/>
      <c r="L352" s="15"/>
      <c r="M352" s="15"/>
      <c r="P352" s="28"/>
    </row>
    <row r="353" spans="1:16" ht="12.75" x14ac:dyDescent="0.2">
      <c r="A353" s="42">
        <v>194374716473</v>
      </c>
      <c r="B353" s="53" t="s">
        <v>490</v>
      </c>
      <c r="C353" s="43" t="s">
        <v>28</v>
      </c>
      <c r="D353" s="29">
        <v>1</v>
      </c>
      <c r="E353" s="43">
        <v>128</v>
      </c>
      <c r="F353" s="43">
        <f t="shared" si="45"/>
        <v>128</v>
      </c>
      <c r="G353" s="43">
        <f t="shared" si="46"/>
        <v>32</v>
      </c>
      <c r="H353" s="29" t="s">
        <v>102</v>
      </c>
      <c r="I353" s="9"/>
      <c r="J353" s="26" t="s">
        <v>480</v>
      </c>
      <c r="K353" s="27"/>
      <c r="L353" s="15"/>
      <c r="M353" s="15"/>
      <c r="P353" s="28"/>
    </row>
    <row r="354" spans="1:16" ht="12.75" x14ac:dyDescent="0.2">
      <c r="A354" s="42">
        <v>195191063887</v>
      </c>
      <c r="B354" s="53" t="s">
        <v>491</v>
      </c>
      <c r="C354" s="43" t="s">
        <v>28</v>
      </c>
      <c r="D354" s="29">
        <v>1</v>
      </c>
      <c r="E354" s="43">
        <v>168</v>
      </c>
      <c r="F354" s="43">
        <f t="shared" si="45"/>
        <v>168</v>
      </c>
      <c r="G354" s="43">
        <f t="shared" si="46"/>
        <v>42</v>
      </c>
      <c r="H354" s="29" t="s">
        <v>102</v>
      </c>
      <c r="I354" s="9"/>
      <c r="J354" s="26" t="s">
        <v>480</v>
      </c>
      <c r="K354" s="27"/>
      <c r="L354" s="15"/>
      <c r="M354" s="15"/>
      <c r="P354" s="28"/>
    </row>
    <row r="355" spans="1:16" ht="12.75" x14ac:dyDescent="0.2">
      <c r="A355" s="42">
        <v>195191101633</v>
      </c>
      <c r="B355" s="53" t="s">
        <v>492</v>
      </c>
      <c r="C355" s="43" t="s">
        <v>28</v>
      </c>
      <c r="D355" s="29">
        <v>1</v>
      </c>
      <c r="E355" s="43">
        <v>78</v>
      </c>
      <c r="F355" s="43">
        <f t="shared" si="45"/>
        <v>78</v>
      </c>
      <c r="G355" s="43">
        <f t="shared" si="46"/>
        <v>19.5</v>
      </c>
      <c r="H355" s="29" t="s">
        <v>102</v>
      </c>
      <c r="I355" s="9"/>
      <c r="J355" s="26" t="s">
        <v>480</v>
      </c>
      <c r="K355" s="27"/>
      <c r="L355" s="15"/>
      <c r="M355" s="15"/>
      <c r="P355" s="28"/>
    </row>
    <row r="356" spans="1:16" ht="12.75" x14ac:dyDescent="0.2">
      <c r="A356" s="42">
        <v>650868844539</v>
      </c>
      <c r="B356" s="53" t="s">
        <v>493</v>
      </c>
      <c r="C356" s="43" t="s">
        <v>28</v>
      </c>
      <c r="D356" s="29">
        <v>1</v>
      </c>
      <c r="E356" s="43">
        <v>59</v>
      </c>
      <c r="F356" s="43">
        <f t="shared" si="45"/>
        <v>59</v>
      </c>
      <c r="G356" s="43">
        <f t="shared" si="46"/>
        <v>14.75</v>
      </c>
      <c r="H356" s="29" t="s">
        <v>112</v>
      </c>
      <c r="I356" s="9"/>
      <c r="J356" s="26" t="s">
        <v>480</v>
      </c>
      <c r="K356" s="27"/>
      <c r="L356" s="15"/>
      <c r="M356" s="15"/>
      <c r="P356" s="28"/>
    </row>
    <row r="357" spans="1:16" ht="12.75" x14ac:dyDescent="0.2">
      <c r="A357" s="42">
        <v>661414661999</v>
      </c>
      <c r="B357" s="53" t="s">
        <v>494</v>
      </c>
      <c r="C357" s="43" t="s">
        <v>28</v>
      </c>
      <c r="D357" s="29">
        <v>1</v>
      </c>
      <c r="E357" s="43">
        <v>59</v>
      </c>
      <c r="F357" s="43">
        <f t="shared" si="45"/>
        <v>59</v>
      </c>
      <c r="G357" s="43">
        <f t="shared" si="46"/>
        <v>14.75</v>
      </c>
      <c r="H357" s="29" t="s">
        <v>495</v>
      </c>
      <c r="I357" s="9"/>
      <c r="J357" s="26" t="s">
        <v>480</v>
      </c>
      <c r="K357" s="27"/>
      <c r="L357" s="15"/>
      <c r="M357" s="15"/>
      <c r="P357" s="28"/>
    </row>
    <row r="358" spans="1:16" ht="12.75" x14ac:dyDescent="0.2">
      <c r="A358" s="42">
        <v>689886464733</v>
      </c>
      <c r="B358" s="53" t="s">
        <v>496</v>
      </c>
      <c r="C358" s="43" t="s">
        <v>28</v>
      </c>
      <c r="D358" s="29">
        <v>1</v>
      </c>
      <c r="E358" s="43">
        <v>79</v>
      </c>
      <c r="F358" s="43">
        <f t="shared" si="45"/>
        <v>79</v>
      </c>
      <c r="G358" s="43">
        <f t="shared" si="46"/>
        <v>19.75</v>
      </c>
      <c r="H358" s="29" t="s">
        <v>497</v>
      </c>
      <c r="I358" s="9"/>
      <c r="J358" s="26" t="s">
        <v>480</v>
      </c>
      <c r="K358" s="27"/>
      <c r="L358" s="15"/>
      <c r="M358" s="15"/>
      <c r="P358" s="28"/>
    </row>
    <row r="359" spans="1:16" ht="12.75" x14ac:dyDescent="0.2">
      <c r="A359" s="42">
        <v>707762056480</v>
      </c>
      <c r="B359" s="53" t="s">
        <v>498</v>
      </c>
      <c r="C359" s="43" t="s">
        <v>28</v>
      </c>
      <c r="D359" s="29">
        <v>1</v>
      </c>
      <c r="E359" s="43">
        <v>109</v>
      </c>
      <c r="F359" s="43">
        <f t="shared" si="45"/>
        <v>109</v>
      </c>
      <c r="G359" s="43">
        <f t="shared" si="46"/>
        <v>27.25</v>
      </c>
      <c r="H359" s="29" t="s">
        <v>499</v>
      </c>
      <c r="I359" s="9"/>
      <c r="J359" s="26" t="s">
        <v>480</v>
      </c>
      <c r="K359" s="27"/>
      <c r="L359" s="15"/>
      <c r="M359" s="15"/>
      <c r="P359" s="28"/>
    </row>
    <row r="360" spans="1:16" ht="12.75" x14ac:dyDescent="0.2">
      <c r="A360" s="42">
        <v>707762056497</v>
      </c>
      <c r="B360" s="53" t="s">
        <v>500</v>
      </c>
      <c r="C360" s="43" t="s">
        <v>28</v>
      </c>
      <c r="D360" s="29">
        <v>1</v>
      </c>
      <c r="E360" s="43">
        <v>54.5</v>
      </c>
      <c r="F360" s="43">
        <f t="shared" si="45"/>
        <v>54.5</v>
      </c>
      <c r="G360" s="43">
        <f t="shared" si="46"/>
        <v>13.625</v>
      </c>
      <c r="H360" s="29" t="s">
        <v>501</v>
      </c>
      <c r="I360" s="9"/>
      <c r="J360" s="26" t="s">
        <v>480</v>
      </c>
      <c r="K360" s="27"/>
      <c r="L360" s="15"/>
      <c r="M360" s="15"/>
      <c r="P360" s="28"/>
    </row>
    <row r="361" spans="1:16" ht="12.75" x14ac:dyDescent="0.2">
      <c r="A361" s="42">
        <v>707762056510</v>
      </c>
      <c r="B361" s="53" t="s">
        <v>502</v>
      </c>
      <c r="C361" s="43" t="s">
        <v>28</v>
      </c>
      <c r="D361" s="29">
        <v>1</v>
      </c>
      <c r="E361" s="43">
        <v>109</v>
      </c>
      <c r="F361" s="43">
        <f t="shared" si="45"/>
        <v>109</v>
      </c>
      <c r="G361" s="43">
        <f t="shared" si="46"/>
        <v>27.25</v>
      </c>
      <c r="H361" s="29" t="s">
        <v>499</v>
      </c>
      <c r="I361" s="9"/>
      <c r="J361" s="26" t="s">
        <v>480</v>
      </c>
      <c r="K361" s="27"/>
      <c r="L361" s="15"/>
      <c r="M361" s="15"/>
      <c r="P361" s="28"/>
    </row>
    <row r="362" spans="1:16" ht="12.75" x14ac:dyDescent="0.2">
      <c r="A362" s="42">
        <v>708008633748</v>
      </c>
      <c r="B362" s="53" t="s">
        <v>503</v>
      </c>
      <c r="C362" s="43" t="s">
        <v>28</v>
      </c>
      <c r="D362" s="29">
        <v>1</v>
      </c>
      <c r="E362" s="43">
        <v>129</v>
      </c>
      <c r="F362" s="43">
        <f t="shared" si="45"/>
        <v>129</v>
      </c>
      <c r="G362" s="43">
        <f t="shared" si="46"/>
        <v>32.25</v>
      </c>
      <c r="H362" s="29" t="s">
        <v>122</v>
      </c>
      <c r="I362" s="9"/>
      <c r="J362" s="26" t="s">
        <v>480</v>
      </c>
      <c r="K362" s="27"/>
      <c r="L362" s="15"/>
      <c r="M362" s="15"/>
      <c r="P362" s="28"/>
    </row>
    <row r="363" spans="1:16" ht="12.75" x14ac:dyDescent="0.2">
      <c r="A363" s="42">
        <v>708008633755</v>
      </c>
      <c r="B363" s="53" t="s">
        <v>504</v>
      </c>
      <c r="C363" s="43" t="s">
        <v>28</v>
      </c>
      <c r="D363" s="29">
        <v>1</v>
      </c>
      <c r="E363" s="43">
        <v>129</v>
      </c>
      <c r="F363" s="43">
        <f t="shared" si="45"/>
        <v>129</v>
      </c>
      <c r="G363" s="43">
        <f t="shared" si="46"/>
        <v>32.25</v>
      </c>
      <c r="H363" s="29" t="s">
        <v>122</v>
      </c>
      <c r="I363" s="9"/>
      <c r="J363" s="26" t="s">
        <v>480</v>
      </c>
      <c r="K363" s="27"/>
      <c r="L363" s="15"/>
      <c r="M363" s="15"/>
      <c r="P363" s="28"/>
    </row>
    <row r="364" spans="1:16" ht="12.75" x14ac:dyDescent="0.2">
      <c r="A364" s="82">
        <v>708008639009</v>
      </c>
      <c r="B364" s="53" t="s">
        <v>505</v>
      </c>
      <c r="C364" s="43" t="s">
        <v>28</v>
      </c>
      <c r="D364" s="29">
        <v>1</v>
      </c>
      <c r="E364" s="43">
        <v>129</v>
      </c>
      <c r="F364" s="43">
        <f t="shared" si="45"/>
        <v>129</v>
      </c>
      <c r="G364" s="43">
        <f t="shared" si="46"/>
        <v>32.25</v>
      </c>
      <c r="H364" s="29" t="s">
        <v>122</v>
      </c>
      <c r="I364" s="9"/>
      <c r="J364" s="26" t="s">
        <v>480</v>
      </c>
      <c r="K364" s="27"/>
      <c r="L364" s="15"/>
      <c r="M364" s="15"/>
      <c r="P364" s="28"/>
    </row>
    <row r="365" spans="1:16" ht="12.75" x14ac:dyDescent="0.2">
      <c r="A365" s="42">
        <v>733001577355</v>
      </c>
      <c r="B365" s="53" t="s">
        <v>506</v>
      </c>
      <c r="C365" s="43" t="s">
        <v>28</v>
      </c>
      <c r="D365" s="29">
        <v>1</v>
      </c>
      <c r="E365" s="43">
        <v>59.5</v>
      </c>
      <c r="F365" s="43">
        <f t="shared" si="45"/>
        <v>59.5</v>
      </c>
      <c r="G365" s="43">
        <f t="shared" si="46"/>
        <v>14.875</v>
      </c>
      <c r="H365" s="29" t="s">
        <v>126</v>
      </c>
      <c r="I365" s="9"/>
      <c r="J365" s="26" t="s">
        <v>480</v>
      </c>
      <c r="K365" s="27"/>
      <c r="L365" s="15"/>
      <c r="M365" s="15"/>
      <c r="P365" s="28"/>
    </row>
    <row r="366" spans="1:16" ht="12.75" x14ac:dyDescent="0.2">
      <c r="A366" s="42">
        <v>733001869054</v>
      </c>
      <c r="B366" s="53" t="s">
        <v>507</v>
      </c>
      <c r="C366" s="43" t="s">
        <v>28</v>
      </c>
      <c r="D366" s="29">
        <v>1</v>
      </c>
      <c r="E366" s="43">
        <v>49.5</v>
      </c>
      <c r="F366" s="43">
        <f t="shared" si="45"/>
        <v>49.5</v>
      </c>
      <c r="G366" s="43">
        <f t="shared" si="46"/>
        <v>12.375</v>
      </c>
      <c r="H366" s="29" t="s">
        <v>126</v>
      </c>
      <c r="I366" s="9"/>
      <c r="J366" s="26" t="s">
        <v>480</v>
      </c>
      <c r="K366" s="27"/>
      <c r="L366" s="15"/>
      <c r="M366" s="15"/>
      <c r="P366" s="28"/>
    </row>
    <row r="367" spans="1:16" ht="12.75" x14ac:dyDescent="0.2">
      <c r="A367" s="42">
        <v>733002395170</v>
      </c>
      <c r="B367" s="53" t="s">
        <v>508</v>
      </c>
      <c r="C367" s="43" t="s">
        <v>28</v>
      </c>
      <c r="D367" s="29">
        <v>1</v>
      </c>
      <c r="E367" s="43">
        <v>99.5</v>
      </c>
      <c r="F367" s="43">
        <f t="shared" si="45"/>
        <v>99.5</v>
      </c>
      <c r="G367" s="43">
        <f t="shared" si="46"/>
        <v>24.875</v>
      </c>
      <c r="H367" s="29" t="s">
        <v>335</v>
      </c>
      <c r="I367" s="9"/>
      <c r="J367" s="26" t="s">
        <v>480</v>
      </c>
      <c r="K367" s="27"/>
      <c r="L367" s="15"/>
      <c r="M367" s="15"/>
      <c r="P367" s="28"/>
    </row>
    <row r="368" spans="1:16" ht="12.75" x14ac:dyDescent="0.2">
      <c r="A368" s="42">
        <v>733002424344</v>
      </c>
      <c r="B368" s="53" t="s">
        <v>509</v>
      </c>
      <c r="C368" s="43" t="s">
        <v>28</v>
      </c>
      <c r="D368" s="29">
        <v>1</v>
      </c>
      <c r="E368" s="43">
        <v>79.5</v>
      </c>
      <c r="F368" s="43">
        <f t="shared" si="45"/>
        <v>79.5</v>
      </c>
      <c r="G368" s="43">
        <f t="shared" si="46"/>
        <v>19.875</v>
      </c>
      <c r="H368" s="29" t="s">
        <v>335</v>
      </c>
      <c r="I368" s="9"/>
      <c r="J368" s="26" t="s">
        <v>480</v>
      </c>
      <c r="K368" s="27"/>
      <c r="L368" s="15"/>
      <c r="M368" s="15"/>
      <c r="P368" s="28"/>
    </row>
    <row r="369" spans="1:19" ht="12.75" x14ac:dyDescent="0.2">
      <c r="A369" s="42">
        <v>747157779655</v>
      </c>
      <c r="B369" s="53" t="s">
        <v>510</v>
      </c>
      <c r="C369" s="43" t="s">
        <v>28</v>
      </c>
      <c r="D369" s="29">
        <v>1</v>
      </c>
      <c r="E369" s="43">
        <v>69</v>
      </c>
      <c r="F369" s="43">
        <f t="shared" si="45"/>
        <v>69</v>
      </c>
      <c r="G369" s="43">
        <f t="shared" si="46"/>
        <v>17.25</v>
      </c>
      <c r="H369" s="29" t="s">
        <v>511</v>
      </c>
      <c r="I369" s="9"/>
      <c r="J369" s="26" t="s">
        <v>480</v>
      </c>
      <c r="K369" s="27"/>
      <c r="L369" s="15"/>
      <c r="M369" s="15"/>
      <c r="P369" s="28"/>
    </row>
    <row r="370" spans="1:19" ht="12.75" x14ac:dyDescent="0.2">
      <c r="A370" s="42">
        <v>794795104752</v>
      </c>
      <c r="B370" s="53" t="s">
        <v>512</v>
      </c>
      <c r="C370" s="43" t="s">
        <v>28</v>
      </c>
      <c r="D370" s="29">
        <v>1</v>
      </c>
      <c r="E370" s="43">
        <v>139</v>
      </c>
      <c r="F370" s="43">
        <f t="shared" si="45"/>
        <v>139</v>
      </c>
      <c r="G370" s="43">
        <f t="shared" si="46"/>
        <v>34.75</v>
      </c>
      <c r="H370" s="29" t="s">
        <v>513</v>
      </c>
      <c r="I370" s="9"/>
      <c r="J370" s="26" t="s">
        <v>480</v>
      </c>
      <c r="K370" s="27"/>
      <c r="L370" s="15"/>
      <c r="M370" s="15"/>
      <c r="P370" s="28"/>
    </row>
    <row r="371" spans="1:19" ht="12.75" x14ac:dyDescent="0.2">
      <c r="A371" s="42">
        <v>828659434430</v>
      </c>
      <c r="B371" s="53" t="s">
        <v>514</v>
      </c>
      <c r="C371" s="43" t="s">
        <v>28</v>
      </c>
      <c r="D371" s="29">
        <v>1</v>
      </c>
      <c r="E371" s="43">
        <v>109</v>
      </c>
      <c r="F371" s="43">
        <f t="shared" si="45"/>
        <v>109</v>
      </c>
      <c r="G371" s="43">
        <f t="shared" si="46"/>
        <v>27.25</v>
      </c>
      <c r="H371" s="29" t="s">
        <v>497</v>
      </c>
      <c r="I371" s="9"/>
      <c r="J371" s="26" t="s">
        <v>480</v>
      </c>
      <c r="K371" s="27"/>
      <c r="L371" s="15"/>
      <c r="M371" s="15"/>
      <c r="P371" s="28"/>
    </row>
    <row r="372" spans="1:19" ht="12.75" x14ac:dyDescent="0.2">
      <c r="A372" s="42">
        <v>882191079917</v>
      </c>
      <c r="B372" s="53" t="s">
        <v>515</v>
      </c>
      <c r="C372" s="43" t="s">
        <v>28</v>
      </c>
      <c r="D372" s="29">
        <v>1</v>
      </c>
      <c r="E372" s="43">
        <v>99</v>
      </c>
      <c r="F372" s="43">
        <f t="shared" si="45"/>
        <v>99</v>
      </c>
      <c r="G372" s="43">
        <f t="shared" si="46"/>
        <v>24.75</v>
      </c>
      <c r="H372" s="29" t="s">
        <v>120</v>
      </c>
      <c r="I372" s="9"/>
      <c r="J372" s="26" t="s">
        <v>480</v>
      </c>
      <c r="K372" s="27"/>
      <c r="L372" s="15"/>
      <c r="M372" s="15"/>
      <c r="P372" s="28"/>
    </row>
    <row r="373" spans="1:19" ht="12.75" x14ac:dyDescent="0.2">
      <c r="A373" s="42">
        <v>887840299531</v>
      </c>
      <c r="B373" s="53" t="s">
        <v>516</v>
      </c>
      <c r="C373" s="43" t="s">
        <v>28</v>
      </c>
      <c r="D373" s="29">
        <v>1</v>
      </c>
      <c r="E373" s="43">
        <v>59</v>
      </c>
      <c r="F373" s="43">
        <f t="shared" si="45"/>
        <v>59</v>
      </c>
      <c r="G373" s="43">
        <f t="shared" si="46"/>
        <v>14.75</v>
      </c>
      <c r="H373" s="29" t="s">
        <v>419</v>
      </c>
      <c r="I373" s="9"/>
      <c r="J373" s="26" t="s">
        <v>480</v>
      </c>
      <c r="K373" s="27"/>
      <c r="L373" s="15"/>
      <c r="M373" s="15"/>
      <c r="P373" s="28"/>
    </row>
    <row r="374" spans="1:19" ht="12.75" x14ac:dyDescent="0.2">
      <c r="A374" s="44" t="s">
        <v>517</v>
      </c>
      <c r="B374" s="31" t="s">
        <v>518</v>
      </c>
      <c r="C374" s="43"/>
      <c r="D374" s="29"/>
      <c r="E374" s="43"/>
      <c r="F374" s="43"/>
      <c r="G374" s="43"/>
      <c r="H374" s="29"/>
      <c r="I374" s="9"/>
      <c r="J374" s="26"/>
      <c r="K374" s="27"/>
      <c r="L374" s="15"/>
      <c r="M374" s="15"/>
      <c r="P374" s="28"/>
    </row>
    <row r="375" spans="1:19" ht="12.75" x14ac:dyDescent="0.2">
      <c r="A375" s="83">
        <v>193481525244</v>
      </c>
      <c r="B375" s="53" t="s">
        <v>519</v>
      </c>
      <c r="C375" s="43" t="s">
        <v>28</v>
      </c>
      <c r="D375" s="29">
        <v>1</v>
      </c>
      <c r="E375" s="43">
        <v>398</v>
      </c>
      <c r="F375" s="43">
        <f>E375*D375</f>
        <v>398</v>
      </c>
      <c r="G375" s="43">
        <f>F375/4</f>
        <v>99.5</v>
      </c>
      <c r="H375" s="29" t="s">
        <v>312</v>
      </c>
      <c r="I375" s="9"/>
      <c r="J375" s="26" t="s">
        <v>480</v>
      </c>
      <c r="K375" s="27"/>
      <c r="L375" s="15"/>
      <c r="M375" s="15"/>
      <c r="P375" s="28"/>
    </row>
    <row r="376" spans="1:19" ht="12.75" x14ac:dyDescent="0.2">
      <c r="A376" s="44" t="s">
        <v>520</v>
      </c>
      <c r="B376" s="31" t="s">
        <v>521</v>
      </c>
      <c r="C376" s="43"/>
      <c r="D376" s="29"/>
      <c r="E376" s="43"/>
      <c r="F376" s="43"/>
      <c r="G376" s="43"/>
      <c r="H376" s="29"/>
      <c r="I376" s="9"/>
      <c r="J376" s="26"/>
      <c r="K376" s="27"/>
      <c r="L376" s="15"/>
      <c r="M376" s="15"/>
      <c r="P376" s="28"/>
    </row>
    <row r="377" spans="1:19" ht="12.75" x14ac:dyDescent="0.2">
      <c r="A377" s="84">
        <v>190744560561</v>
      </c>
      <c r="B377" s="53" t="s">
        <v>522</v>
      </c>
      <c r="C377" s="43" t="s">
        <v>28</v>
      </c>
      <c r="D377" s="29">
        <v>1</v>
      </c>
      <c r="E377" s="43">
        <v>35.99</v>
      </c>
      <c r="F377" s="43">
        <f t="shared" ref="F377:F378" si="47">E377*D377</f>
        <v>35.99</v>
      </c>
      <c r="G377" s="43">
        <f t="shared" ref="G377:G378" si="48">F377/4</f>
        <v>8.9975000000000005</v>
      </c>
      <c r="H377" s="29" t="s">
        <v>483</v>
      </c>
      <c r="I377" s="85" t="s">
        <v>369</v>
      </c>
      <c r="J377" s="26" t="s">
        <v>480</v>
      </c>
      <c r="K377" s="27"/>
      <c r="L377" s="15"/>
      <c r="M377" s="15"/>
      <c r="P377" s="28"/>
    </row>
    <row r="378" spans="1:19" ht="12.75" x14ac:dyDescent="0.2">
      <c r="A378" s="84">
        <v>192284826596</v>
      </c>
      <c r="B378" s="53" t="s">
        <v>523</v>
      </c>
      <c r="C378" s="43" t="s">
        <v>28</v>
      </c>
      <c r="D378" s="29">
        <v>1</v>
      </c>
      <c r="E378" s="43">
        <v>35.99</v>
      </c>
      <c r="F378" s="43">
        <f t="shared" si="47"/>
        <v>35.99</v>
      </c>
      <c r="G378" s="43">
        <f t="shared" si="48"/>
        <v>8.9975000000000005</v>
      </c>
      <c r="H378" s="29" t="s">
        <v>524</v>
      </c>
      <c r="I378" s="85" t="s">
        <v>369</v>
      </c>
      <c r="J378" s="26" t="s">
        <v>480</v>
      </c>
      <c r="K378" s="27"/>
      <c r="L378" s="15"/>
      <c r="M378" s="15"/>
      <c r="P378" s="28"/>
    </row>
    <row r="379" spans="1:19" ht="12.75" x14ac:dyDescent="0.2">
      <c r="A379" s="46" t="s">
        <v>65</v>
      </c>
      <c r="B379" s="36" t="s">
        <v>525</v>
      </c>
      <c r="C379" s="47" t="str">
        <f>MID($B379,6,7)</f>
        <v>GR18241</v>
      </c>
      <c r="D379" s="48"/>
      <c r="E379" s="49"/>
      <c r="F379" s="49"/>
      <c r="G379" s="49"/>
      <c r="H379" s="37">
        <v>44557</v>
      </c>
      <c r="I379" s="9"/>
      <c r="J379" s="32" t="str">
        <f>IF(LEFT(B379,3)="Box","BOX","COUNT")</f>
        <v>BOX</v>
      </c>
      <c r="K379" s="27">
        <f>SUMIF($J$4:$J$598,$C379,$D$4:$D$598)</f>
        <v>33</v>
      </c>
      <c r="L379" s="15">
        <f>SUMIF($J$4:$J$598,$C379,$F$4:$F$598)</f>
        <v>3488.4599999999996</v>
      </c>
      <c r="M379" s="15">
        <f>SUMIF($J$4:$J$598,$C379,$G$4:$G$598)</f>
        <v>872.1149999999999</v>
      </c>
      <c r="N379" s="50" t="str">
        <f>C379</f>
        <v>GR18241</v>
      </c>
      <c r="O379" s="38" t="str">
        <f>J380</f>
        <v>SHIP</v>
      </c>
      <c r="P379" s="28">
        <f>M379</f>
        <v>872.1149999999999</v>
      </c>
      <c r="Q379" s="39">
        <v>44494</v>
      </c>
      <c r="R379" s="9" t="s">
        <v>371</v>
      </c>
      <c r="S379" s="9" t="s">
        <v>372</v>
      </c>
    </row>
    <row r="380" spans="1:19" ht="12.75" x14ac:dyDescent="0.2">
      <c r="A380" s="86"/>
      <c r="B380" s="36" t="s">
        <v>526</v>
      </c>
      <c r="C380" s="49"/>
      <c r="D380" s="48"/>
      <c r="E380" s="49"/>
      <c r="F380" s="49"/>
      <c r="G380" s="49"/>
      <c r="H380" s="48"/>
      <c r="I380" s="9"/>
      <c r="J380" s="32" t="str">
        <f>IF(B380="","NSHIP","SHIP")</f>
        <v>SHIP</v>
      </c>
      <c r="K380" s="27">
        <f>IF($J380="NSHIP",0,-SUMIF($J$4:$J$598,$C379,$D$4:$D$598))</f>
        <v>-33</v>
      </c>
      <c r="L380" s="15">
        <f>IF($J380="NSHIP",0,-SUMIF($J$4:$J$598,$C379,$F$4:$F$598))</f>
        <v>-3488.4599999999996</v>
      </c>
      <c r="M380" s="15">
        <f>IF($J380="NSHIP",0,-SUMIF($J$4:$J$598,$C379,$G$4:$G$598))</f>
        <v>-872.1149999999999</v>
      </c>
      <c r="P380" s="28"/>
    </row>
    <row r="381" spans="1:19" ht="12.75" x14ac:dyDescent="0.2">
      <c r="A381" s="23">
        <v>190744579037</v>
      </c>
      <c r="B381" s="53" t="s">
        <v>527</v>
      </c>
      <c r="C381" s="29" t="s">
        <v>28</v>
      </c>
      <c r="D381" s="29">
        <v>1</v>
      </c>
      <c r="E381" s="43">
        <v>24.99</v>
      </c>
      <c r="F381" s="43">
        <f t="shared" ref="F381:F404" si="49">E381*D381</f>
        <v>24.99</v>
      </c>
      <c r="G381" s="43">
        <f t="shared" ref="G381:G404" si="50">F381/4</f>
        <v>6.2474999999999996</v>
      </c>
      <c r="H381" s="29" t="s">
        <v>528</v>
      </c>
      <c r="I381" s="9"/>
      <c r="J381" s="32" t="s">
        <v>529</v>
      </c>
      <c r="K381" s="54"/>
      <c r="L381" s="33"/>
      <c r="M381" s="33"/>
      <c r="N381" s="9"/>
      <c r="O381" s="9"/>
      <c r="P381" s="28"/>
    </row>
    <row r="382" spans="1:19" ht="12.75" x14ac:dyDescent="0.2">
      <c r="A382" s="29">
        <v>191837181236</v>
      </c>
      <c r="B382" s="53" t="s">
        <v>530</v>
      </c>
      <c r="C382" s="29" t="s">
        <v>28</v>
      </c>
      <c r="D382" s="29">
        <v>1</v>
      </c>
      <c r="E382" s="43">
        <v>219</v>
      </c>
      <c r="F382" s="43">
        <f t="shared" si="49"/>
        <v>219</v>
      </c>
      <c r="G382" s="43">
        <f t="shared" si="50"/>
        <v>54.75</v>
      </c>
      <c r="H382" s="29" t="s">
        <v>531</v>
      </c>
      <c r="I382" s="9"/>
      <c r="J382" s="32" t="s">
        <v>529</v>
      </c>
      <c r="K382" s="54"/>
      <c r="L382" s="33"/>
      <c r="M382" s="33"/>
      <c r="N382" s="9"/>
      <c r="O382" s="9"/>
      <c r="P382" s="28"/>
    </row>
    <row r="383" spans="1:19" ht="12.75" x14ac:dyDescent="0.2">
      <c r="A383" s="29">
        <v>191837187719</v>
      </c>
      <c r="B383" s="53" t="s">
        <v>532</v>
      </c>
      <c r="C383" s="29" t="s">
        <v>28</v>
      </c>
      <c r="D383" s="29">
        <v>1</v>
      </c>
      <c r="E383" s="43">
        <v>179</v>
      </c>
      <c r="F383" s="43">
        <f t="shared" si="49"/>
        <v>179</v>
      </c>
      <c r="G383" s="43">
        <f t="shared" si="50"/>
        <v>44.75</v>
      </c>
      <c r="H383" s="29" t="s">
        <v>533</v>
      </c>
      <c r="I383" s="9"/>
      <c r="J383" s="32" t="s">
        <v>529</v>
      </c>
      <c r="K383" s="54"/>
      <c r="L383" s="33"/>
      <c r="M383" s="33"/>
      <c r="N383" s="9"/>
      <c r="O383" s="9"/>
      <c r="P383" s="28"/>
    </row>
    <row r="384" spans="1:19" ht="12.75" x14ac:dyDescent="0.2">
      <c r="A384" s="29">
        <v>191837217256</v>
      </c>
      <c r="B384" s="53" t="s">
        <v>534</v>
      </c>
      <c r="C384" s="29" t="s">
        <v>28</v>
      </c>
      <c r="D384" s="29">
        <v>1</v>
      </c>
      <c r="E384" s="43">
        <v>299</v>
      </c>
      <c r="F384" s="43">
        <f t="shared" si="49"/>
        <v>299</v>
      </c>
      <c r="G384" s="43">
        <f t="shared" si="50"/>
        <v>74.75</v>
      </c>
      <c r="H384" s="29" t="s">
        <v>531</v>
      </c>
      <c r="I384" s="9"/>
      <c r="J384" s="32" t="s">
        <v>529</v>
      </c>
      <c r="K384" s="54"/>
      <c r="L384" s="33"/>
      <c r="M384" s="33"/>
      <c r="N384" s="9"/>
      <c r="O384" s="9"/>
      <c r="P384" s="28"/>
    </row>
    <row r="385" spans="1:16" ht="12.75" x14ac:dyDescent="0.2">
      <c r="A385" s="29">
        <v>191837217263</v>
      </c>
      <c r="B385" s="53" t="s">
        <v>535</v>
      </c>
      <c r="C385" s="29" t="s">
        <v>28</v>
      </c>
      <c r="D385" s="29">
        <v>2</v>
      </c>
      <c r="E385" s="43">
        <v>299</v>
      </c>
      <c r="F385" s="43">
        <f t="shared" si="49"/>
        <v>598</v>
      </c>
      <c r="G385" s="43">
        <f t="shared" si="50"/>
        <v>149.5</v>
      </c>
      <c r="H385" s="29" t="s">
        <v>531</v>
      </c>
      <c r="I385" s="9"/>
      <c r="J385" s="32" t="s">
        <v>529</v>
      </c>
      <c r="K385" s="54"/>
      <c r="L385" s="33"/>
      <c r="M385" s="33"/>
      <c r="N385" s="9"/>
      <c r="O385" s="9"/>
      <c r="P385" s="28"/>
    </row>
    <row r="386" spans="1:16" ht="12.75" x14ac:dyDescent="0.2">
      <c r="A386" s="29">
        <v>192284716804</v>
      </c>
      <c r="B386" s="53" t="s">
        <v>536</v>
      </c>
      <c r="C386" s="29" t="s">
        <v>28</v>
      </c>
      <c r="D386" s="29">
        <v>2</v>
      </c>
      <c r="E386" s="43">
        <v>35.99</v>
      </c>
      <c r="F386" s="43">
        <f t="shared" si="49"/>
        <v>71.98</v>
      </c>
      <c r="G386" s="43">
        <f t="shared" si="50"/>
        <v>17.995000000000001</v>
      </c>
      <c r="H386" s="29" t="s">
        <v>97</v>
      </c>
      <c r="I386" s="9"/>
      <c r="J386" s="32" t="s">
        <v>529</v>
      </c>
      <c r="K386" s="54"/>
      <c r="L386" s="33"/>
      <c r="M386" s="33"/>
      <c r="N386" s="9"/>
      <c r="O386" s="9"/>
      <c r="P386" s="28"/>
    </row>
    <row r="387" spans="1:16" ht="12.75" x14ac:dyDescent="0.2">
      <c r="A387" s="29">
        <v>193372128561</v>
      </c>
      <c r="B387" s="53" t="s">
        <v>537</v>
      </c>
      <c r="C387" s="29" t="s">
        <v>28</v>
      </c>
      <c r="D387" s="29">
        <v>1</v>
      </c>
      <c r="E387" s="43">
        <v>175</v>
      </c>
      <c r="F387" s="43">
        <f t="shared" si="49"/>
        <v>175</v>
      </c>
      <c r="G387" s="43">
        <f t="shared" si="50"/>
        <v>43.75</v>
      </c>
      <c r="H387" s="29" t="s">
        <v>377</v>
      </c>
      <c r="I387" s="9"/>
      <c r="J387" s="32" t="s">
        <v>529</v>
      </c>
      <c r="K387" s="54"/>
      <c r="L387" s="33"/>
      <c r="M387" s="33"/>
      <c r="N387" s="9"/>
      <c r="O387" s="9"/>
      <c r="P387" s="28"/>
    </row>
    <row r="388" spans="1:16" ht="12.75" x14ac:dyDescent="0.2">
      <c r="A388" s="29">
        <v>193465097552</v>
      </c>
      <c r="B388" s="53" t="s">
        <v>538</v>
      </c>
      <c r="C388" s="29" t="s">
        <v>28</v>
      </c>
      <c r="D388" s="29">
        <v>1</v>
      </c>
      <c r="E388" s="43">
        <v>128</v>
      </c>
      <c r="F388" s="43">
        <f t="shared" si="49"/>
        <v>128</v>
      </c>
      <c r="G388" s="43">
        <f t="shared" si="50"/>
        <v>32</v>
      </c>
      <c r="H388" s="29" t="s">
        <v>102</v>
      </c>
      <c r="I388" s="9"/>
      <c r="J388" s="32" t="s">
        <v>529</v>
      </c>
      <c r="K388" s="54"/>
      <c r="L388" s="33"/>
      <c r="M388" s="33"/>
      <c r="N388" s="9"/>
      <c r="O388" s="9"/>
      <c r="P388" s="28"/>
    </row>
    <row r="389" spans="1:16" ht="12.75" x14ac:dyDescent="0.2">
      <c r="A389" s="29">
        <v>661414648297</v>
      </c>
      <c r="B389" s="53" t="s">
        <v>539</v>
      </c>
      <c r="C389" s="29" t="s">
        <v>28</v>
      </c>
      <c r="D389" s="29">
        <v>1</v>
      </c>
      <c r="E389" s="43">
        <v>48.99</v>
      </c>
      <c r="F389" s="43">
        <f t="shared" si="49"/>
        <v>48.99</v>
      </c>
      <c r="G389" s="43">
        <f t="shared" si="50"/>
        <v>12.2475</v>
      </c>
      <c r="H389" s="29" t="s">
        <v>540</v>
      </c>
      <c r="I389" s="9"/>
      <c r="J389" s="32" t="s">
        <v>529</v>
      </c>
      <c r="K389" s="54"/>
      <c r="L389" s="33"/>
      <c r="M389" s="33"/>
      <c r="N389" s="9"/>
      <c r="O389" s="9"/>
      <c r="P389" s="28"/>
    </row>
    <row r="390" spans="1:16" ht="12.75" x14ac:dyDescent="0.2">
      <c r="A390" s="29">
        <v>661414655981</v>
      </c>
      <c r="B390" s="53" t="s">
        <v>541</v>
      </c>
      <c r="C390" s="29" t="s">
        <v>28</v>
      </c>
      <c r="D390" s="29">
        <v>1</v>
      </c>
      <c r="E390" s="43">
        <v>69</v>
      </c>
      <c r="F390" s="43">
        <f t="shared" si="49"/>
        <v>69</v>
      </c>
      <c r="G390" s="43">
        <f t="shared" si="50"/>
        <v>17.25</v>
      </c>
      <c r="H390" s="29" t="s">
        <v>542</v>
      </c>
      <c r="I390" s="9"/>
      <c r="J390" s="32" t="s">
        <v>529</v>
      </c>
      <c r="K390" s="54"/>
      <c r="L390" s="33"/>
      <c r="M390" s="33"/>
      <c r="N390" s="9"/>
      <c r="O390" s="9"/>
      <c r="P390" s="28"/>
    </row>
    <row r="391" spans="1:16" ht="12.75" x14ac:dyDescent="0.2">
      <c r="A391" s="29">
        <v>661414656001</v>
      </c>
      <c r="B391" s="53" t="s">
        <v>543</v>
      </c>
      <c r="C391" s="29" t="s">
        <v>28</v>
      </c>
      <c r="D391" s="29">
        <v>1</v>
      </c>
      <c r="E391" s="43">
        <v>69</v>
      </c>
      <c r="F391" s="43">
        <f t="shared" si="49"/>
        <v>69</v>
      </c>
      <c r="G391" s="43">
        <f t="shared" si="50"/>
        <v>17.25</v>
      </c>
      <c r="H391" s="29" t="s">
        <v>540</v>
      </c>
      <c r="I391" s="9"/>
      <c r="J391" s="32" t="s">
        <v>529</v>
      </c>
      <c r="K391" s="54"/>
      <c r="L391" s="33"/>
      <c r="M391" s="33"/>
      <c r="N391" s="9"/>
      <c r="O391" s="9"/>
      <c r="P391" s="28"/>
    </row>
    <row r="392" spans="1:16" ht="12.75" x14ac:dyDescent="0.2">
      <c r="A392" s="29">
        <v>689886581515</v>
      </c>
      <c r="B392" s="53" t="s">
        <v>544</v>
      </c>
      <c r="C392" s="29" t="s">
        <v>28</v>
      </c>
      <c r="D392" s="29">
        <v>1</v>
      </c>
      <c r="E392" s="43">
        <v>111.99</v>
      </c>
      <c r="F392" s="43">
        <f t="shared" si="49"/>
        <v>111.99</v>
      </c>
      <c r="G392" s="43">
        <f t="shared" si="50"/>
        <v>27.997499999999999</v>
      </c>
      <c r="H392" s="29" t="s">
        <v>545</v>
      </c>
      <c r="I392" s="9"/>
      <c r="J392" s="32" t="s">
        <v>529</v>
      </c>
      <c r="K392" s="54"/>
      <c r="L392" s="33"/>
      <c r="M392" s="33"/>
      <c r="N392" s="9"/>
      <c r="O392" s="9"/>
      <c r="P392" s="28"/>
    </row>
    <row r="393" spans="1:16" ht="12.75" x14ac:dyDescent="0.2">
      <c r="A393" s="29">
        <v>707762364776</v>
      </c>
      <c r="B393" s="53" t="s">
        <v>546</v>
      </c>
      <c r="C393" s="29" t="s">
        <v>28</v>
      </c>
      <c r="D393" s="29">
        <v>1</v>
      </c>
      <c r="E393" s="43">
        <v>119</v>
      </c>
      <c r="F393" s="43">
        <f t="shared" si="49"/>
        <v>119</v>
      </c>
      <c r="G393" s="43">
        <f t="shared" si="50"/>
        <v>29.75</v>
      </c>
      <c r="H393" s="29" t="s">
        <v>547</v>
      </c>
      <c r="I393" s="9"/>
      <c r="J393" s="32" t="s">
        <v>529</v>
      </c>
      <c r="K393" s="54"/>
      <c r="L393" s="33"/>
      <c r="M393" s="33"/>
      <c r="N393" s="9"/>
      <c r="O393" s="9"/>
      <c r="P393" s="28"/>
    </row>
    <row r="394" spans="1:16" ht="12.75" x14ac:dyDescent="0.2">
      <c r="A394" s="29">
        <v>708008599969</v>
      </c>
      <c r="B394" s="53" t="s">
        <v>548</v>
      </c>
      <c r="C394" s="29" t="s">
        <v>28</v>
      </c>
      <c r="D394" s="29">
        <v>1</v>
      </c>
      <c r="E394" s="43">
        <v>89</v>
      </c>
      <c r="F394" s="43">
        <f t="shared" si="49"/>
        <v>89</v>
      </c>
      <c r="G394" s="43">
        <f t="shared" si="50"/>
        <v>22.25</v>
      </c>
      <c r="H394" s="29" t="s">
        <v>122</v>
      </c>
      <c r="I394" s="9"/>
      <c r="J394" s="32" t="s">
        <v>529</v>
      </c>
      <c r="K394" s="54"/>
      <c r="L394" s="33"/>
      <c r="M394" s="33"/>
      <c r="N394" s="9"/>
      <c r="O394" s="9"/>
      <c r="P394" s="28"/>
    </row>
    <row r="395" spans="1:16" ht="12.75" x14ac:dyDescent="0.2">
      <c r="A395" s="29">
        <v>708008605967</v>
      </c>
      <c r="B395" s="53" t="s">
        <v>549</v>
      </c>
      <c r="C395" s="29" t="s">
        <v>28</v>
      </c>
      <c r="D395" s="29">
        <v>1</v>
      </c>
      <c r="E395" s="43">
        <v>69</v>
      </c>
      <c r="F395" s="43">
        <f t="shared" si="49"/>
        <v>69</v>
      </c>
      <c r="G395" s="43">
        <f t="shared" si="50"/>
        <v>17.25</v>
      </c>
      <c r="H395" s="29" t="s">
        <v>122</v>
      </c>
      <c r="I395" s="9"/>
      <c r="J395" s="32" t="s">
        <v>529</v>
      </c>
      <c r="K395" s="54"/>
      <c r="L395" s="33"/>
      <c r="M395" s="33"/>
      <c r="N395" s="9"/>
      <c r="O395" s="9"/>
      <c r="P395" s="28"/>
    </row>
    <row r="396" spans="1:16" ht="12.75" x14ac:dyDescent="0.2">
      <c r="A396" s="29">
        <v>708008633762</v>
      </c>
      <c r="B396" s="53" t="s">
        <v>550</v>
      </c>
      <c r="C396" s="29" t="s">
        <v>28</v>
      </c>
      <c r="D396" s="29">
        <v>1</v>
      </c>
      <c r="E396" s="43">
        <v>129</v>
      </c>
      <c r="F396" s="43">
        <f t="shared" si="49"/>
        <v>129</v>
      </c>
      <c r="G396" s="43">
        <f t="shared" si="50"/>
        <v>32.25</v>
      </c>
      <c r="H396" s="29" t="s">
        <v>122</v>
      </c>
      <c r="I396" s="9"/>
      <c r="J396" s="32" t="s">
        <v>529</v>
      </c>
      <c r="K396" s="54"/>
      <c r="L396" s="33"/>
      <c r="M396" s="33"/>
      <c r="N396" s="9"/>
      <c r="O396" s="9"/>
      <c r="P396" s="28"/>
    </row>
    <row r="397" spans="1:16" ht="12.75" x14ac:dyDescent="0.2">
      <c r="A397" s="29">
        <v>708008637777</v>
      </c>
      <c r="B397" s="53" t="s">
        <v>551</v>
      </c>
      <c r="C397" s="29" t="s">
        <v>28</v>
      </c>
      <c r="D397" s="29">
        <v>1</v>
      </c>
      <c r="E397" s="43">
        <v>44.99</v>
      </c>
      <c r="F397" s="43">
        <f t="shared" si="49"/>
        <v>44.99</v>
      </c>
      <c r="G397" s="43">
        <f t="shared" si="50"/>
        <v>11.2475</v>
      </c>
      <c r="H397" s="29" t="s">
        <v>552</v>
      </c>
      <c r="I397" s="9"/>
      <c r="J397" s="32" t="s">
        <v>529</v>
      </c>
      <c r="K397" s="54"/>
      <c r="L397" s="33"/>
      <c r="M397" s="33"/>
      <c r="N397" s="9"/>
      <c r="O397" s="9"/>
      <c r="P397" s="28"/>
    </row>
    <row r="398" spans="1:16" ht="12.75" x14ac:dyDescent="0.2">
      <c r="A398" s="29">
        <v>708008637791</v>
      </c>
      <c r="B398" s="53" t="s">
        <v>553</v>
      </c>
      <c r="C398" s="29" t="s">
        <v>28</v>
      </c>
      <c r="D398" s="29">
        <v>1</v>
      </c>
      <c r="E398" s="43">
        <v>79</v>
      </c>
      <c r="F398" s="43">
        <f t="shared" si="49"/>
        <v>79</v>
      </c>
      <c r="G398" s="43">
        <f t="shared" si="50"/>
        <v>19.75</v>
      </c>
      <c r="H398" s="29" t="s">
        <v>122</v>
      </c>
      <c r="I398" s="9"/>
      <c r="J398" s="32" t="s">
        <v>529</v>
      </c>
      <c r="K398" s="54"/>
      <c r="L398" s="33"/>
      <c r="M398" s="33"/>
      <c r="N398" s="9"/>
      <c r="O398" s="9"/>
      <c r="P398" s="28"/>
    </row>
    <row r="399" spans="1:16" ht="12.75" x14ac:dyDescent="0.2">
      <c r="A399" s="29">
        <v>733001450061</v>
      </c>
      <c r="B399" s="53" t="s">
        <v>554</v>
      </c>
      <c r="C399" s="29" t="s">
        <v>28</v>
      </c>
      <c r="D399" s="29">
        <v>1</v>
      </c>
      <c r="E399" s="43">
        <v>69.5</v>
      </c>
      <c r="F399" s="43">
        <f t="shared" si="49"/>
        <v>69.5</v>
      </c>
      <c r="G399" s="43">
        <f t="shared" si="50"/>
        <v>17.375</v>
      </c>
      <c r="H399" s="29" t="s">
        <v>126</v>
      </c>
      <c r="I399" s="9"/>
      <c r="J399" s="32" t="s">
        <v>529</v>
      </c>
      <c r="K399" s="54"/>
      <c r="L399" s="33"/>
      <c r="M399" s="33"/>
      <c r="N399" s="9"/>
      <c r="O399" s="9"/>
      <c r="P399" s="28"/>
    </row>
    <row r="400" spans="1:16" ht="12.75" x14ac:dyDescent="0.2">
      <c r="A400" s="29">
        <v>733002384150</v>
      </c>
      <c r="B400" s="53" t="s">
        <v>555</v>
      </c>
      <c r="C400" s="29" t="s">
        <v>28</v>
      </c>
      <c r="D400" s="29">
        <v>1</v>
      </c>
      <c r="E400" s="43">
        <v>79.5</v>
      </c>
      <c r="F400" s="43">
        <f t="shared" si="49"/>
        <v>79.5</v>
      </c>
      <c r="G400" s="43">
        <f t="shared" si="50"/>
        <v>19.875</v>
      </c>
      <c r="H400" s="29" t="s">
        <v>335</v>
      </c>
      <c r="I400" s="9"/>
      <c r="J400" s="32" t="s">
        <v>529</v>
      </c>
      <c r="K400" s="54"/>
      <c r="L400" s="33"/>
      <c r="M400" s="33"/>
      <c r="N400" s="9"/>
      <c r="O400" s="9"/>
      <c r="P400" s="28"/>
    </row>
    <row r="401" spans="1:19" ht="12.75" x14ac:dyDescent="0.2">
      <c r="A401" s="29">
        <v>747157779648</v>
      </c>
      <c r="B401" s="78" t="s">
        <v>556</v>
      </c>
      <c r="C401" s="29" t="s">
        <v>28</v>
      </c>
      <c r="D401" s="29">
        <v>1</v>
      </c>
      <c r="E401" s="43">
        <v>69</v>
      </c>
      <c r="F401" s="43">
        <f t="shared" si="49"/>
        <v>69</v>
      </c>
      <c r="G401" s="43">
        <f t="shared" si="50"/>
        <v>17.25</v>
      </c>
      <c r="H401" s="29" t="s">
        <v>557</v>
      </c>
      <c r="I401" s="9"/>
      <c r="J401" s="32" t="s">
        <v>529</v>
      </c>
      <c r="K401" s="54"/>
      <c r="L401" s="33"/>
      <c r="M401" s="33"/>
      <c r="N401" s="9"/>
      <c r="O401" s="9"/>
      <c r="P401" s="28"/>
    </row>
    <row r="402" spans="1:19" ht="12.75" x14ac:dyDescent="0.2">
      <c r="A402" s="29">
        <v>828659434430</v>
      </c>
      <c r="B402" s="78" t="s">
        <v>558</v>
      </c>
      <c r="C402" s="29" t="s">
        <v>28</v>
      </c>
      <c r="D402" s="29">
        <v>1</v>
      </c>
      <c r="E402" s="43">
        <v>109</v>
      </c>
      <c r="F402" s="43">
        <f t="shared" si="49"/>
        <v>109</v>
      </c>
      <c r="G402" s="43">
        <f t="shared" si="50"/>
        <v>27.25</v>
      </c>
      <c r="H402" s="29" t="s">
        <v>497</v>
      </c>
      <c r="I402" s="9"/>
      <c r="J402" s="32" t="s">
        <v>529</v>
      </c>
      <c r="K402" s="54"/>
      <c r="L402" s="33"/>
      <c r="M402" s="33"/>
      <c r="N402" s="9"/>
      <c r="O402" s="9"/>
      <c r="P402" s="28"/>
    </row>
    <row r="403" spans="1:19" ht="12.75" x14ac:dyDescent="0.2">
      <c r="A403" s="29">
        <v>828659434461</v>
      </c>
      <c r="B403" s="78" t="s">
        <v>559</v>
      </c>
      <c r="C403" s="29" t="s">
        <v>28</v>
      </c>
      <c r="D403" s="29">
        <v>1</v>
      </c>
      <c r="E403" s="43">
        <v>80.989999999999995</v>
      </c>
      <c r="F403" s="43">
        <f t="shared" si="49"/>
        <v>80.989999999999995</v>
      </c>
      <c r="G403" s="43">
        <f t="shared" si="50"/>
        <v>20.247499999999999</v>
      </c>
      <c r="H403" s="29" t="s">
        <v>560</v>
      </c>
      <c r="I403" s="9"/>
      <c r="J403" s="32" t="s">
        <v>529</v>
      </c>
      <c r="K403" s="54"/>
      <c r="L403" s="33"/>
      <c r="M403" s="33"/>
      <c r="N403" s="9"/>
      <c r="O403" s="9"/>
      <c r="P403" s="28"/>
    </row>
    <row r="404" spans="1:19" ht="12.75" x14ac:dyDescent="0.2">
      <c r="A404" s="29">
        <v>882191243615</v>
      </c>
      <c r="B404" s="78" t="s">
        <v>561</v>
      </c>
      <c r="C404" s="29" t="s">
        <v>28</v>
      </c>
      <c r="D404" s="29">
        <v>1</v>
      </c>
      <c r="E404" s="43">
        <v>191.04</v>
      </c>
      <c r="F404" s="43">
        <f t="shared" si="49"/>
        <v>191.04</v>
      </c>
      <c r="G404" s="43">
        <f t="shared" si="50"/>
        <v>47.76</v>
      </c>
      <c r="H404" s="29" t="s">
        <v>562</v>
      </c>
      <c r="I404" s="9"/>
      <c r="J404" s="32" t="s">
        <v>529</v>
      </c>
      <c r="K404" s="54"/>
      <c r="L404" s="33"/>
      <c r="M404" s="33"/>
      <c r="N404" s="9"/>
      <c r="O404" s="9"/>
      <c r="P404" s="28"/>
    </row>
    <row r="405" spans="1:19" ht="12.75" x14ac:dyDescent="0.2">
      <c r="A405" s="45" t="s">
        <v>563</v>
      </c>
      <c r="B405" s="31" t="s">
        <v>564</v>
      </c>
      <c r="C405" s="29"/>
      <c r="D405" s="29"/>
      <c r="E405" s="43"/>
      <c r="F405" s="43"/>
      <c r="G405" s="43"/>
      <c r="H405" s="29"/>
      <c r="I405" s="9"/>
      <c r="J405" s="32"/>
      <c r="K405" s="54"/>
      <c r="L405" s="33"/>
      <c r="M405" s="33"/>
      <c r="N405" s="9"/>
      <c r="O405" s="9"/>
      <c r="P405" s="28"/>
    </row>
    <row r="406" spans="1:19" ht="12.75" x14ac:dyDescent="0.2">
      <c r="A406" s="35">
        <v>193465809568</v>
      </c>
      <c r="B406" s="78" t="s">
        <v>565</v>
      </c>
      <c r="C406" s="29" t="s">
        <v>28</v>
      </c>
      <c r="D406" s="29">
        <v>1</v>
      </c>
      <c r="E406" s="43">
        <v>148</v>
      </c>
      <c r="F406" s="43">
        <f>E406*D406</f>
        <v>148</v>
      </c>
      <c r="G406" s="43">
        <f>F406/4</f>
        <v>37</v>
      </c>
      <c r="H406" s="29" t="s">
        <v>102</v>
      </c>
      <c r="I406" s="9"/>
      <c r="J406" s="32" t="s">
        <v>529</v>
      </c>
      <c r="K406" s="54"/>
      <c r="L406" s="33"/>
      <c r="M406" s="33"/>
      <c r="N406" s="9"/>
      <c r="O406" s="9"/>
      <c r="P406" s="28"/>
    </row>
    <row r="407" spans="1:19" ht="12.75" x14ac:dyDescent="0.2">
      <c r="A407" s="45" t="s">
        <v>566</v>
      </c>
      <c r="B407" s="31" t="s">
        <v>567</v>
      </c>
      <c r="C407" s="29"/>
      <c r="D407" s="29"/>
      <c r="E407" s="43"/>
      <c r="F407" s="43"/>
      <c r="G407" s="43"/>
      <c r="H407" s="29"/>
      <c r="I407" s="9"/>
      <c r="J407" s="32"/>
      <c r="K407" s="54"/>
      <c r="L407" s="33"/>
      <c r="M407" s="33"/>
      <c r="N407" s="9"/>
      <c r="O407" s="9"/>
      <c r="P407" s="28"/>
    </row>
    <row r="408" spans="1:19" ht="12.75" x14ac:dyDescent="0.2">
      <c r="A408" s="63">
        <v>884094495245</v>
      </c>
      <c r="B408" s="53" t="s">
        <v>568</v>
      </c>
      <c r="C408" s="29" t="s">
        <v>28</v>
      </c>
      <c r="D408" s="29">
        <v>1</v>
      </c>
      <c r="E408" s="43">
        <v>109</v>
      </c>
      <c r="F408" s="43">
        <f t="shared" ref="F408:F409" si="51">E408*D408</f>
        <v>109</v>
      </c>
      <c r="G408" s="43">
        <f t="shared" ref="G408:G409" si="52">F408/4</f>
        <v>27.25</v>
      </c>
      <c r="H408" s="29" t="s">
        <v>129</v>
      </c>
      <c r="I408" s="9" t="s">
        <v>82</v>
      </c>
      <c r="J408" s="32" t="s">
        <v>529</v>
      </c>
      <c r="K408" s="54"/>
      <c r="L408" s="33"/>
      <c r="M408" s="33"/>
      <c r="N408" s="9"/>
      <c r="O408" s="9"/>
      <c r="P408" s="28"/>
    </row>
    <row r="409" spans="1:19" ht="12.75" x14ac:dyDescent="0.2">
      <c r="A409" s="63">
        <v>889631123551</v>
      </c>
      <c r="B409" s="53" t="s">
        <v>569</v>
      </c>
      <c r="C409" s="29" t="s">
        <v>28</v>
      </c>
      <c r="D409" s="29">
        <v>1</v>
      </c>
      <c r="E409" s="43">
        <v>79</v>
      </c>
      <c r="F409" s="43">
        <f t="shared" si="51"/>
        <v>79</v>
      </c>
      <c r="G409" s="43">
        <f t="shared" si="52"/>
        <v>19.75</v>
      </c>
      <c r="H409" s="29" t="s">
        <v>570</v>
      </c>
      <c r="I409" s="9" t="s">
        <v>76</v>
      </c>
      <c r="J409" s="32" t="s">
        <v>529</v>
      </c>
      <c r="K409" s="54"/>
      <c r="L409" s="33"/>
      <c r="M409" s="33"/>
      <c r="N409" s="9"/>
      <c r="O409" s="9"/>
      <c r="P409" s="28"/>
    </row>
    <row r="410" spans="1:19" ht="12.75" x14ac:dyDescent="0.2">
      <c r="A410" s="36" t="s">
        <v>86</v>
      </c>
      <c r="B410" s="36" t="s">
        <v>571</v>
      </c>
      <c r="C410" s="36" t="str">
        <f>MID($B410,6,7)</f>
        <v>GR18242</v>
      </c>
      <c r="D410" s="36"/>
      <c r="E410" s="47"/>
      <c r="F410" s="47"/>
      <c r="G410" s="47"/>
      <c r="H410" s="37">
        <v>44557</v>
      </c>
      <c r="I410" s="9"/>
      <c r="J410" s="32" t="str">
        <f>IF(LEFT(B410,3)="Box","BOX","COUNT")</f>
        <v>BOX</v>
      </c>
      <c r="K410" s="27">
        <f>SUMIF($J$4:$J$598,$C410,$D$4:$D$598)</f>
        <v>29</v>
      </c>
      <c r="L410" s="15">
        <f>SUMIF($J$4:$J$598,$C410,$F$4:$F$598)</f>
        <v>3458.9699999999993</v>
      </c>
      <c r="M410" s="15">
        <f>SUMIF($J$4:$J$598,$C410,$G$4:$G$598)</f>
        <v>864.74249999999984</v>
      </c>
      <c r="N410" s="9" t="str">
        <f>C410</f>
        <v>GR18242</v>
      </c>
      <c r="O410" s="9" t="str">
        <f>J411</f>
        <v>SHIP</v>
      </c>
      <c r="P410" s="28">
        <f>M410</f>
        <v>864.74249999999984</v>
      </c>
      <c r="Q410" s="39">
        <v>44494</v>
      </c>
      <c r="R410" s="9" t="s">
        <v>371</v>
      </c>
      <c r="S410" s="9" t="s">
        <v>372</v>
      </c>
    </row>
    <row r="411" spans="1:19" ht="12.75" x14ac:dyDescent="0.2">
      <c r="A411" s="64"/>
      <c r="B411" s="36" t="s">
        <v>572</v>
      </c>
      <c r="C411" s="55"/>
      <c r="D411" s="55"/>
      <c r="E411" s="56"/>
      <c r="F411" s="56"/>
      <c r="G411" s="56"/>
      <c r="H411" s="55"/>
      <c r="I411" s="9"/>
      <c r="J411" s="32" t="str">
        <f>IF(B411="","NSHIP","SHIP")</f>
        <v>SHIP</v>
      </c>
      <c r="K411" s="27">
        <f>IF($J411="NSHIP",0,-SUMIF($J$4:$J$598,$C410,$D$4:$D$598))</f>
        <v>-29</v>
      </c>
      <c r="L411" s="15">
        <f>IF($J411="NSHIP",0,-SUMIF($J$4:$J$598,$C410,$F$4:$F$598))</f>
        <v>-3458.9699999999993</v>
      </c>
      <c r="M411" s="15">
        <f>IF($J411="NSHIP",0,-SUMIF($J$4:$J$598,$C410,$G$4:$G$598))</f>
        <v>-864.74249999999984</v>
      </c>
      <c r="N411" s="9"/>
      <c r="O411" s="9"/>
      <c r="P411" s="28"/>
    </row>
    <row r="412" spans="1:19" ht="12.75" x14ac:dyDescent="0.2">
      <c r="A412" s="29">
        <v>8867004858</v>
      </c>
      <c r="B412" s="53" t="s">
        <v>573</v>
      </c>
      <c r="C412" s="29" t="s">
        <v>28</v>
      </c>
      <c r="D412" s="29">
        <v>1</v>
      </c>
      <c r="E412" s="43">
        <v>89</v>
      </c>
      <c r="F412" s="43">
        <f t="shared" ref="F412:F453" si="53">E412*D412</f>
        <v>89</v>
      </c>
      <c r="G412" s="43">
        <f t="shared" ref="G412:G453" si="54">F412/4</f>
        <v>22.25</v>
      </c>
      <c r="H412" s="29" t="s">
        <v>92</v>
      </c>
      <c r="I412" s="9"/>
      <c r="J412" s="26" t="s">
        <v>574</v>
      </c>
      <c r="K412" s="27"/>
      <c r="L412" s="15"/>
      <c r="M412" s="15"/>
      <c r="P412" s="28"/>
    </row>
    <row r="413" spans="1:19" ht="12.75" x14ac:dyDescent="0.2">
      <c r="A413" s="29">
        <v>93488070948</v>
      </c>
      <c r="B413" s="53" t="s">
        <v>575</v>
      </c>
      <c r="C413" s="29" t="s">
        <v>28</v>
      </c>
      <c r="D413" s="29">
        <v>1</v>
      </c>
      <c r="E413" s="43">
        <v>99</v>
      </c>
      <c r="F413" s="43">
        <f t="shared" si="53"/>
        <v>99</v>
      </c>
      <c r="G413" s="43">
        <f t="shared" si="54"/>
        <v>24.75</v>
      </c>
      <c r="H413" s="29" t="s">
        <v>576</v>
      </c>
      <c r="I413" s="9"/>
      <c r="J413" s="26" t="s">
        <v>574</v>
      </c>
      <c r="K413" s="27"/>
      <c r="L413" s="15"/>
      <c r="M413" s="15"/>
      <c r="P413" s="28"/>
    </row>
    <row r="414" spans="1:19" ht="12.75" x14ac:dyDescent="0.2">
      <c r="A414" s="29">
        <v>191170267864</v>
      </c>
      <c r="B414" s="53" t="s">
        <v>577</v>
      </c>
      <c r="C414" s="29" t="s">
        <v>28</v>
      </c>
      <c r="D414" s="29">
        <v>1</v>
      </c>
      <c r="E414" s="43">
        <v>59</v>
      </c>
      <c r="F414" s="43">
        <f t="shared" si="53"/>
        <v>59</v>
      </c>
      <c r="G414" s="43">
        <f t="shared" si="54"/>
        <v>14.75</v>
      </c>
      <c r="H414" s="29" t="s">
        <v>578</v>
      </c>
      <c r="I414" s="9"/>
      <c r="J414" s="26" t="s">
        <v>574</v>
      </c>
      <c r="K414" s="27"/>
      <c r="L414" s="15"/>
      <c r="M414" s="15"/>
      <c r="P414" s="28"/>
    </row>
    <row r="415" spans="1:19" ht="12.75" x14ac:dyDescent="0.2">
      <c r="A415" s="29">
        <v>191837168329</v>
      </c>
      <c r="B415" s="53" t="s">
        <v>579</v>
      </c>
      <c r="C415" s="29" t="s">
        <v>28</v>
      </c>
      <c r="D415" s="29">
        <v>1</v>
      </c>
      <c r="E415" s="43">
        <v>139</v>
      </c>
      <c r="F415" s="43">
        <f t="shared" si="53"/>
        <v>139</v>
      </c>
      <c r="G415" s="43">
        <f t="shared" si="54"/>
        <v>34.75</v>
      </c>
      <c r="H415" s="29" t="s">
        <v>95</v>
      </c>
      <c r="I415" s="9"/>
      <c r="J415" s="26" t="s">
        <v>574</v>
      </c>
      <c r="K415" s="27"/>
      <c r="L415" s="15"/>
      <c r="M415" s="15"/>
      <c r="P415" s="28"/>
    </row>
    <row r="416" spans="1:19" ht="12.75" x14ac:dyDescent="0.2">
      <c r="A416" s="29">
        <v>192081261125</v>
      </c>
      <c r="B416" s="53" t="s">
        <v>580</v>
      </c>
      <c r="C416" s="29" t="s">
        <v>28</v>
      </c>
      <c r="D416" s="29">
        <v>1</v>
      </c>
      <c r="E416" s="43">
        <v>159</v>
      </c>
      <c r="F416" s="43">
        <f t="shared" si="53"/>
        <v>159</v>
      </c>
      <c r="G416" s="43">
        <f t="shared" si="54"/>
        <v>39.75</v>
      </c>
      <c r="H416" s="29" t="s">
        <v>581</v>
      </c>
      <c r="I416" s="9"/>
      <c r="J416" s="26" t="s">
        <v>574</v>
      </c>
      <c r="K416" s="27"/>
      <c r="L416" s="15"/>
      <c r="M416" s="15"/>
      <c r="P416" s="28"/>
    </row>
    <row r="417" spans="1:16" ht="12.75" x14ac:dyDescent="0.2">
      <c r="A417" s="29">
        <v>192523584812</v>
      </c>
      <c r="B417" s="53" t="s">
        <v>582</v>
      </c>
      <c r="C417" s="29" t="s">
        <v>28</v>
      </c>
      <c r="D417" s="29">
        <v>1</v>
      </c>
      <c r="E417" s="43">
        <v>128</v>
      </c>
      <c r="F417" s="43">
        <f t="shared" si="53"/>
        <v>128</v>
      </c>
      <c r="G417" s="43">
        <f t="shared" si="54"/>
        <v>32</v>
      </c>
      <c r="H417" s="29" t="s">
        <v>583</v>
      </c>
      <c r="I417" s="9"/>
      <c r="J417" s="26" t="s">
        <v>574</v>
      </c>
      <c r="K417" s="27"/>
      <c r="L417" s="15"/>
      <c r="M417" s="15"/>
      <c r="P417" s="28"/>
    </row>
    <row r="418" spans="1:16" ht="12.75" x14ac:dyDescent="0.2">
      <c r="A418" s="29">
        <v>193371316846</v>
      </c>
      <c r="B418" s="53" t="s">
        <v>584</v>
      </c>
      <c r="C418" s="29" t="s">
        <v>28</v>
      </c>
      <c r="D418" s="29">
        <v>1</v>
      </c>
      <c r="E418" s="43">
        <v>65</v>
      </c>
      <c r="F418" s="43">
        <f t="shared" si="53"/>
        <v>65</v>
      </c>
      <c r="G418" s="43">
        <f t="shared" si="54"/>
        <v>16.25</v>
      </c>
      <c r="H418" s="29" t="s">
        <v>585</v>
      </c>
      <c r="I418" s="9"/>
      <c r="J418" s="26" t="s">
        <v>574</v>
      </c>
      <c r="K418" s="27"/>
      <c r="L418" s="15"/>
      <c r="M418" s="15"/>
      <c r="P418" s="28"/>
    </row>
    <row r="419" spans="1:16" ht="12.75" x14ac:dyDescent="0.2">
      <c r="A419" s="29">
        <v>193372081675</v>
      </c>
      <c r="B419" s="53" t="s">
        <v>586</v>
      </c>
      <c r="C419" s="29" t="s">
        <v>28</v>
      </c>
      <c r="D419" s="29">
        <v>1</v>
      </c>
      <c r="E419" s="43">
        <v>175</v>
      </c>
      <c r="F419" s="43">
        <f t="shared" si="53"/>
        <v>175</v>
      </c>
      <c r="G419" s="43">
        <f t="shared" si="54"/>
        <v>43.75</v>
      </c>
      <c r="H419" s="29" t="s">
        <v>377</v>
      </c>
      <c r="I419" s="9"/>
      <c r="J419" s="26" t="s">
        <v>574</v>
      </c>
      <c r="K419" s="27"/>
      <c r="L419" s="15"/>
      <c r="M419" s="15"/>
      <c r="P419" s="28"/>
    </row>
    <row r="420" spans="1:16" ht="12.75" x14ac:dyDescent="0.2">
      <c r="A420" s="29">
        <v>193372105005</v>
      </c>
      <c r="B420" s="53" t="s">
        <v>587</v>
      </c>
      <c r="C420" s="29" t="s">
        <v>28</v>
      </c>
      <c r="D420" s="29">
        <v>1</v>
      </c>
      <c r="E420" s="43">
        <v>215</v>
      </c>
      <c r="F420" s="43">
        <f t="shared" si="53"/>
        <v>215</v>
      </c>
      <c r="G420" s="43">
        <f t="shared" si="54"/>
        <v>53.75</v>
      </c>
      <c r="H420" s="29" t="s">
        <v>377</v>
      </c>
      <c r="I420" s="9"/>
      <c r="J420" s="26" t="s">
        <v>574</v>
      </c>
      <c r="K420" s="27"/>
      <c r="L420" s="15"/>
      <c r="M420" s="15"/>
      <c r="P420" s="28"/>
    </row>
    <row r="421" spans="1:16" ht="12.75" x14ac:dyDescent="0.2">
      <c r="A421" s="29">
        <v>193481506656</v>
      </c>
      <c r="B421" s="53" t="s">
        <v>588</v>
      </c>
      <c r="C421" s="29" t="s">
        <v>28</v>
      </c>
      <c r="D421" s="29">
        <v>1</v>
      </c>
      <c r="E421" s="43">
        <v>348</v>
      </c>
      <c r="F421" s="43">
        <f t="shared" si="53"/>
        <v>348</v>
      </c>
      <c r="G421" s="43">
        <f t="shared" si="54"/>
        <v>87</v>
      </c>
      <c r="H421" s="29" t="s">
        <v>589</v>
      </c>
      <c r="I421" s="9"/>
      <c r="J421" s="26" t="s">
        <v>574</v>
      </c>
      <c r="K421" s="27"/>
      <c r="L421" s="15"/>
      <c r="M421" s="15"/>
      <c r="P421" s="28"/>
    </row>
    <row r="422" spans="1:16" ht="12.75" x14ac:dyDescent="0.2">
      <c r="A422" s="29">
        <v>193481520669</v>
      </c>
      <c r="B422" s="53" t="s">
        <v>590</v>
      </c>
      <c r="C422" s="29" t="s">
        <v>28</v>
      </c>
      <c r="D422" s="29">
        <v>1</v>
      </c>
      <c r="E422" s="43">
        <v>148</v>
      </c>
      <c r="F422" s="43">
        <f t="shared" si="53"/>
        <v>148</v>
      </c>
      <c r="G422" s="43">
        <f t="shared" si="54"/>
        <v>37</v>
      </c>
      <c r="H422" s="29" t="s">
        <v>312</v>
      </c>
      <c r="I422" s="9"/>
      <c r="J422" s="26" t="s">
        <v>574</v>
      </c>
      <c r="K422" s="27"/>
      <c r="L422" s="15"/>
      <c r="M422" s="15"/>
      <c r="P422" s="28"/>
    </row>
    <row r="423" spans="1:16" ht="12.75" x14ac:dyDescent="0.2">
      <c r="A423" s="29">
        <v>193481551557</v>
      </c>
      <c r="B423" s="53" t="s">
        <v>591</v>
      </c>
      <c r="C423" s="29" t="s">
        <v>28</v>
      </c>
      <c r="D423" s="29">
        <v>1</v>
      </c>
      <c r="E423" s="43">
        <v>298</v>
      </c>
      <c r="F423" s="43">
        <f t="shared" si="53"/>
        <v>298</v>
      </c>
      <c r="G423" s="43">
        <f t="shared" si="54"/>
        <v>74.5</v>
      </c>
      <c r="H423" s="29" t="s">
        <v>312</v>
      </c>
      <c r="I423" s="9"/>
      <c r="J423" s="26" t="s">
        <v>574</v>
      </c>
      <c r="K423" s="27"/>
      <c r="L423" s="15"/>
      <c r="M423" s="15"/>
      <c r="P423" s="28"/>
    </row>
    <row r="424" spans="1:16" ht="12.75" x14ac:dyDescent="0.2">
      <c r="A424" s="29">
        <v>193481572118</v>
      </c>
      <c r="B424" s="53" t="s">
        <v>592</v>
      </c>
      <c r="C424" s="29" t="s">
        <v>28</v>
      </c>
      <c r="D424" s="29">
        <v>1</v>
      </c>
      <c r="E424" s="43">
        <v>128</v>
      </c>
      <c r="F424" s="43">
        <f t="shared" si="53"/>
        <v>128</v>
      </c>
      <c r="G424" s="43">
        <f t="shared" si="54"/>
        <v>32</v>
      </c>
      <c r="H424" s="29" t="s">
        <v>589</v>
      </c>
      <c r="I424" s="9"/>
      <c r="J424" s="26" t="s">
        <v>574</v>
      </c>
      <c r="K424" s="27"/>
      <c r="L424" s="15"/>
      <c r="M424" s="15"/>
      <c r="P424" s="28"/>
    </row>
    <row r="425" spans="1:16" ht="12.75" x14ac:dyDescent="0.2">
      <c r="A425" s="29">
        <v>194592996916</v>
      </c>
      <c r="B425" s="53" t="s">
        <v>593</v>
      </c>
      <c r="C425" s="29" t="s">
        <v>28</v>
      </c>
      <c r="D425" s="29">
        <v>1</v>
      </c>
      <c r="E425" s="43">
        <v>99</v>
      </c>
      <c r="F425" s="43">
        <f t="shared" si="53"/>
        <v>99</v>
      </c>
      <c r="G425" s="43">
        <f t="shared" si="54"/>
        <v>24.75</v>
      </c>
      <c r="H425" s="29" t="s">
        <v>594</v>
      </c>
      <c r="I425" s="9"/>
      <c r="J425" s="26" t="s">
        <v>574</v>
      </c>
      <c r="K425" s="27"/>
      <c r="L425" s="15"/>
      <c r="M425" s="15"/>
      <c r="P425" s="28"/>
    </row>
    <row r="426" spans="1:16" ht="12.75" x14ac:dyDescent="0.2">
      <c r="A426" s="29">
        <v>195170006386</v>
      </c>
      <c r="B426" s="53" t="s">
        <v>595</v>
      </c>
      <c r="C426" s="29" t="s">
        <v>28</v>
      </c>
      <c r="D426" s="29">
        <v>1</v>
      </c>
      <c r="E426" s="43">
        <v>189</v>
      </c>
      <c r="F426" s="43">
        <f t="shared" si="53"/>
        <v>189</v>
      </c>
      <c r="G426" s="43">
        <f t="shared" si="54"/>
        <v>47.25</v>
      </c>
      <c r="H426" s="29" t="s">
        <v>104</v>
      </c>
      <c r="I426" s="9"/>
      <c r="J426" s="26" t="s">
        <v>574</v>
      </c>
      <c r="K426" s="27"/>
      <c r="L426" s="15"/>
      <c r="M426" s="15"/>
      <c r="P426" s="28"/>
    </row>
    <row r="427" spans="1:16" ht="12.75" x14ac:dyDescent="0.2">
      <c r="A427" s="29">
        <v>637348459186</v>
      </c>
      <c r="B427" s="53" t="s">
        <v>596</v>
      </c>
      <c r="C427" s="29" t="s">
        <v>28</v>
      </c>
      <c r="D427" s="29">
        <v>1</v>
      </c>
      <c r="E427" s="43">
        <v>40.99</v>
      </c>
      <c r="F427" s="43">
        <f t="shared" si="53"/>
        <v>40.99</v>
      </c>
      <c r="G427" s="43">
        <f t="shared" si="54"/>
        <v>10.2475</v>
      </c>
      <c r="H427" s="29" t="s">
        <v>323</v>
      </c>
      <c r="I427" s="9"/>
      <c r="J427" s="26" t="s">
        <v>574</v>
      </c>
      <c r="K427" s="27"/>
      <c r="L427" s="15"/>
      <c r="M427" s="15"/>
      <c r="P427" s="28"/>
    </row>
    <row r="428" spans="1:16" ht="12.75" x14ac:dyDescent="0.2">
      <c r="A428" s="29">
        <v>661414656759</v>
      </c>
      <c r="B428" s="53" t="s">
        <v>597</v>
      </c>
      <c r="C428" s="29" t="s">
        <v>28</v>
      </c>
      <c r="D428" s="29">
        <v>1</v>
      </c>
      <c r="E428" s="43">
        <v>79</v>
      </c>
      <c r="F428" s="43">
        <f t="shared" si="53"/>
        <v>79</v>
      </c>
      <c r="G428" s="43">
        <f t="shared" si="54"/>
        <v>19.75</v>
      </c>
      <c r="H428" s="29" t="s">
        <v>542</v>
      </c>
      <c r="I428" s="9"/>
      <c r="J428" s="26" t="s">
        <v>574</v>
      </c>
      <c r="K428" s="27"/>
      <c r="L428" s="15"/>
      <c r="M428" s="15"/>
      <c r="P428" s="28"/>
    </row>
    <row r="429" spans="1:16" ht="12.75" x14ac:dyDescent="0.2">
      <c r="A429" s="29">
        <v>706256492162</v>
      </c>
      <c r="B429" s="53" t="s">
        <v>598</v>
      </c>
      <c r="C429" s="29" t="s">
        <v>28</v>
      </c>
      <c r="D429" s="29">
        <v>1</v>
      </c>
      <c r="E429" s="43">
        <v>69.5</v>
      </c>
      <c r="F429" s="43">
        <f t="shared" si="53"/>
        <v>69.5</v>
      </c>
      <c r="G429" s="43">
        <f t="shared" si="54"/>
        <v>17.375</v>
      </c>
      <c r="H429" s="29" t="s">
        <v>335</v>
      </c>
      <c r="I429" s="9"/>
      <c r="J429" s="26" t="s">
        <v>574</v>
      </c>
      <c r="K429" s="27"/>
      <c r="L429" s="15"/>
      <c r="M429" s="15"/>
      <c r="P429" s="28"/>
    </row>
    <row r="430" spans="1:16" ht="12.75" x14ac:dyDescent="0.2">
      <c r="A430" s="29">
        <v>706256492209</v>
      </c>
      <c r="B430" s="53" t="s">
        <v>599</v>
      </c>
      <c r="C430" s="29" t="s">
        <v>28</v>
      </c>
      <c r="D430" s="29">
        <v>1</v>
      </c>
      <c r="E430" s="43">
        <v>69.5</v>
      </c>
      <c r="F430" s="43">
        <f t="shared" si="53"/>
        <v>69.5</v>
      </c>
      <c r="G430" s="43">
        <f t="shared" si="54"/>
        <v>17.375</v>
      </c>
      <c r="H430" s="29" t="s">
        <v>335</v>
      </c>
      <c r="I430" s="9"/>
      <c r="J430" s="26" t="s">
        <v>574</v>
      </c>
      <c r="K430" s="27"/>
      <c r="L430" s="15"/>
      <c r="M430" s="15"/>
      <c r="P430" s="28"/>
    </row>
    <row r="431" spans="1:16" ht="12.75" x14ac:dyDescent="0.2">
      <c r="A431" s="29">
        <v>706258688402</v>
      </c>
      <c r="B431" s="53" t="s">
        <v>600</v>
      </c>
      <c r="C431" s="29" t="s">
        <v>28</v>
      </c>
      <c r="D431" s="29">
        <v>1</v>
      </c>
      <c r="E431" s="43">
        <v>69.5</v>
      </c>
      <c r="F431" s="43">
        <f t="shared" si="53"/>
        <v>69.5</v>
      </c>
      <c r="G431" s="43">
        <f t="shared" si="54"/>
        <v>17.375</v>
      </c>
      <c r="H431" s="29" t="s">
        <v>126</v>
      </c>
      <c r="I431" s="9"/>
      <c r="J431" s="26" t="s">
        <v>574</v>
      </c>
      <c r="K431" s="27"/>
      <c r="L431" s="15"/>
      <c r="M431" s="15"/>
      <c r="P431" s="28"/>
    </row>
    <row r="432" spans="1:16" ht="12.75" x14ac:dyDescent="0.2">
      <c r="A432" s="29">
        <v>732994170581</v>
      </c>
      <c r="B432" s="53" t="s">
        <v>601</v>
      </c>
      <c r="C432" s="29" t="s">
        <v>28</v>
      </c>
      <c r="D432" s="29">
        <v>1</v>
      </c>
      <c r="E432" s="43">
        <v>79.5</v>
      </c>
      <c r="F432" s="43">
        <f t="shared" si="53"/>
        <v>79.5</v>
      </c>
      <c r="G432" s="43">
        <f t="shared" si="54"/>
        <v>19.875</v>
      </c>
      <c r="H432" s="29" t="s">
        <v>333</v>
      </c>
      <c r="I432" s="9"/>
      <c r="J432" s="26" t="s">
        <v>574</v>
      </c>
      <c r="K432" s="27"/>
      <c r="L432" s="15"/>
      <c r="M432" s="15"/>
      <c r="P432" s="28"/>
    </row>
    <row r="433" spans="1:16" ht="12.75" x14ac:dyDescent="0.2">
      <c r="A433" s="29">
        <v>732995761849</v>
      </c>
      <c r="B433" s="53" t="s">
        <v>602</v>
      </c>
      <c r="C433" s="29" t="s">
        <v>28</v>
      </c>
      <c r="D433" s="29">
        <v>1</v>
      </c>
      <c r="E433" s="43">
        <v>49.5</v>
      </c>
      <c r="F433" s="43">
        <f t="shared" si="53"/>
        <v>49.5</v>
      </c>
      <c r="G433" s="43">
        <f t="shared" si="54"/>
        <v>12.375</v>
      </c>
      <c r="H433" s="29" t="s">
        <v>461</v>
      </c>
      <c r="I433" s="9"/>
      <c r="J433" s="26" t="s">
        <v>574</v>
      </c>
      <c r="K433" s="27"/>
      <c r="L433" s="15"/>
      <c r="M433" s="15"/>
      <c r="P433" s="28"/>
    </row>
    <row r="434" spans="1:16" ht="12.75" x14ac:dyDescent="0.2">
      <c r="A434" s="29">
        <v>732998371113</v>
      </c>
      <c r="B434" s="53" t="s">
        <v>603</v>
      </c>
      <c r="C434" s="29" t="s">
        <v>28</v>
      </c>
      <c r="D434" s="29">
        <v>1</v>
      </c>
      <c r="E434" s="43">
        <v>29.5</v>
      </c>
      <c r="F434" s="43">
        <f t="shared" si="53"/>
        <v>29.5</v>
      </c>
      <c r="G434" s="43">
        <f t="shared" si="54"/>
        <v>7.375</v>
      </c>
      <c r="H434" s="29" t="s">
        <v>126</v>
      </c>
      <c r="I434" s="9"/>
      <c r="J434" s="26" t="s">
        <v>574</v>
      </c>
      <c r="K434" s="27"/>
      <c r="L434" s="15"/>
      <c r="M434" s="15"/>
      <c r="P434" s="28"/>
    </row>
    <row r="435" spans="1:16" ht="12.75" x14ac:dyDescent="0.2">
      <c r="A435" s="29">
        <v>732999515110</v>
      </c>
      <c r="B435" s="53" t="s">
        <v>604</v>
      </c>
      <c r="C435" s="29" t="s">
        <v>28</v>
      </c>
      <c r="D435" s="29">
        <v>1</v>
      </c>
      <c r="E435" s="43">
        <v>119.5</v>
      </c>
      <c r="F435" s="43">
        <f t="shared" si="53"/>
        <v>119.5</v>
      </c>
      <c r="G435" s="43">
        <f t="shared" si="54"/>
        <v>29.875</v>
      </c>
      <c r="H435" s="29" t="s">
        <v>605</v>
      </c>
      <c r="I435" s="9"/>
      <c r="J435" s="26" t="s">
        <v>574</v>
      </c>
      <c r="K435" s="27"/>
      <c r="L435" s="15"/>
      <c r="M435" s="15"/>
      <c r="P435" s="28"/>
    </row>
    <row r="436" spans="1:16" ht="12.75" x14ac:dyDescent="0.2">
      <c r="A436" s="29">
        <v>732999904273</v>
      </c>
      <c r="B436" s="53" t="s">
        <v>606</v>
      </c>
      <c r="C436" s="29" t="s">
        <v>28</v>
      </c>
      <c r="D436" s="29">
        <v>1</v>
      </c>
      <c r="E436" s="43">
        <v>79.5</v>
      </c>
      <c r="F436" s="43">
        <f t="shared" si="53"/>
        <v>79.5</v>
      </c>
      <c r="G436" s="43">
        <f t="shared" si="54"/>
        <v>19.875</v>
      </c>
      <c r="H436" s="29" t="s">
        <v>335</v>
      </c>
      <c r="I436" s="9"/>
      <c r="J436" s="26" t="s">
        <v>574</v>
      </c>
      <c r="K436" s="27"/>
      <c r="L436" s="15"/>
      <c r="M436" s="15"/>
      <c r="P436" s="28"/>
    </row>
    <row r="437" spans="1:16" ht="12.75" x14ac:dyDescent="0.2">
      <c r="A437" s="29">
        <v>732999911639</v>
      </c>
      <c r="B437" s="53" t="s">
        <v>607</v>
      </c>
      <c r="C437" s="29" t="s">
        <v>28</v>
      </c>
      <c r="D437" s="29">
        <v>1</v>
      </c>
      <c r="E437" s="43">
        <v>29.5</v>
      </c>
      <c r="F437" s="43">
        <f t="shared" si="53"/>
        <v>29.5</v>
      </c>
      <c r="G437" s="43">
        <f t="shared" si="54"/>
        <v>7.375</v>
      </c>
      <c r="H437" s="29" t="s">
        <v>126</v>
      </c>
      <c r="I437" s="9"/>
      <c r="J437" s="26" t="s">
        <v>574</v>
      </c>
      <c r="K437" s="27"/>
      <c r="L437" s="15"/>
      <c r="M437" s="15"/>
      <c r="P437" s="28"/>
    </row>
    <row r="438" spans="1:16" ht="12.75" x14ac:dyDescent="0.2">
      <c r="A438" s="29">
        <v>732999946143</v>
      </c>
      <c r="B438" s="53" t="s">
        <v>608</v>
      </c>
      <c r="C438" s="29" t="s">
        <v>28</v>
      </c>
      <c r="D438" s="29">
        <v>1</v>
      </c>
      <c r="E438" s="43">
        <v>59.5</v>
      </c>
      <c r="F438" s="43">
        <f t="shared" si="53"/>
        <v>59.5</v>
      </c>
      <c r="G438" s="43">
        <f t="shared" si="54"/>
        <v>14.875</v>
      </c>
      <c r="H438" s="29" t="s">
        <v>335</v>
      </c>
      <c r="I438" s="9"/>
      <c r="J438" s="26" t="s">
        <v>574</v>
      </c>
      <c r="K438" s="27"/>
      <c r="L438" s="15"/>
      <c r="M438" s="15"/>
      <c r="P438" s="28"/>
    </row>
    <row r="439" spans="1:16" ht="12.75" x14ac:dyDescent="0.2">
      <c r="A439" s="29">
        <v>733001394174</v>
      </c>
      <c r="B439" s="53" t="s">
        <v>609</v>
      </c>
      <c r="C439" s="29" t="s">
        <v>28</v>
      </c>
      <c r="D439" s="29">
        <v>1</v>
      </c>
      <c r="E439" s="43">
        <v>69.5</v>
      </c>
      <c r="F439" s="43">
        <f t="shared" si="53"/>
        <v>69.5</v>
      </c>
      <c r="G439" s="43">
        <f t="shared" si="54"/>
        <v>17.375</v>
      </c>
      <c r="H439" s="29" t="s">
        <v>335</v>
      </c>
      <c r="I439" s="9"/>
      <c r="J439" s="26" t="s">
        <v>574</v>
      </c>
      <c r="K439" s="27"/>
      <c r="L439" s="15"/>
      <c r="M439" s="15"/>
      <c r="P439" s="28"/>
    </row>
    <row r="440" spans="1:16" ht="12.75" x14ac:dyDescent="0.2">
      <c r="A440" s="29">
        <v>733001448822</v>
      </c>
      <c r="B440" s="53" t="s">
        <v>610</v>
      </c>
      <c r="C440" s="29" t="s">
        <v>28</v>
      </c>
      <c r="D440" s="29">
        <v>1</v>
      </c>
      <c r="E440" s="43">
        <v>69.5</v>
      </c>
      <c r="F440" s="43">
        <f t="shared" si="53"/>
        <v>69.5</v>
      </c>
      <c r="G440" s="43">
        <f t="shared" si="54"/>
        <v>17.375</v>
      </c>
      <c r="H440" s="29" t="s">
        <v>126</v>
      </c>
      <c r="I440" s="9"/>
      <c r="J440" s="26" t="s">
        <v>574</v>
      </c>
      <c r="K440" s="27"/>
      <c r="L440" s="15"/>
      <c r="M440" s="15"/>
      <c r="P440" s="28"/>
    </row>
    <row r="441" spans="1:16" ht="12.75" x14ac:dyDescent="0.2">
      <c r="A441" s="29">
        <v>733001763321</v>
      </c>
      <c r="B441" s="53" t="s">
        <v>611</v>
      </c>
      <c r="C441" s="29" t="s">
        <v>28</v>
      </c>
      <c r="D441" s="29">
        <v>1</v>
      </c>
      <c r="E441" s="43">
        <v>59.5</v>
      </c>
      <c r="F441" s="43">
        <f t="shared" si="53"/>
        <v>59.5</v>
      </c>
      <c r="G441" s="43">
        <f t="shared" si="54"/>
        <v>14.875</v>
      </c>
      <c r="H441" s="29" t="s">
        <v>126</v>
      </c>
      <c r="I441" s="9"/>
      <c r="J441" s="26" t="s">
        <v>574</v>
      </c>
      <c r="K441" s="27"/>
      <c r="L441" s="15"/>
      <c r="M441" s="15"/>
      <c r="P441" s="28"/>
    </row>
    <row r="442" spans="1:16" ht="12.75" x14ac:dyDescent="0.2">
      <c r="A442" s="29">
        <v>733001820673</v>
      </c>
      <c r="B442" s="53" t="s">
        <v>612</v>
      </c>
      <c r="C442" s="29" t="s">
        <v>28</v>
      </c>
      <c r="D442" s="29">
        <v>1</v>
      </c>
      <c r="E442" s="43">
        <v>69.5</v>
      </c>
      <c r="F442" s="43">
        <f t="shared" si="53"/>
        <v>69.5</v>
      </c>
      <c r="G442" s="43">
        <f t="shared" si="54"/>
        <v>17.375</v>
      </c>
      <c r="H442" s="29" t="s">
        <v>126</v>
      </c>
      <c r="I442" s="9"/>
      <c r="J442" s="26" t="s">
        <v>574</v>
      </c>
      <c r="K442" s="27"/>
      <c r="L442" s="15"/>
      <c r="M442" s="15"/>
      <c r="P442" s="28"/>
    </row>
    <row r="443" spans="1:16" ht="12.75" x14ac:dyDescent="0.2">
      <c r="A443" s="29">
        <v>733001903659</v>
      </c>
      <c r="B443" s="53" t="s">
        <v>613</v>
      </c>
      <c r="C443" s="29" t="s">
        <v>28</v>
      </c>
      <c r="D443" s="29">
        <v>1</v>
      </c>
      <c r="E443" s="43">
        <v>74.5</v>
      </c>
      <c r="F443" s="43">
        <f t="shared" si="53"/>
        <v>74.5</v>
      </c>
      <c r="G443" s="43">
        <f t="shared" si="54"/>
        <v>18.625</v>
      </c>
      <c r="H443" s="29" t="s">
        <v>335</v>
      </c>
      <c r="I443" s="9"/>
      <c r="J443" s="26" t="s">
        <v>574</v>
      </c>
      <c r="K443" s="27"/>
      <c r="L443" s="15"/>
      <c r="M443" s="15"/>
      <c r="P443" s="28"/>
    </row>
    <row r="444" spans="1:16" ht="12.75" x14ac:dyDescent="0.2">
      <c r="A444" s="29">
        <v>733001903697</v>
      </c>
      <c r="B444" s="53" t="s">
        <v>614</v>
      </c>
      <c r="C444" s="29" t="s">
        <v>28</v>
      </c>
      <c r="D444" s="29">
        <v>1</v>
      </c>
      <c r="E444" s="43">
        <v>74.5</v>
      </c>
      <c r="F444" s="43">
        <f t="shared" si="53"/>
        <v>74.5</v>
      </c>
      <c r="G444" s="43">
        <f t="shared" si="54"/>
        <v>18.625</v>
      </c>
      <c r="H444" s="29" t="s">
        <v>335</v>
      </c>
      <c r="I444" s="9"/>
      <c r="J444" s="26" t="s">
        <v>574</v>
      </c>
      <c r="K444" s="27"/>
      <c r="L444" s="15"/>
      <c r="M444" s="15"/>
      <c r="P444" s="28"/>
    </row>
    <row r="445" spans="1:16" ht="12.75" x14ac:dyDescent="0.2">
      <c r="A445" s="29">
        <v>733001905936</v>
      </c>
      <c r="B445" s="53" t="s">
        <v>615</v>
      </c>
      <c r="C445" s="29" t="s">
        <v>28</v>
      </c>
      <c r="D445" s="29">
        <v>1</v>
      </c>
      <c r="E445" s="43">
        <v>69.5</v>
      </c>
      <c r="F445" s="43">
        <f t="shared" si="53"/>
        <v>69.5</v>
      </c>
      <c r="G445" s="43">
        <f t="shared" si="54"/>
        <v>17.375</v>
      </c>
      <c r="H445" s="29" t="s">
        <v>616</v>
      </c>
      <c r="I445" s="9"/>
      <c r="J445" s="26" t="s">
        <v>574</v>
      </c>
      <c r="K445" s="27"/>
      <c r="L445" s="15"/>
      <c r="M445" s="15"/>
      <c r="P445" s="28"/>
    </row>
    <row r="446" spans="1:16" ht="12.75" x14ac:dyDescent="0.2">
      <c r="A446" s="29">
        <v>733001905950</v>
      </c>
      <c r="B446" s="53" t="s">
        <v>617</v>
      </c>
      <c r="C446" s="29" t="s">
        <v>28</v>
      </c>
      <c r="D446" s="29">
        <v>1</v>
      </c>
      <c r="E446" s="43">
        <v>69.5</v>
      </c>
      <c r="F446" s="43">
        <f t="shared" si="53"/>
        <v>69.5</v>
      </c>
      <c r="G446" s="43">
        <f t="shared" si="54"/>
        <v>17.375</v>
      </c>
      <c r="H446" s="29" t="s">
        <v>335</v>
      </c>
      <c r="I446" s="9"/>
      <c r="J446" s="26" t="s">
        <v>574</v>
      </c>
      <c r="K446" s="27"/>
      <c r="L446" s="15"/>
      <c r="M446" s="15"/>
      <c r="P446" s="28"/>
    </row>
    <row r="447" spans="1:16" ht="12.75" x14ac:dyDescent="0.2">
      <c r="A447" s="29">
        <v>733001916741</v>
      </c>
      <c r="B447" s="53" t="s">
        <v>618</v>
      </c>
      <c r="C447" s="29" t="s">
        <v>28</v>
      </c>
      <c r="D447" s="29">
        <v>1</v>
      </c>
      <c r="E447" s="43">
        <v>59.5</v>
      </c>
      <c r="F447" s="43">
        <f t="shared" si="53"/>
        <v>59.5</v>
      </c>
      <c r="G447" s="43">
        <f t="shared" si="54"/>
        <v>14.875</v>
      </c>
      <c r="H447" s="29" t="s">
        <v>126</v>
      </c>
      <c r="I447" s="9"/>
      <c r="J447" s="26" t="s">
        <v>574</v>
      </c>
      <c r="K447" s="27"/>
      <c r="L447" s="15"/>
      <c r="M447" s="15"/>
      <c r="P447" s="28"/>
    </row>
    <row r="448" spans="1:16" ht="12.75" x14ac:dyDescent="0.2">
      <c r="A448" s="29">
        <v>733001916840</v>
      </c>
      <c r="B448" s="53" t="s">
        <v>619</v>
      </c>
      <c r="C448" s="29" t="s">
        <v>28</v>
      </c>
      <c r="D448" s="29">
        <v>2</v>
      </c>
      <c r="E448" s="43">
        <v>69.5</v>
      </c>
      <c r="F448" s="43">
        <f t="shared" si="53"/>
        <v>139</v>
      </c>
      <c r="G448" s="43">
        <f t="shared" si="54"/>
        <v>34.75</v>
      </c>
      <c r="H448" s="29" t="s">
        <v>126</v>
      </c>
      <c r="I448" s="9"/>
      <c r="J448" s="26" t="s">
        <v>574</v>
      </c>
      <c r="K448" s="27"/>
      <c r="L448" s="15"/>
      <c r="M448" s="15"/>
      <c r="P448" s="28"/>
    </row>
    <row r="449" spans="1:19" ht="12.75" x14ac:dyDescent="0.2">
      <c r="A449" s="29">
        <v>747157779709</v>
      </c>
      <c r="B449" s="53" t="s">
        <v>620</v>
      </c>
      <c r="C449" s="29" t="s">
        <v>28</v>
      </c>
      <c r="D449" s="29">
        <v>1</v>
      </c>
      <c r="E449" s="43">
        <v>69</v>
      </c>
      <c r="F449" s="43">
        <f t="shared" si="53"/>
        <v>69</v>
      </c>
      <c r="G449" s="43">
        <f t="shared" si="54"/>
        <v>17.25</v>
      </c>
      <c r="H449" s="29" t="s">
        <v>557</v>
      </c>
      <c r="I449" s="9"/>
      <c r="J449" s="26" t="s">
        <v>574</v>
      </c>
      <c r="K449" s="27"/>
      <c r="L449" s="15"/>
      <c r="M449" s="15"/>
      <c r="P449" s="28"/>
    </row>
    <row r="450" spans="1:19" ht="12.75" x14ac:dyDescent="0.2">
      <c r="A450" s="29">
        <v>794795115925</v>
      </c>
      <c r="B450" s="53" t="s">
        <v>621</v>
      </c>
      <c r="C450" s="29" t="s">
        <v>28</v>
      </c>
      <c r="D450" s="29">
        <v>1</v>
      </c>
      <c r="E450" s="43">
        <v>119</v>
      </c>
      <c r="F450" s="43">
        <f t="shared" si="53"/>
        <v>119</v>
      </c>
      <c r="G450" s="43">
        <f t="shared" si="54"/>
        <v>29.75</v>
      </c>
      <c r="H450" s="29" t="s">
        <v>513</v>
      </c>
      <c r="I450" s="9"/>
      <c r="J450" s="26" t="s">
        <v>574</v>
      </c>
      <c r="K450" s="27"/>
      <c r="L450" s="15"/>
      <c r="M450" s="15"/>
      <c r="P450" s="28"/>
    </row>
    <row r="451" spans="1:19" ht="12.75" x14ac:dyDescent="0.2">
      <c r="A451" s="29">
        <v>810026360398</v>
      </c>
      <c r="B451" s="53" t="s">
        <v>622</v>
      </c>
      <c r="C451" s="29" t="s">
        <v>28</v>
      </c>
      <c r="D451" s="29">
        <v>1</v>
      </c>
      <c r="E451" s="43">
        <v>198</v>
      </c>
      <c r="F451" s="43">
        <f t="shared" si="53"/>
        <v>198</v>
      </c>
      <c r="G451" s="43">
        <f t="shared" si="54"/>
        <v>49.5</v>
      </c>
      <c r="H451" s="29" t="s">
        <v>623</v>
      </c>
      <c r="I451" s="9"/>
      <c r="J451" s="26" t="s">
        <v>574</v>
      </c>
      <c r="K451" s="27"/>
      <c r="L451" s="15"/>
      <c r="M451" s="15"/>
      <c r="P451" s="28"/>
    </row>
    <row r="452" spans="1:19" ht="12.75" x14ac:dyDescent="0.2">
      <c r="A452" s="29">
        <v>887650721376</v>
      </c>
      <c r="B452" s="53" t="s">
        <v>624</v>
      </c>
      <c r="C452" s="29" t="s">
        <v>28</v>
      </c>
      <c r="D452" s="29">
        <v>1</v>
      </c>
      <c r="E452" s="43">
        <v>69.5</v>
      </c>
      <c r="F452" s="43">
        <f t="shared" si="53"/>
        <v>69.5</v>
      </c>
      <c r="G452" s="43">
        <f t="shared" si="54"/>
        <v>17.375</v>
      </c>
      <c r="H452" s="29" t="s">
        <v>461</v>
      </c>
      <c r="I452" s="9"/>
      <c r="J452" s="26" t="s">
        <v>574</v>
      </c>
      <c r="K452" s="27"/>
      <c r="L452" s="15"/>
      <c r="M452" s="15"/>
      <c r="P452" s="28"/>
    </row>
    <row r="453" spans="1:19" ht="12.75" x14ac:dyDescent="0.2">
      <c r="A453" s="29">
        <v>888815459523</v>
      </c>
      <c r="B453" s="53" t="s">
        <v>625</v>
      </c>
      <c r="C453" s="29" t="s">
        <v>28</v>
      </c>
      <c r="D453" s="29">
        <v>1</v>
      </c>
      <c r="E453" s="43">
        <v>89</v>
      </c>
      <c r="F453" s="43">
        <f t="shared" si="53"/>
        <v>89</v>
      </c>
      <c r="G453" s="43">
        <f t="shared" si="54"/>
        <v>22.25</v>
      </c>
      <c r="H453" s="29" t="s">
        <v>139</v>
      </c>
      <c r="I453" s="9"/>
      <c r="J453" s="26" t="s">
        <v>574</v>
      </c>
      <c r="K453" s="27"/>
      <c r="L453" s="15"/>
      <c r="M453" s="15"/>
      <c r="P453" s="28"/>
    </row>
    <row r="454" spans="1:19" ht="12.75" x14ac:dyDescent="0.2">
      <c r="A454" s="58" t="s">
        <v>420</v>
      </c>
      <c r="B454" s="59" t="s">
        <v>626</v>
      </c>
      <c r="C454" s="60"/>
      <c r="D454" s="60"/>
      <c r="E454" s="61"/>
      <c r="F454" s="61"/>
      <c r="G454" s="61"/>
      <c r="H454" s="62"/>
      <c r="I454" s="9"/>
      <c r="J454" s="26"/>
      <c r="K454" s="27"/>
      <c r="L454" s="15"/>
      <c r="M454" s="15"/>
      <c r="P454" s="28"/>
    </row>
    <row r="455" spans="1:19" ht="12.75" x14ac:dyDescent="0.2">
      <c r="A455" s="29">
        <v>193481551519</v>
      </c>
      <c r="B455" s="53" t="s">
        <v>627</v>
      </c>
      <c r="C455" s="29" t="s">
        <v>28</v>
      </c>
      <c r="D455" s="29">
        <v>1</v>
      </c>
      <c r="E455" s="43">
        <v>298</v>
      </c>
      <c r="F455" s="43">
        <f t="shared" ref="F455:F457" si="55">E455*D455</f>
        <v>298</v>
      </c>
      <c r="G455" s="43">
        <f t="shared" ref="G455:G457" si="56">F455/4</f>
        <v>74.5</v>
      </c>
      <c r="H455" s="57" t="s">
        <v>589</v>
      </c>
      <c r="I455" s="9"/>
      <c r="J455" s="26" t="s">
        <v>574</v>
      </c>
      <c r="K455" s="27"/>
      <c r="L455" s="15"/>
      <c r="M455" s="15"/>
      <c r="P455" s="28"/>
    </row>
    <row r="456" spans="1:19" ht="12.75" x14ac:dyDescent="0.2">
      <c r="A456" s="29">
        <v>193481551533</v>
      </c>
      <c r="B456" s="53" t="s">
        <v>628</v>
      </c>
      <c r="C456" s="29" t="s">
        <v>28</v>
      </c>
      <c r="D456" s="29">
        <v>1</v>
      </c>
      <c r="E456" s="43">
        <v>298</v>
      </c>
      <c r="F456" s="43">
        <f t="shared" si="55"/>
        <v>298</v>
      </c>
      <c r="G456" s="43">
        <f t="shared" si="56"/>
        <v>74.5</v>
      </c>
      <c r="H456" s="57" t="s">
        <v>312</v>
      </c>
      <c r="I456" s="9"/>
      <c r="J456" s="26" t="s">
        <v>574</v>
      </c>
      <c r="K456" s="27"/>
      <c r="L456" s="15"/>
      <c r="M456" s="15"/>
      <c r="P456" s="28"/>
    </row>
    <row r="457" spans="1:19" ht="12.75" x14ac:dyDescent="0.2">
      <c r="A457" s="29">
        <v>882191243622</v>
      </c>
      <c r="B457" s="53" t="s">
        <v>629</v>
      </c>
      <c r="C457" s="29" t="s">
        <v>28</v>
      </c>
      <c r="D457" s="29">
        <v>1</v>
      </c>
      <c r="E457" s="43">
        <v>129</v>
      </c>
      <c r="F457" s="43">
        <f t="shared" si="55"/>
        <v>129</v>
      </c>
      <c r="G457" s="43">
        <f t="shared" si="56"/>
        <v>32.25</v>
      </c>
      <c r="H457" s="57" t="s">
        <v>120</v>
      </c>
      <c r="I457" s="9"/>
      <c r="J457" s="26" t="s">
        <v>574</v>
      </c>
      <c r="K457" s="27"/>
      <c r="L457" s="15"/>
      <c r="M457" s="15"/>
      <c r="P457" s="28"/>
    </row>
    <row r="458" spans="1:19" ht="12.75" x14ac:dyDescent="0.2">
      <c r="A458" s="58" t="s">
        <v>630</v>
      </c>
      <c r="B458" s="59" t="s">
        <v>631</v>
      </c>
      <c r="C458" s="29"/>
      <c r="D458" s="29"/>
      <c r="E458" s="43"/>
      <c r="F458" s="43"/>
      <c r="G458" s="43"/>
      <c r="H458" s="57"/>
      <c r="I458" s="9"/>
      <c r="J458" s="26"/>
      <c r="K458" s="27"/>
      <c r="L458" s="15"/>
      <c r="M458" s="15"/>
      <c r="P458" s="28"/>
    </row>
    <row r="459" spans="1:19" ht="12.75" x14ac:dyDescent="0.2">
      <c r="A459" s="74">
        <v>884094116669</v>
      </c>
      <c r="B459" s="53" t="s">
        <v>632</v>
      </c>
      <c r="C459" s="29" t="s">
        <v>28</v>
      </c>
      <c r="D459" s="29">
        <v>1</v>
      </c>
      <c r="E459" s="43">
        <v>109</v>
      </c>
      <c r="F459" s="43">
        <f t="shared" ref="F459:F462" si="57">E459*D459</f>
        <v>109</v>
      </c>
      <c r="G459" s="43">
        <f t="shared" ref="G459:G462" si="58">F459/4</f>
        <v>27.25</v>
      </c>
      <c r="H459" s="57" t="s">
        <v>129</v>
      </c>
      <c r="I459" s="9" t="s">
        <v>82</v>
      </c>
      <c r="J459" s="26" t="s">
        <v>574</v>
      </c>
      <c r="K459" s="27"/>
      <c r="L459" s="15"/>
      <c r="M459" s="15"/>
      <c r="P459" s="28"/>
    </row>
    <row r="460" spans="1:19" ht="12.75" x14ac:dyDescent="0.2">
      <c r="A460" s="74">
        <v>695159788710</v>
      </c>
      <c r="B460" s="53" t="s">
        <v>633</v>
      </c>
      <c r="C460" s="29" t="s">
        <v>28</v>
      </c>
      <c r="D460" s="29">
        <v>1</v>
      </c>
      <c r="E460" s="43">
        <v>124</v>
      </c>
      <c r="F460" s="43">
        <f t="shared" si="57"/>
        <v>124</v>
      </c>
      <c r="G460" s="43">
        <f t="shared" si="58"/>
        <v>31</v>
      </c>
      <c r="H460" s="57" t="s">
        <v>634</v>
      </c>
      <c r="I460" s="9" t="s">
        <v>82</v>
      </c>
      <c r="J460" s="26" t="s">
        <v>574</v>
      </c>
      <c r="K460" s="27"/>
      <c r="L460" s="15"/>
      <c r="M460" s="15"/>
      <c r="P460" s="28"/>
    </row>
    <row r="461" spans="1:19" ht="12.75" x14ac:dyDescent="0.2">
      <c r="A461" s="74">
        <v>193481572101</v>
      </c>
      <c r="B461" s="53" t="s">
        <v>635</v>
      </c>
      <c r="C461" s="29" t="s">
        <v>28</v>
      </c>
      <c r="D461" s="29">
        <v>1</v>
      </c>
      <c r="E461" s="43">
        <v>128</v>
      </c>
      <c r="F461" s="43">
        <f t="shared" si="57"/>
        <v>128</v>
      </c>
      <c r="G461" s="43">
        <f t="shared" si="58"/>
        <v>32</v>
      </c>
      <c r="H461" s="57" t="s">
        <v>312</v>
      </c>
      <c r="I461" s="32" t="s">
        <v>636</v>
      </c>
      <c r="J461" s="26" t="s">
        <v>574</v>
      </c>
      <c r="K461" s="27"/>
      <c r="L461" s="15"/>
      <c r="M461" s="15"/>
      <c r="P461" s="28"/>
    </row>
    <row r="462" spans="1:19" ht="12.75" x14ac:dyDescent="0.2">
      <c r="A462" s="74">
        <v>732998371175</v>
      </c>
      <c r="B462" s="53" t="s">
        <v>637</v>
      </c>
      <c r="C462" s="29" t="s">
        <v>28</v>
      </c>
      <c r="D462" s="29">
        <v>1</v>
      </c>
      <c r="E462" s="43">
        <v>29.5</v>
      </c>
      <c r="F462" s="43">
        <f t="shared" si="57"/>
        <v>29.5</v>
      </c>
      <c r="G462" s="43">
        <f t="shared" si="58"/>
        <v>7.375</v>
      </c>
      <c r="H462" s="57" t="s">
        <v>126</v>
      </c>
      <c r="I462" s="32" t="s">
        <v>636</v>
      </c>
      <c r="J462" s="26" t="s">
        <v>574</v>
      </c>
      <c r="K462" s="27"/>
      <c r="L462" s="15"/>
      <c r="M462" s="15"/>
      <c r="P462" s="28"/>
    </row>
    <row r="463" spans="1:19" ht="12.75" x14ac:dyDescent="0.2">
      <c r="A463" s="36" t="s">
        <v>157</v>
      </c>
      <c r="B463" s="36" t="s">
        <v>638</v>
      </c>
      <c r="C463" s="36" t="str">
        <f>MID($B463,6,7)</f>
        <v>GR18243</v>
      </c>
      <c r="D463" s="36"/>
      <c r="E463" s="36"/>
      <c r="F463" s="36"/>
      <c r="G463" s="36"/>
      <c r="H463" s="37">
        <v>44557</v>
      </c>
      <c r="I463" s="9"/>
      <c r="J463" s="32" t="str">
        <f>IF(LEFT(B463,3)="Box","BOX","COUNT")</f>
        <v>BOX</v>
      </c>
      <c r="K463" s="27">
        <f>SUMIF($J$4:$J$598,$C463,$D$4:$D$598)</f>
        <v>50</v>
      </c>
      <c r="L463" s="15">
        <f>SUMIF($J$4:$J$598,$C463,$F$4:$F$598)</f>
        <v>5527.49</v>
      </c>
      <c r="M463" s="15">
        <f>SUMIF($J$4:$J$598,$C463,$G$4:$G$598)</f>
        <v>1381.8724999999999</v>
      </c>
      <c r="N463" s="38" t="str">
        <f>C463</f>
        <v>GR18243</v>
      </c>
      <c r="O463" s="38" t="str">
        <f>J464</f>
        <v>SHIP</v>
      </c>
      <c r="P463" s="28">
        <f>M463</f>
        <v>1381.8724999999999</v>
      </c>
      <c r="Q463" s="39">
        <v>44494</v>
      </c>
      <c r="R463" s="9" t="s">
        <v>371</v>
      </c>
      <c r="S463" s="9" t="s">
        <v>372</v>
      </c>
    </row>
    <row r="464" spans="1:19" ht="12.75" x14ac:dyDescent="0.2">
      <c r="A464" s="74" t="s">
        <v>240</v>
      </c>
      <c r="B464" s="36" t="s">
        <v>639</v>
      </c>
      <c r="C464" s="55"/>
      <c r="D464" s="55"/>
      <c r="E464" s="56"/>
      <c r="F464" s="56"/>
      <c r="G464" s="56"/>
      <c r="H464" s="55"/>
      <c r="I464" s="9"/>
      <c r="J464" s="32" t="str">
        <f>IF(B464="","NSHIP","SHIP")</f>
        <v>SHIP</v>
      </c>
      <c r="K464" s="27">
        <f>IF($J464="NSHIP",0,-SUMIF($J$4:$J$598,$C463,$D$4:$D$598))</f>
        <v>-50</v>
      </c>
      <c r="L464" s="15">
        <f>IF($J464="NSHIP",0,-SUMIF($J$4:$J$598,$C463,$F$4:$F$598))</f>
        <v>-5527.49</v>
      </c>
      <c r="M464" s="15">
        <f>IF($J464="NSHIP",0,-SUMIF($J$4:$J$598,$C463,$G$4:$G$598))</f>
        <v>-1381.8724999999999</v>
      </c>
      <c r="P464" s="28"/>
    </row>
    <row r="465" spans="1:26" ht="12.75" x14ac:dyDescent="0.2">
      <c r="A465" s="22">
        <v>190744578863</v>
      </c>
      <c r="B465" s="65" t="s">
        <v>640</v>
      </c>
      <c r="C465" s="22" t="s">
        <v>28</v>
      </c>
      <c r="D465" s="22">
        <v>1</v>
      </c>
      <c r="E465" s="24">
        <v>23.99</v>
      </c>
      <c r="F465" s="24">
        <f t="shared" ref="F465:F507" si="59">E465*D465</f>
        <v>23.99</v>
      </c>
      <c r="G465" s="24">
        <f t="shared" ref="G465:G507" si="60">F465/4</f>
        <v>5.9974999999999996</v>
      </c>
      <c r="H465" s="22" t="s">
        <v>483</v>
      </c>
      <c r="J465" s="26" t="s">
        <v>641</v>
      </c>
      <c r="K465" s="27"/>
      <c r="L465" s="15"/>
      <c r="M465" s="15"/>
      <c r="P465" s="28"/>
    </row>
    <row r="466" spans="1:26" ht="12.75" x14ac:dyDescent="0.2">
      <c r="A466" s="22">
        <v>191170255564</v>
      </c>
      <c r="B466" s="65" t="s">
        <v>642</v>
      </c>
      <c r="C466" s="22" t="s">
        <v>28</v>
      </c>
      <c r="D466" s="22">
        <v>1</v>
      </c>
      <c r="E466" s="24">
        <v>59</v>
      </c>
      <c r="F466" s="24">
        <f t="shared" si="59"/>
        <v>59</v>
      </c>
      <c r="G466" s="24">
        <f t="shared" si="60"/>
        <v>14.75</v>
      </c>
      <c r="H466" s="22" t="s">
        <v>578</v>
      </c>
      <c r="J466" s="26" t="s">
        <v>641</v>
      </c>
      <c r="K466" s="27"/>
      <c r="L466" s="15"/>
      <c r="M466" s="15"/>
      <c r="P466" s="28"/>
    </row>
    <row r="467" spans="1:26" ht="12.75" x14ac:dyDescent="0.2">
      <c r="A467" s="22">
        <v>192284616289</v>
      </c>
      <c r="B467" s="65" t="s">
        <v>643</v>
      </c>
      <c r="C467" s="22" t="s">
        <v>28</v>
      </c>
      <c r="D467" s="22">
        <v>1</v>
      </c>
      <c r="E467" s="24">
        <v>28.99</v>
      </c>
      <c r="F467" s="24">
        <f t="shared" si="59"/>
        <v>28.99</v>
      </c>
      <c r="G467" s="24">
        <f t="shared" si="60"/>
        <v>7.2474999999999996</v>
      </c>
      <c r="H467" s="22" t="s">
        <v>97</v>
      </c>
      <c r="J467" s="26" t="s">
        <v>641</v>
      </c>
      <c r="K467" s="27"/>
      <c r="L467" s="15"/>
      <c r="M467" s="15"/>
      <c r="P467" s="28"/>
    </row>
    <row r="468" spans="1:26" ht="12.75" x14ac:dyDescent="0.2">
      <c r="A468" s="22">
        <v>192523575438</v>
      </c>
      <c r="B468" s="65" t="s">
        <v>644</v>
      </c>
      <c r="C468" s="22" t="s">
        <v>28</v>
      </c>
      <c r="D468" s="22">
        <v>1</v>
      </c>
      <c r="E468" s="24">
        <v>108</v>
      </c>
      <c r="F468" s="24">
        <f t="shared" si="59"/>
        <v>108</v>
      </c>
      <c r="G468" s="24">
        <f t="shared" si="60"/>
        <v>27</v>
      </c>
      <c r="H468" s="22" t="s">
        <v>99</v>
      </c>
      <c r="J468" s="26" t="s">
        <v>641</v>
      </c>
      <c r="K468" s="27"/>
      <c r="L468" s="15"/>
      <c r="M468" s="15"/>
      <c r="P468" s="28"/>
    </row>
    <row r="469" spans="1:26" ht="12.75" x14ac:dyDescent="0.2">
      <c r="A469" s="22">
        <v>192523584621</v>
      </c>
      <c r="B469" s="65" t="s">
        <v>645</v>
      </c>
      <c r="C469" s="22" t="s">
        <v>28</v>
      </c>
      <c r="D469" s="22">
        <v>1</v>
      </c>
      <c r="E469" s="24">
        <v>128</v>
      </c>
      <c r="F469" s="24">
        <f t="shared" si="59"/>
        <v>128</v>
      </c>
      <c r="G469" s="24">
        <f t="shared" si="60"/>
        <v>32</v>
      </c>
      <c r="H469" s="22" t="s">
        <v>99</v>
      </c>
      <c r="J469" s="26" t="s">
        <v>641</v>
      </c>
      <c r="K469" s="27"/>
      <c r="L469" s="15"/>
      <c r="M469" s="15"/>
      <c r="P469" s="28"/>
    </row>
    <row r="470" spans="1:26" ht="12.75" x14ac:dyDescent="0.2">
      <c r="A470" s="22">
        <v>192523584829</v>
      </c>
      <c r="B470" s="65" t="s">
        <v>98</v>
      </c>
      <c r="C470" s="22" t="s">
        <v>28</v>
      </c>
      <c r="D470" s="22">
        <v>1</v>
      </c>
      <c r="E470" s="24">
        <v>128</v>
      </c>
      <c r="F470" s="24">
        <f t="shared" si="59"/>
        <v>128</v>
      </c>
      <c r="G470" s="24">
        <f t="shared" si="60"/>
        <v>32</v>
      </c>
      <c r="H470" s="22" t="s">
        <v>99</v>
      </c>
      <c r="J470" s="26" t="s">
        <v>641</v>
      </c>
      <c r="K470" s="27"/>
      <c r="L470" s="15"/>
      <c r="M470" s="15"/>
      <c r="P470" s="28"/>
    </row>
    <row r="471" spans="1:26" ht="12.75" x14ac:dyDescent="0.2">
      <c r="A471" s="22">
        <v>193144290212</v>
      </c>
      <c r="B471" s="65" t="s">
        <v>646</v>
      </c>
      <c r="C471" s="22" t="s">
        <v>28</v>
      </c>
      <c r="D471" s="22">
        <v>1</v>
      </c>
      <c r="E471" s="24">
        <v>24.99</v>
      </c>
      <c r="F471" s="24">
        <f t="shared" si="59"/>
        <v>24.99</v>
      </c>
      <c r="G471" s="24">
        <f t="shared" si="60"/>
        <v>6.2474999999999996</v>
      </c>
      <c r="H471" s="22" t="s">
        <v>647</v>
      </c>
      <c r="J471" s="26" t="s">
        <v>641</v>
      </c>
      <c r="K471" s="27"/>
      <c r="L471" s="15"/>
      <c r="M471" s="15"/>
      <c r="P471" s="28"/>
    </row>
    <row r="472" spans="1:26" ht="12.75" x14ac:dyDescent="0.2">
      <c r="A472" s="22">
        <v>194374361161</v>
      </c>
      <c r="B472" s="65" t="s">
        <v>648</v>
      </c>
      <c r="C472" s="22" t="s">
        <v>28</v>
      </c>
      <c r="D472" s="22">
        <v>1</v>
      </c>
      <c r="E472" s="24">
        <v>48</v>
      </c>
      <c r="F472" s="24">
        <f t="shared" si="59"/>
        <v>48</v>
      </c>
      <c r="G472" s="24">
        <f t="shared" si="60"/>
        <v>12</v>
      </c>
      <c r="H472" s="22" t="s">
        <v>649</v>
      </c>
      <c r="J472" s="26" t="s">
        <v>641</v>
      </c>
      <c r="K472" s="27"/>
      <c r="L472" s="15"/>
      <c r="M472" s="15"/>
      <c r="P472" s="28"/>
    </row>
    <row r="473" spans="1:26" ht="12.75" x14ac:dyDescent="0.2">
      <c r="A473" s="22">
        <v>194374520421</v>
      </c>
      <c r="B473" s="65" t="s">
        <v>650</v>
      </c>
      <c r="C473" s="22" t="s">
        <v>28</v>
      </c>
      <c r="D473" s="22">
        <v>1</v>
      </c>
      <c r="E473" s="24">
        <v>48</v>
      </c>
      <c r="F473" s="24">
        <f t="shared" si="59"/>
        <v>48</v>
      </c>
      <c r="G473" s="24">
        <f t="shared" si="60"/>
        <v>12</v>
      </c>
      <c r="H473" s="22" t="s">
        <v>310</v>
      </c>
      <c r="J473" s="26" t="s">
        <v>641</v>
      </c>
      <c r="K473" s="27"/>
      <c r="L473" s="15"/>
      <c r="M473" s="15"/>
      <c r="P473" s="28"/>
    </row>
    <row r="474" spans="1:26" ht="12.75" x14ac:dyDescent="0.2">
      <c r="A474" s="22">
        <v>194374606491</v>
      </c>
      <c r="B474" s="65" t="s">
        <v>651</v>
      </c>
      <c r="C474" s="22" t="s">
        <v>28</v>
      </c>
      <c r="D474" s="22">
        <v>1</v>
      </c>
      <c r="E474" s="24">
        <v>27</v>
      </c>
      <c r="F474" s="24">
        <f t="shared" si="59"/>
        <v>27</v>
      </c>
      <c r="G474" s="24">
        <f t="shared" si="60"/>
        <v>6.75</v>
      </c>
      <c r="H474" s="22" t="s">
        <v>649</v>
      </c>
      <c r="I474" s="25"/>
      <c r="J474" s="87" t="s">
        <v>641</v>
      </c>
      <c r="K474" s="69"/>
      <c r="L474" s="24"/>
      <c r="M474" s="24"/>
      <c r="N474" s="25"/>
      <c r="O474" s="25"/>
      <c r="P474" s="28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2">
        <v>194374757544</v>
      </c>
      <c r="B475" s="65" t="s">
        <v>652</v>
      </c>
      <c r="C475" s="22" t="s">
        <v>28</v>
      </c>
      <c r="D475" s="22">
        <v>1</v>
      </c>
      <c r="E475" s="24">
        <v>68</v>
      </c>
      <c r="F475" s="24">
        <f t="shared" si="59"/>
        <v>68</v>
      </c>
      <c r="G475" s="24">
        <f t="shared" si="60"/>
        <v>17</v>
      </c>
      <c r="H475" s="22" t="s">
        <v>102</v>
      </c>
      <c r="J475" s="26" t="s">
        <v>641</v>
      </c>
      <c r="K475" s="27"/>
      <c r="L475" s="15"/>
      <c r="M475" s="15"/>
      <c r="P475" s="28"/>
    </row>
    <row r="476" spans="1:26" ht="12.75" x14ac:dyDescent="0.2">
      <c r="A476" s="22">
        <v>194592997357</v>
      </c>
      <c r="B476" s="65" t="s">
        <v>653</v>
      </c>
      <c r="C476" s="22" t="s">
        <v>28</v>
      </c>
      <c r="D476" s="22">
        <v>1</v>
      </c>
      <c r="E476" s="24">
        <v>89</v>
      </c>
      <c r="F476" s="24">
        <f t="shared" si="59"/>
        <v>89</v>
      </c>
      <c r="G476" s="24">
        <f t="shared" si="60"/>
        <v>22.25</v>
      </c>
      <c r="H476" s="22" t="s">
        <v>118</v>
      </c>
      <c r="J476" s="26" t="s">
        <v>641</v>
      </c>
      <c r="K476" s="27"/>
      <c r="L476" s="15"/>
      <c r="M476" s="15"/>
      <c r="P476" s="28"/>
    </row>
    <row r="477" spans="1:26" ht="12.75" x14ac:dyDescent="0.2">
      <c r="A477" s="22">
        <v>195170006393</v>
      </c>
      <c r="B477" s="65" t="s">
        <v>654</v>
      </c>
      <c r="C477" s="22" t="s">
        <v>28</v>
      </c>
      <c r="D477" s="22">
        <v>1</v>
      </c>
      <c r="E477" s="24">
        <v>189</v>
      </c>
      <c r="F477" s="24">
        <f t="shared" si="59"/>
        <v>189</v>
      </c>
      <c r="G477" s="24">
        <f t="shared" si="60"/>
        <v>47.25</v>
      </c>
      <c r="H477" s="22" t="s">
        <v>104</v>
      </c>
      <c r="J477" s="26" t="s">
        <v>641</v>
      </c>
      <c r="K477" s="27"/>
      <c r="L477" s="15"/>
      <c r="M477" s="15"/>
      <c r="P477" s="28"/>
    </row>
    <row r="478" spans="1:26" ht="12.75" x14ac:dyDescent="0.2">
      <c r="A478" s="22">
        <v>635273706375</v>
      </c>
      <c r="B478" s="65" t="s">
        <v>655</v>
      </c>
      <c r="C478" s="22" t="s">
        <v>28</v>
      </c>
      <c r="D478" s="22">
        <v>1</v>
      </c>
      <c r="E478" s="24">
        <v>218</v>
      </c>
      <c r="F478" s="24">
        <f t="shared" si="59"/>
        <v>218</v>
      </c>
      <c r="G478" s="24">
        <f t="shared" si="60"/>
        <v>54.5</v>
      </c>
      <c r="H478" s="22" t="s">
        <v>656</v>
      </c>
      <c r="J478" s="26" t="s">
        <v>641</v>
      </c>
      <c r="K478" s="27"/>
      <c r="L478" s="15"/>
      <c r="M478" s="15"/>
      <c r="P478" s="28"/>
    </row>
    <row r="479" spans="1:26" ht="12.75" x14ac:dyDescent="0.2">
      <c r="A479" s="22">
        <v>652874003030</v>
      </c>
      <c r="B479" s="65" t="s">
        <v>657</v>
      </c>
      <c r="C479" s="22" t="s">
        <v>28</v>
      </c>
      <c r="D479" s="22">
        <v>1</v>
      </c>
      <c r="E479" s="24">
        <v>79</v>
      </c>
      <c r="F479" s="24">
        <f t="shared" si="59"/>
        <v>79</v>
      </c>
      <c r="G479" s="24">
        <f t="shared" si="60"/>
        <v>19.75</v>
      </c>
      <c r="H479" s="22" t="s">
        <v>352</v>
      </c>
      <c r="J479" s="26" t="s">
        <v>641</v>
      </c>
      <c r="K479" s="27"/>
      <c r="L479" s="15"/>
      <c r="M479" s="15"/>
      <c r="P479" s="28"/>
    </row>
    <row r="480" spans="1:26" ht="12.75" x14ac:dyDescent="0.2">
      <c r="A480" s="22">
        <v>652874003061</v>
      </c>
      <c r="B480" s="65" t="s">
        <v>658</v>
      </c>
      <c r="C480" s="22" t="s">
        <v>28</v>
      </c>
      <c r="D480" s="22">
        <v>1</v>
      </c>
      <c r="E480" s="24">
        <v>79</v>
      </c>
      <c r="F480" s="24">
        <f t="shared" si="59"/>
        <v>79</v>
      </c>
      <c r="G480" s="24">
        <f t="shared" si="60"/>
        <v>19.75</v>
      </c>
      <c r="H480" s="22" t="s">
        <v>352</v>
      </c>
      <c r="J480" s="26" t="s">
        <v>641</v>
      </c>
      <c r="K480" s="27"/>
      <c r="L480" s="15"/>
      <c r="M480" s="15"/>
      <c r="P480" s="28"/>
    </row>
    <row r="481" spans="1:16" ht="12.75" x14ac:dyDescent="0.2">
      <c r="A481" s="22">
        <v>689886482720</v>
      </c>
      <c r="B481" s="65" t="s">
        <v>659</v>
      </c>
      <c r="C481" s="22" t="s">
        <v>28</v>
      </c>
      <c r="D481" s="22">
        <v>1</v>
      </c>
      <c r="E481" s="24">
        <v>99</v>
      </c>
      <c r="F481" s="24">
        <f t="shared" si="59"/>
        <v>99</v>
      </c>
      <c r="G481" s="24">
        <f t="shared" si="60"/>
        <v>24.75</v>
      </c>
      <c r="H481" s="22" t="s">
        <v>497</v>
      </c>
      <c r="J481" s="26" t="s">
        <v>641</v>
      </c>
      <c r="K481" s="27"/>
      <c r="L481" s="15"/>
      <c r="M481" s="15"/>
      <c r="P481" s="28"/>
    </row>
    <row r="482" spans="1:16" ht="12.75" x14ac:dyDescent="0.2">
      <c r="A482" s="22">
        <v>707762001053</v>
      </c>
      <c r="B482" s="65" t="s">
        <v>660</v>
      </c>
      <c r="C482" s="22" t="s">
        <v>28</v>
      </c>
      <c r="D482" s="22">
        <v>1</v>
      </c>
      <c r="E482" s="24">
        <v>99</v>
      </c>
      <c r="F482" s="24">
        <f t="shared" si="59"/>
        <v>99</v>
      </c>
      <c r="G482" s="24">
        <f t="shared" si="60"/>
        <v>24.75</v>
      </c>
      <c r="H482" s="22" t="s">
        <v>120</v>
      </c>
      <c r="J482" s="26" t="s">
        <v>641</v>
      </c>
      <c r="K482" s="27"/>
      <c r="L482" s="15"/>
      <c r="M482" s="15"/>
      <c r="P482" s="28"/>
    </row>
    <row r="483" spans="1:16" ht="12.75" x14ac:dyDescent="0.2">
      <c r="A483" s="22">
        <v>707762001060</v>
      </c>
      <c r="B483" s="65" t="s">
        <v>661</v>
      </c>
      <c r="C483" s="22" t="s">
        <v>28</v>
      </c>
      <c r="D483" s="22">
        <v>1</v>
      </c>
      <c r="E483" s="24">
        <v>99</v>
      </c>
      <c r="F483" s="24">
        <f t="shared" si="59"/>
        <v>99</v>
      </c>
      <c r="G483" s="24">
        <f t="shared" si="60"/>
        <v>24.75</v>
      </c>
      <c r="H483" s="22" t="s">
        <v>120</v>
      </c>
      <c r="J483" s="26" t="s">
        <v>641</v>
      </c>
      <c r="K483" s="27"/>
      <c r="L483" s="15"/>
      <c r="M483" s="15"/>
      <c r="P483" s="28"/>
    </row>
    <row r="484" spans="1:16" ht="12.75" x14ac:dyDescent="0.2">
      <c r="A484" s="22">
        <v>707762088535</v>
      </c>
      <c r="B484" s="65" t="s">
        <v>662</v>
      </c>
      <c r="C484" s="22" t="s">
        <v>28</v>
      </c>
      <c r="D484" s="22">
        <v>1</v>
      </c>
      <c r="E484" s="24">
        <v>79</v>
      </c>
      <c r="F484" s="24">
        <f t="shared" si="59"/>
        <v>79</v>
      </c>
      <c r="G484" s="24">
        <f t="shared" si="60"/>
        <v>19.75</v>
      </c>
      <c r="H484" s="22" t="s">
        <v>120</v>
      </c>
      <c r="J484" s="26" t="s">
        <v>641</v>
      </c>
      <c r="K484" s="27"/>
      <c r="L484" s="15"/>
      <c r="M484" s="15"/>
      <c r="P484" s="28"/>
    </row>
    <row r="485" spans="1:16" ht="12.75" x14ac:dyDescent="0.2">
      <c r="A485" s="22">
        <v>708008577998</v>
      </c>
      <c r="B485" s="65" t="s">
        <v>663</v>
      </c>
      <c r="C485" s="22" t="s">
        <v>28</v>
      </c>
      <c r="D485" s="22">
        <v>1</v>
      </c>
      <c r="E485" s="24">
        <v>36.99</v>
      </c>
      <c r="F485" s="24">
        <f t="shared" si="59"/>
        <v>36.99</v>
      </c>
      <c r="G485" s="24">
        <f t="shared" si="60"/>
        <v>9.2475000000000005</v>
      </c>
      <c r="H485" s="22" t="s">
        <v>122</v>
      </c>
      <c r="J485" s="26" t="s">
        <v>641</v>
      </c>
      <c r="K485" s="27"/>
      <c r="L485" s="15"/>
      <c r="M485" s="15"/>
      <c r="P485" s="28"/>
    </row>
    <row r="486" spans="1:16" ht="12.75" x14ac:dyDescent="0.2">
      <c r="A486" s="22">
        <v>708008598702</v>
      </c>
      <c r="B486" s="65" t="s">
        <v>664</v>
      </c>
      <c r="C486" s="22" t="s">
        <v>28</v>
      </c>
      <c r="D486" s="22">
        <v>1</v>
      </c>
      <c r="E486" s="24">
        <v>69</v>
      </c>
      <c r="F486" s="24">
        <f t="shared" si="59"/>
        <v>69</v>
      </c>
      <c r="G486" s="24">
        <f t="shared" si="60"/>
        <v>17.25</v>
      </c>
      <c r="H486" s="22" t="s">
        <v>122</v>
      </c>
      <c r="J486" s="26" t="s">
        <v>641</v>
      </c>
      <c r="K486" s="27"/>
      <c r="L486" s="15"/>
      <c r="M486" s="15"/>
      <c r="P486" s="28"/>
    </row>
    <row r="487" spans="1:16" ht="12.75" x14ac:dyDescent="0.2">
      <c r="A487" s="22">
        <v>708008601419</v>
      </c>
      <c r="B487" s="65" t="s">
        <v>665</v>
      </c>
      <c r="C487" s="22" t="s">
        <v>28</v>
      </c>
      <c r="D487" s="22">
        <v>1</v>
      </c>
      <c r="E487" s="24">
        <v>47.99</v>
      </c>
      <c r="F487" s="24">
        <f t="shared" si="59"/>
        <v>47.99</v>
      </c>
      <c r="G487" s="24">
        <f t="shared" si="60"/>
        <v>11.9975</v>
      </c>
      <c r="H487" s="22" t="s">
        <v>122</v>
      </c>
      <c r="J487" s="26" t="s">
        <v>641</v>
      </c>
      <c r="K487" s="27"/>
      <c r="L487" s="15"/>
      <c r="M487" s="15"/>
      <c r="P487" s="28"/>
    </row>
    <row r="488" spans="1:16" ht="12.75" x14ac:dyDescent="0.2">
      <c r="A488" s="22">
        <v>708008630303</v>
      </c>
      <c r="B488" s="65" t="s">
        <v>666</v>
      </c>
      <c r="C488" s="22" t="s">
        <v>28</v>
      </c>
      <c r="D488" s="22">
        <v>1</v>
      </c>
      <c r="E488" s="24">
        <v>69</v>
      </c>
      <c r="F488" s="24">
        <f t="shared" si="59"/>
        <v>69</v>
      </c>
      <c r="G488" s="24">
        <f t="shared" si="60"/>
        <v>17.25</v>
      </c>
      <c r="H488" s="22" t="s">
        <v>122</v>
      </c>
      <c r="J488" s="26" t="s">
        <v>641</v>
      </c>
      <c r="K488" s="27"/>
      <c r="L488" s="15"/>
      <c r="M488" s="15"/>
      <c r="P488" s="28"/>
    </row>
    <row r="489" spans="1:16" ht="12.75" x14ac:dyDescent="0.2">
      <c r="A489" s="22">
        <v>708008633014</v>
      </c>
      <c r="B489" s="65" t="s">
        <v>667</v>
      </c>
      <c r="C489" s="22" t="s">
        <v>28</v>
      </c>
      <c r="D489" s="22">
        <v>1</v>
      </c>
      <c r="E489" s="24">
        <v>99</v>
      </c>
      <c r="F489" s="24">
        <f t="shared" si="59"/>
        <v>99</v>
      </c>
      <c r="G489" s="24">
        <f t="shared" si="60"/>
        <v>24.75</v>
      </c>
      <c r="H489" s="22" t="s">
        <v>122</v>
      </c>
      <c r="J489" s="26" t="s">
        <v>641</v>
      </c>
      <c r="K489" s="27"/>
      <c r="L489" s="15"/>
      <c r="M489" s="15"/>
      <c r="P489" s="28"/>
    </row>
    <row r="490" spans="1:16" ht="12.75" x14ac:dyDescent="0.2">
      <c r="A490" s="22">
        <v>724432815420</v>
      </c>
      <c r="B490" s="65" t="s">
        <v>668</v>
      </c>
      <c r="C490" s="22" t="s">
        <v>28</v>
      </c>
      <c r="D490" s="22">
        <v>1</v>
      </c>
      <c r="E490" s="24">
        <v>128</v>
      </c>
      <c r="F490" s="24">
        <f t="shared" si="59"/>
        <v>128</v>
      </c>
      <c r="G490" s="24">
        <f t="shared" si="60"/>
        <v>32</v>
      </c>
      <c r="H490" s="22" t="s">
        <v>669</v>
      </c>
      <c r="J490" s="26" t="s">
        <v>641</v>
      </c>
      <c r="K490" s="27"/>
      <c r="L490" s="15"/>
      <c r="M490" s="15"/>
      <c r="P490" s="28"/>
    </row>
    <row r="491" spans="1:16" ht="12.75" x14ac:dyDescent="0.2">
      <c r="A491" s="22">
        <v>724432821674</v>
      </c>
      <c r="B491" s="65" t="s">
        <v>670</v>
      </c>
      <c r="C491" s="22" t="s">
        <v>28</v>
      </c>
      <c r="D491" s="22">
        <v>1</v>
      </c>
      <c r="E491" s="24">
        <v>138</v>
      </c>
      <c r="F491" s="24">
        <f t="shared" si="59"/>
        <v>138</v>
      </c>
      <c r="G491" s="24">
        <f t="shared" si="60"/>
        <v>34.5</v>
      </c>
      <c r="H491" s="22" t="s">
        <v>147</v>
      </c>
      <c r="J491" s="26" t="s">
        <v>641</v>
      </c>
      <c r="K491" s="27"/>
      <c r="L491" s="15"/>
      <c r="M491" s="15"/>
      <c r="P491" s="28"/>
    </row>
    <row r="492" spans="1:16" ht="12.75" x14ac:dyDescent="0.2">
      <c r="A492" s="22">
        <v>732999933129</v>
      </c>
      <c r="B492" s="65" t="s">
        <v>671</v>
      </c>
      <c r="C492" s="22" t="s">
        <v>28</v>
      </c>
      <c r="D492" s="22">
        <v>1</v>
      </c>
      <c r="E492" s="24">
        <v>74.5</v>
      </c>
      <c r="F492" s="24">
        <f t="shared" si="59"/>
        <v>74.5</v>
      </c>
      <c r="G492" s="24">
        <f t="shared" si="60"/>
        <v>18.625</v>
      </c>
      <c r="H492" s="22" t="s">
        <v>335</v>
      </c>
      <c r="J492" s="26" t="s">
        <v>641</v>
      </c>
      <c r="K492" s="27"/>
      <c r="L492" s="15"/>
      <c r="M492" s="15"/>
      <c r="P492" s="28"/>
    </row>
    <row r="493" spans="1:16" ht="12.75" x14ac:dyDescent="0.2">
      <c r="A493" s="22">
        <v>733001861287</v>
      </c>
      <c r="B493" s="65" t="s">
        <v>672</v>
      </c>
      <c r="C493" s="22" t="s">
        <v>28</v>
      </c>
      <c r="D493" s="22">
        <v>1</v>
      </c>
      <c r="E493" s="24">
        <v>59.5</v>
      </c>
      <c r="F493" s="24">
        <f t="shared" si="59"/>
        <v>59.5</v>
      </c>
      <c r="G493" s="24">
        <f t="shared" si="60"/>
        <v>14.875</v>
      </c>
      <c r="H493" s="22" t="s">
        <v>126</v>
      </c>
      <c r="J493" s="26" t="s">
        <v>641</v>
      </c>
      <c r="K493" s="27"/>
      <c r="L493" s="15"/>
      <c r="M493" s="15"/>
      <c r="P493" s="28"/>
    </row>
    <row r="494" spans="1:16" ht="12.75" x14ac:dyDescent="0.2">
      <c r="A494" s="22">
        <v>733001905950</v>
      </c>
      <c r="B494" s="65" t="s">
        <v>673</v>
      </c>
      <c r="C494" s="22" t="s">
        <v>28</v>
      </c>
      <c r="D494" s="22">
        <v>1</v>
      </c>
      <c r="E494" s="24">
        <v>69.5</v>
      </c>
      <c r="F494" s="24">
        <f t="shared" si="59"/>
        <v>69.5</v>
      </c>
      <c r="G494" s="24">
        <f t="shared" si="60"/>
        <v>17.375</v>
      </c>
      <c r="H494" s="22" t="s">
        <v>335</v>
      </c>
      <c r="J494" s="26" t="s">
        <v>641</v>
      </c>
      <c r="K494" s="27"/>
      <c r="L494" s="15"/>
      <c r="M494" s="15"/>
      <c r="P494" s="28"/>
    </row>
    <row r="495" spans="1:16" ht="12.75" x14ac:dyDescent="0.2">
      <c r="A495" s="22">
        <v>733001916772</v>
      </c>
      <c r="B495" s="65" t="s">
        <v>674</v>
      </c>
      <c r="C495" s="22" t="s">
        <v>28</v>
      </c>
      <c r="D495" s="22">
        <v>1</v>
      </c>
      <c r="E495" s="24">
        <v>59.5</v>
      </c>
      <c r="F495" s="24">
        <f t="shared" si="59"/>
        <v>59.5</v>
      </c>
      <c r="G495" s="24">
        <f t="shared" si="60"/>
        <v>14.875</v>
      </c>
      <c r="H495" s="22" t="s">
        <v>126</v>
      </c>
      <c r="J495" s="26" t="s">
        <v>641</v>
      </c>
      <c r="K495" s="27"/>
      <c r="L495" s="15"/>
      <c r="M495" s="15"/>
      <c r="P495" s="28"/>
    </row>
    <row r="496" spans="1:16" ht="12.75" x14ac:dyDescent="0.2">
      <c r="A496" s="22">
        <v>747941649171</v>
      </c>
      <c r="B496" s="65" t="s">
        <v>675</v>
      </c>
      <c r="C496" s="22" t="s">
        <v>28</v>
      </c>
      <c r="D496" s="22">
        <v>1</v>
      </c>
      <c r="E496" s="24">
        <v>44.99</v>
      </c>
      <c r="F496" s="24">
        <f t="shared" si="59"/>
        <v>44.99</v>
      </c>
      <c r="G496" s="24">
        <f t="shared" si="60"/>
        <v>11.2475</v>
      </c>
      <c r="H496" s="22" t="s">
        <v>352</v>
      </c>
      <c r="J496" s="26" t="s">
        <v>641</v>
      </c>
      <c r="K496" s="27"/>
      <c r="L496" s="15"/>
      <c r="M496" s="15"/>
      <c r="P496" s="28"/>
    </row>
    <row r="497" spans="1:26" ht="12.75" x14ac:dyDescent="0.2">
      <c r="A497" s="22">
        <v>747941812872</v>
      </c>
      <c r="B497" s="65" t="s">
        <v>676</v>
      </c>
      <c r="C497" s="22" t="s">
        <v>28</v>
      </c>
      <c r="D497" s="22">
        <v>1</v>
      </c>
      <c r="E497" s="24">
        <v>46.99</v>
      </c>
      <c r="F497" s="24">
        <f t="shared" si="59"/>
        <v>46.99</v>
      </c>
      <c r="G497" s="24">
        <f t="shared" si="60"/>
        <v>11.7475</v>
      </c>
      <c r="H497" s="22" t="s">
        <v>116</v>
      </c>
      <c r="J497" s="26" t="s">
        <v>641</v>
      </c>
      <c r="K497" s="27"/>
      <c r="L497" s="15"/>
      <c r="M497" s="15"/>
      <c r="P497" s="28"/>
    </row>
    <row r="498" spans="1:26" ht="12.75" x14ac:dyDescent="0.2">
      <c r="A498" s="22">
        <v>747941892614</v>
      </c>
      <c r="B498" s="65" t="s">
        <v>677</v>
      </c>
      <c r="C498" s="22" t="s">
        <v>28</v>
      </c>
      <c r="D498" s="22">
        <v>1</v>
      </c>
      <c r="E498" s="24">
        <v>43.99</v>
      </c>
      <c r="F498" s="24">
        <f t="shared" si="59"/>
        <v>43.99</v>
      </c>
      <c r="G498" s="24">
        <f t="shared" si="60"/>
        <v>10.9975</v>
      </c>
      <c r="H498" s="22" t="s">
        <v>116</v>
      </c>
      <c r="J498" s="26" t="s">
        <v>641</v>
      </c>
      <c r="K498" s="27"/>
      <c r="L498" s="15"/>
      <c r="M498" s="15"/>
      <c r="P498" s="28"/>
    </row>
    <row r="499" spans="1:26" ht="12.75" x14ac:dyDescent="0.2">
      <c r="A499" s="22">
        <v>747941899873</v>
      </c>
      <c r="B499" s="65" t="s">
        <v>678</v>
      </c>
      <c r="C499" s="22" t="s">
        <v>28</v>
      </c>
      <c r="D499" s="22">
        <v>1</v>
      </c>
      <c r="E499" s="24">
        <v>43.99</v>
      </c>
      <c r="F499" s="24">
        <f t="shared" si="59"/>
        <v>43.99</v>
      </c>
      <c r="G499" s="24">
        <f t="shared" si="60"/>
        <v>10.9975</v>
      </c>
      <c r="H499" s="22" t="s">
        <v>116</v>
      </c>
      <c r="J499" s="26" t="s">
        <v>641</v>
      </c>
      <c r="K499" s="27"/>
      <c r="L499" s="15"/>
      <c r="M499" s="15"/>
      <c r="P499" s="28"/>
    </row>
    <row r="500" spans="1:26" ht="12.75" x14ac:dyDescent="0.2">
      <c r="A500" s="22">
        <v>749709671196</v>
      </c>
      <c r="B500" s="65" t="s">
        <v>679</v>
      </c>
      <c r="C500" s="22" t="s">
        <v>28</v>
      </c>
      <c r="D500" s="22">
        <v>1</v>
      </c>
      <c r="E500" s="24">
        <v>119</v>
      </c>
      <c r="F500" s="24">
        <f t="shared" si="59"/>
        <v>119</v>
      </c>
      <c r="G500" s="24">
        <f t="shared" si="60"/>
        <v>29.75</v>
      </c>
      <c r="H500" s="22" t="s">
        <v>680</v>
      </c>
      <c r="J500" s="26" t="s">
        <v>641</v>
      </c>
      <c r="K500" s="27"/>
      <c r="L500" s="15"/>
      <c r="M500" s="15"/>
      <c r="P500" s="28"/>
    </row>
    <row r="501" spans="1:26" ht="12.75" x14ac:dyDescent="0.2">
      <c r="A501" s="22">
        <v>796396497127</v>
      </c>
      <c r="B501" s="65" t="s">
        <v>681</v>
      </c>
      <c r="C501" s="22" t="s">
        <v>28</v>
      </c>
      <c r="D501" s="22">
        <v>1</v>
      </c>
      <c r="E501" s="24">
        <v>129</v>
      </c>
      <c r="F501" s="24">
        <f t="shared" si="59"/>
        <v>129</v>
      </c>
      <c r="G501" s="24">
        <f t="shared" si="60"/>
        <v>32.25</v>
      </c>
      <c r="H501" s="22" t="s">
        <v>114</v>
      </c>
      <c r="J501" s="26" t="s">
        <v>641</v>
      </c>
      <c r="K501" s="27"/>
      <c r="L501" s="15"/>
      <c r="M501" s="15"/>
      <c r="P501" s="28"/>
    </row>
    <row r="502" spans="1:26" ht="12.75" x14ac:dyDescent="0.2">
      <c r="A502" s="22">
        <v>882191043581</v>
      </c>
      <c r="B502" s="65" t="s">
        <v>682</v>
      </c>
      <c r="C502" s="22" t="s">
        <v>28</v>
      </c>
      <c r="D502" s="22">
        <v>1</v>
      </c>
      <c r="E502" s="24">
        <v>79</v>
      </c>
      <c r="F502" s="24">
        <f t="shared" si="59"/>
        <v>79</v>
      </c>
      <c r="G502" s="24">
        <f t="shared" si="60"/>
        <v>19.75</v>
      </c>
      <c r="H502" s="22" t="s">
        <v>120</v>
      </c>
      <c r="J502" s="26" t="s">
        <v>641</v>
      </c>
      <c r="K502" s="27"/>
      <c r="L502" s="15"/>
      <c r="M502" s="15"/>
      <c r="P502" s="28"/>
    </row>
    <row r="503" spans="1:26" ht="12.75" x14ac:dyDescent="0.2">
      <c r="A503" s="22">
        <v>882191097737</v>
      </c>
      <c r="B503" s="65" t="s">
        <v>683</v>
      </c>
      <c r="C503" s="22" t="s">
        <v>28</v>
      </c>
      <c r="D503" s="22">
        <v>1</v>
      </c>
      <c r="E503" s="24">
        <v>99</v>
      </c>
      <c r="F503" s="24">
        <f t="shared" si="59"/>
        <v>99</v>
      </c>
      <c r="G503" s="24">
        <f t="shared" si="60"/>
        <v>24.75</v>
      </c>
      <c r="H503" s="22" t="s">
        <v>120</v>
      </c>
      <c r="J503" s="26" t="s">
        <v>641</v>
      </c>
      <c r="K503" s="27"/>
      <c r="L503" s="15"/>
      <c r="M503" s="15"/>
      <c r="P503" s="28"/>
    </row>
    <row r="504" spans="1:26" ht="12.75" x14ac:dyDescent="0.2">
      <c r="A504" s="80">
        <v>887840356289</v>
      </c>
      <c r="B504" s="65" t="s">
        <v>684</v>
      </c>
      <c r="C504" s="22" t="s">
        <v>28</v>
      </c>
      <c r="D504" s="22">
        <v>2</v>
      </c>
      <c r="E504" s="24">
        <v>59</v>
      </c>
      <c r="F504" s="24">
        <f t="shared" si="59"/>
        <v>118</v>
      </c>
      <c r="G504" s="24">
        <f t="shared" si="60"/>
        <v>29.5</v>
      </c>
      <c r="H504" s="22" t="s">
        <v>419</v>
      </c>
      <c r="J504" s="26" t="s">
        <v>641</v>
      </c>
      <c r="K504" s="27"/>
      <c r="L504" s="15"/>
      <c r="M504" s="15"/>
      <c r="P504" s="28"/>
    </row>
    <row r="505" spans="1:26" ht="12.75" x14ac:dyDescent="0.2">
      <c r="A505" s="22">
        <v>888815779058</v>
      </c>
      <c r="B505" s="65" t="s">
        <v>685</v>
      </c>
      <c r="C505" s="22" t="s">
        <v>28</v>
      </c>
      <c r="D505" s="22">
        <v>1</v>
      </c>
      <c r="E505" s="24">
        <v>89</v>
      </c>
      <c r="F505" s="24">
        <f t="shared" si="59"/>
        <v>89</v>
      </c>
      <c r="G505" s="24">
        <f t="shared" si="60"/>
        <v>22.25</v>
      </c>
      <c r="H505" s="22" t="s">
        <v>139</v>
      </c>
      <c r="J505" s="26" t="s">
        <v>641</v>
      </c>
      <c r="K505" s="27"/>
      <c r="L505" s="15"/>
      <c r="M505" s="15"/>
      <c r="P505" s="28"/>
    </row>
    <row r="506" spans="1:26" ht="12.75" x14ac:dyDescent="0.2">
      <c r="A506" s="22">
        <v>888815826165</v>
      </c>
      <c r="B506" s="65" t="s">
        <v>686</v>
      </c>
      <c r="C506" s="22" t="s">
        <v>28</v>
      </c>
      <c r="D506" s="22">
        <v>1</v>
      </c>
      <c r="E506" s="24">
        <v>109</v>
      </c>
      <c r="F506" s="24">
        <f t="shared" si="59"/>
        <v>109</v>
      </c>
      <c r="G506" s="24">
        <f t="shared" si="60"/>
        <v>27.25</v>
      </c>
      <c r="H506" s="22" t="s">
        <v>139</v>
      </c>
      <c r="J506" s="26" t="s">
        <v>641</v>
      </c>
      <c r="K506" s="27"/>
      <c r="L506" s="15"/>
      <c r="M506" s="15"/>
      <c r="P506" s="28"/>
    </row>
    <row r="507" spans="1:26" ht="12.75" x14ac:dyDescent="0.2">
      <c r="A507" s="22">
        <v>888815966113</v>
      </c>
      <c r="B507" s="65" t="s">
        <v>687</v>
      </c>
      <c r="C507" s="22" t="s">
        <v>28</v>
      </c>
      <c r="D507" s="22">
        <v>1</v>
      </c>
      <c r="E507" s="24">
        <v>99</v>
      </c>
      <c r="F507" s="24">
        <f t="shared" si="59"/>
        <v>99</v>
      </c>
      <c r="G507" s="24">
        <f t="shared" si="60"/>
        <v>24.75</v>
      </c>
      <c r="H507" s="22" t="s">
        <v>139</v>
      </c>
      <c r="J507" s="26" t="s">
        <v>641</v>
      </c>
      <c r="K507" s="27"/>
      <c r="L507" s="15"/>
      <c r="M507" s="15"/>
      <c r="P507" s="28"/>
    </row>
    <row r="508" spans="1:26" ht="12.75" x14ac:dyDescent="0.2">
      <c r="A508" s="58" t="s">
        <v>688</v>
      </c>
      <c r="B508" s="45" t="s">
        <v>689</v>
      </c>
      <c r="C508" s="66"/>
      <c r="D508" s="66"/>
      <c r="E508" s="66"/>
      <c r="F508" s="66"/>
      <c r="G508" s="66"/>
      <c r="H508" s="67"/>
      <c r="I508" s="25"/>
      <c r="J508" s="68"/>
      <c r="K508" s="69"/>
      <c r="L508" s="24"/>
      <c r="M508" s="24"/>
      <c r="N508" s="25"/>
      <c r="O508" s="25"/>
      <c r="P508" s="28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35">
        <v>794795103748</v>
      </c>
      <c r="B509" s="65" t="s">
        <v>690</v>
      </c>
      <c r="C509" s="22" t="s">
        <v>28</v>
      </c>
      <c r="D509" s="22">
        <v>1</v>
      </c>
      <c r="E509" s="24">
        <v>109</v>
      </c>
      <c r="F509" s="24">
        <f>E509*D509</f>
        <v>109</v>
      </c>
      <c r="G509" s="24">
        <f>F509/4</f>
        <v>27.25</v>
      </c>
      <c r="H509" s="22" t="s">
        <v>355</v>
      </c>
      <c r="J509" s="26" t="s">
        <v>641</v>
      </c>
      <c r="K509" s="27"/>
      <c r="L509" s="15"/>
      <c r="M509" s="15"/>
      <c r="P509" s="28"/>
    </row>
    <row r="510" spans="1:26" ht="12.75" x14ac:dyDescent="0.2">
      <c r="A510" s="58" t="s">
        <v>691</v>
      </c>
      <c r="B510" s="45" t="s">
        <v>692</v>
      </c>
      <c r="C510" s="66"/>
      <c r="D510" s="66"/>
      <c r="E510" s="66"/>
      <c r="F510" s="66"/>
      <c r="G510" s="66"/>
      <c r="H510" s="67"/>
      <c r="I510" s="25"/>
      <c r="J510" s="68"/>
      <c r="K510" s="69"/>
      <c r="L510" s="24"/>
      <c r="M510" s="24"/>
      <c r="N510" s="25"/>
      <c r="O510" s="25"/>
      <c r="P510" s="28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81">
        <v>11531740303</v>
      </c>
      <c r="B511" s="88" t="s">
        <v>152</v>
      </c>
      <c r="C511" s="89" t="s">
        <v>28</v>
      </c>
      <c r="D511" s="89">
        <v>1</v>
      </c>
      <c r="E511" s="90"/>
      <c r="F511" s="90">
        <f t="shared" ref="F511:F515" si="61">E511*D511</f>
        <v>0</v>
      </c>
      <c r="G511" s="90">
        <f t="shared" ref="G511:G515" si="62">F511/4</f>
        <v>0</v>
      </c>
      <c r="H511" s="91"/>
      <c r="I511" s="9" t="s">
        <v>693</v>
      </c>
      <c r="J511" s="26" t="s">
        <v>641</v>
      </c>
      <c r="K511" s="27"/>
      <c r="L511" s="15"/>
      <c r="M511" s="15"/>
      <c r="P511" s="28"/>
    </row>
    <row r="512" spans="1:26" ht="12.75" x14ac:dyDescent="0.2">
      <c r="A512" s="74">
        <v>192504720734</v>
      </c>
      <c r="B512" s="65" t="s">
        <v>694</v>
      </c>
      <c r="C512" s="22" t="s">
        <v>28</v>
      </c>
      <c r="D512" s="22">
        <v>1</v>
      </c>
      <c r="E512" s="24">
        <v>40</v>
      </c>
      <c r="F512" s="24">
        <f t="shared" si="61"/>
        <v>40</v>
      </c>
      <c r="G512" s="24">
        <f t="shared" si="62"/>
        <v>10</v>
      </c>
      <c r="H512" s="22" t="s">
        <v>695</v>
      </c>
      <c r="I512" s="9" t="s">
        <v>693</v>
      </c>
      <c r="J512" s="26" t="s">
        <v>641</v>
      </c>
      <c r="K512" s="27"/>
      <c r="L512" s="15"/>
      <c r="M512" s="15"/>
      <c r="P512" s="28"/>
    </row>
    <row r="513" spans="1:26" ht="12.75" x14ac:dyDescent="0.2">
      <c r="A513" s="74">
        <v>738994249562</v>
      </c>
      <c r="B513" s="65" t="s">
        <v>696</v>
      </c>
      <c r="C513" s="22" t="s">
        <v>28</v>
      </c>
      <c r="D513" s="22">
        <v>1</v>
      </c>
      <c r="E513" s="24">
        <v>13</v>
      </c>
      <c r="F513" s="24">
        <f t="shared" si="61"/>
        <v>13</v>
      </c>
      <c r="G513" s="24">
        <f t="shared" si="62"/>
        <v>3.25</v>
      </c>
      <c r="H513" s="22" t="s">
        <v>255</v>
      </c>
      <c r="I513" s="9" t="s">
        <v>693</v>
      </c>
      <c r="J513" s="26" t="s">
        <v>641</v>
      </c>
      <c r="K513" s="27"/>
      <c r="L513" s="15"/>
      <c r="M513" s="15"/>
      <c r="P513" s="28"/>
    </row>
    <row r="514" spans="1:26" ht="12.75" x14ac:dyDescent="0.2">
      <c r="A514" s="74">
        <v>883806035601</v>
      </c>
      <c r="B514" s="65" t="s">
        <v>697</v>
      </c>
      <c r="C514" s="22" t="s">
        <v>28</v>
      </c>
      <c r="D514" s="22">
        <v>1</v>
      </c>
      <c r="E514" s="24">
        <v>185</v>
      </c>
      <c r="F514" s="24">
        <f t="shared" si="61"/>
        <v>185</v>
      </c>
      <c r="G514" s="24">
        <f t="shared" si="62"/>
        <v>46.25</v>
      </c>
      <c r="H514" s="22" t="s">
        <v>131</v>
      </c>
      <c r="I514" s="9" t="s">
        <v>693</v>
      </c>
      <c r="J514" s="26" t="s">
        <v>641</v>
      </c>
      <c r="K514" s="27"/>
      <c r="L514" s="15"/>
      <c r="M514" s="15"/>
      <c r="P514" s="28"/>
    </row>
    <row r="515" spans="1:26" ht="12.75" x14ac:dyDescent="0.2">
      <c r="A515" s="74">
        <v>884094418916</v>
      </c>
      <c r="B515" s="65" t="s">
        <v>698</v>
      </c>
      <c r="C515" s="22" t="s">
        <v>28</v>
      </c>
      <c r="D515" s="22">
        <v>1</v>
      </c>
      <c r="E515" s="24">
        <v>145</v>
      </c>
      <c r="F515" s="24">
        <f t="shared" si="61"/>
        <v>145</v>
      </c>
      <c r="G515" s="24">
        <f t="shared" si="62"/>
        <v>36.25</v>
      </c>
      <c r="H515" s="22" t="s">
        <v>129</v>
      </c>
      <c r="I515" s="9" t="s">
        <v>693</v>
      </c>
      <c r="J515" s="26" t="s">
        <v>641</v>
      </c>
      <c r="K515" s="27"/>
      <c r="L515" s="15"/>
      <c r="M515" s="15"/>
      <c r="P515" s="28"/>
    </row>
    <row r="516" spans="1:26" ht="12.75" x14ac:dyDescent="0.2">
      <c r="A516" s="36" t="s">
        <v>200</v>
      </c>
      <c r="B516" s="36" t="s">
        <v>699</v>
      </c>
      <c r="C516" s="36" t="str">
        <f>MID($B516,6,7)</f>
        <v>GR18244</v>
      </c>
      <c r="D516" s="36"/>
      <c r="E516" s="36"/>
      <c r="F516" s="36"/>
      <c r="G516" s="36"/>
      <c r="H516" s="37">
        <v>44557</v>
      </c>
      <c r="I516" s="70"/>
      <c r="J516" s="48" t="str">
        <f>IF(LEFT(B516,3)="Box","BOX","COUNT")</f>
        <v>BOX</v>
      </c>
      <c r="K516" s="71">
        <f>SUMIF($J$4:$J$598,$C516,$D$4:$D$598)</f>
        <v>50</v>
      </c>
      <c r="L516" s="72">
        <f>SUMIF($J$4:$J$598,$C516,$F$4:$F$598)</f>
        <v>4085.9099999999989</v>
      </c>
      <c r="M516" s="72">
        <f>SUMIF($J$4:$J$598,$C516,$G$4:$G$598)</f>
        <v>1021.4774999999997</v>
      </c>
      <c r="N516" s="70" t="str">
        <f>C516</f>
        <v>GR18244</v>
      </c>
      <c r="O516" s="70" t="str">
        <f>J517</f>
        <v>SHIP</v>
      </c>
      <c r="P516" s="28">
        <f>M516</f>
        <v>1021.4774999999997</v>
      </c>
      <c r="Q516" s="39">
        <v>44490</v>
      </c>
      <c r="R516" s="9" t="s">
        <v>700</v>
      </c>
      <c r="S516" s="9" t="s">
        <v>701</v>
      </c>
      <c r="T516" s="70"/>
      <c r="U516" s="70"/>
      <c r="V516" s="70"/>
      <c r="W516" s="70"/>
      <c r="X516" s="70"/>
      <c r="Y516" s="70"/>
      <c r="Z516" s="70"/>
    </row>
    <row r="517" spans="1:26" ht="12.75" x14ac:dyDescent="0.2">
      <c r="A517" s="74" t="s">
        <v>240</v>
      </c>
      <c r="B517" s="36" t="s">
        <v>702</v>
      </c>
      <c r="C517" s="35"/>
      <c r="D517" s="35"/>
      <c r="E517" s="41"/>
      <c r="F517" s="41"/>
      <c r="G517" s="41"/>
      <c r="H517" s="35"/>
      <c r="J517" s="32" t="str">
        <f>IF(B517="","NSHIP","SHIP")</f>
        <v>SHIP</v>
      </c>
      <c r="K517" s="27">
        <f>IF($J517="NSHIP",0,-SUMIF($J$4:$J$598,$C516,$D$4:$D$598))</f>
        <v>-50</v>
      </c>
      <c r="L517" s="15">
        <f>IF($J517="NSHIP",0,-SUMIF($J$4:$J$598,$C516,$F$4:$F$598))</f>
        <v>-4085.9099999999989</v>
      </c>
      <c r="M517" s="15">
        <f>IF($J517="NSHIP",0,-SUMIF($J$4:$J$598,$C516,$G$4:$G$598))</f>
        <v>-1021.4774999999997</v>
      </c>
      <c r="P517" s="28"/>
    </row>
    <row r="518" spans="1:26" ht="12.75" x14ac:dyDescent="0.2">
      <c r="A518" s="22">
        <v>190748700796</v>
      </c>
      <c r="B518" s="73" t="s">
        <v>703</v>
      </c>
      <c r="C518" s="22" t="s">
        <v>28</v>
      </c>
      <c r="D518" s="22">
        <v>1</v>
      </c>
      <c r="E518" s="24">
        <v>119</v>
      </c>
      <c r="F518" s="24">
        <f t="shared" ref="F518:F526" si="63">E518*D518</f>
        <v>119</v>
      </c>
      <c r="G518" s="24">
        <f t="shared" ref="G518:G526" si="64">F518/3.3</f>
        <v>36.060606060606062</v>
      </c>
      <c r="H518" s="22" t="s">
        <v>704</v>
      </c>
      <c r="J518" s="26" t="s">
        <v>705</v>
      </c>
      <c r="K518" s="27"/>
      <c r="L518" s="15"/>
      <c r="M518" s="15"/>
      <c r="P518" s="28"/>
    </row>
    <row r="519" spans="1:26" ht="12.75" x14ac:dyDescent="0.2">
      <c r="A519" s="22">
        <v>190937735844</v>
      </c>
      <c r="B519" s="53" t="s">
        <v>706</v>
      </c>
      <c r="C519" s="22" t="s">
        <v>28</v>
      </c>
      <c r="D519" s="22">
        <v>1</v>
      </c>
      <c r="E519" s="24">
        <v>99</v>
      </c>
      <c r="F519" s="24">
        <f t="shared" si="63"/>
        <v>99</v>
      </c>
      <c r="G519" s="24">
        <f t="shared" si="64"/>
        <v>30</v>
      </c>
      <c r="H519" s="22" t="s">
        <v>707</v>
      </c>
      <c r="J519" s="26" t="s">
        <v>705</v>
      </c>
      <c r="K519" s="27"/>
      <c r="L519" s="15"/>
      <c r="M519" s="15"/>
      <c r="P519" s="28"/>
    </row>
    <row r="520" spans="1:26" ht="12.75" x14ac:dyDescent="0.2">
      <c r="A520" s="22">
        <v>608381228930</v>
      </c>
      <c r="B520" s="53" t="s">
        <v>708</v>
      </c>
      <c r="C520" s="22" t="s">
        <v>28</v>
      </c>
      <c r="D520" s="22">
        <v>1</v>
      </c>
      <c r="E520" s="24">
        <v>89.5</v>
      </c>
      <c r="F520" s="24">
        <f t="shared" si="63"/>
        <v>89.5</v>
      </c>
      <c r="G520" s="24">
        <f t="shared" si="64"/>
        <v>27.121212121212121</v>
      </c>
      <c r="H520" s="22" t="s">
        <v>709</v>
      </c>
      <c r="J520" s="26" t="s">
        <v>705</v>
      </c>
      <c r="K520" s="27"/>
      <c r="L520" s="15"/>
      <c r="M520" s="15"/>
      <c r="P520" s="28"/>
    </row>
    <row r="521" spans="1:26" ht="12.75" x14ac:dyDescent="0.2">
      <c r="A521" s="22">
        <v>732995843392</v>
      </c>
      <c r="B521" s="53" t="s">
        <v>710</v>
      </c>
      <c r="C521" s="22" t="s">
        <v>28</v>
      </c>
      <c r="D521" s="22">
        <v>1</v>
      </c>
      <c r="E521" s="24">
        <v>59.5</v>
      </c>
      <c r="F521" s="24">
        <f t="shared" si="63"/>
        <v>59.5</v>
      </c>
      <c r="G521" s="24">
        <f t="shared" si="64"/>
        <v>18.030303030303031</v>
      </c>
      <c r="H521" s="22" t="s">
        <v>711</v>
      </c>
      <c r="J521" s="26" t="s">
        <v>705</v>
      </c>
      <c r="K521" s="27"/>
      <c r="L521" s="15"/>
      <c r="M521" s="15"/>
      <c r="P521" s="28"/>
    </row>
    <row r="522" spans="1:26" ht="12.75" x14ac:dyDescent="0.2">
      <c r="A522" s="22">
        <v>732996492865</v>
      </c>
      <c r="B522" s="53" t="s">
        <v>712</v>
      </c>
      <c r="C522" s="22" t="s">
        <v>28</v>
      </c>
      <c r="D522" s="22">
        <v>1</v>
      </c>
      <c r="E522" s="24">
        <v>59.5</v>
      </c>
      <c r="F522" s="24">
        <f t="shared" si="63"/>
        <v>59.5</v>
      </c>
      <c r="G522" s="24">
        <f t="shared" si="64"/>
        <v>18.030303030303031</v>
      </c>
      <c r="H522" s="22" t="s">
        <v>709</v>
      </c>
      <c r="J522" s="26" t="s">
        <v>705</v>
      </c>
      <c r="K522" s="27"/>
      <c r="L522" s="15"/>
      <c r="M522" s="15"/>
      <c r="P522" s="28"/>
    </row>
    <row r="523" spans="1:26" ht="12.75" x14ac:dyDescent="0.2">
      <c r="A523" s="22">
        <v>732997622988</v>
      </c>
      <c r="B523" s="53" t="s">
        <v>713</v>
      </c>
      <c r="C523" s="22" t="s">
        <v>28</v>
      </c>
      <c r="D523" s="22">
        <v>1</v>
      </c>
      <c r="E523" s="24">
        <v>89.5</v>
      </c>
      <c r="F523" s="24">
        <f t="shared" si="63"/>
        <v>89.5</v>
      </c>
      <c r="G523" s="24">
        <f t="shared" si="64"/>
        <v>27.121212121212121</v>
      </c>
      <c r="H523" s="22" t="s">
        <v>333</v>
      </c>
      <c r="J523" s="26" t="s">
        <v>705</v>
      </c>
      <c r="K523" s="27"/>
      <c r="L523" s="15"/>
      <c r="M523" s="15"/>
      <c r="P523" s="28"/>
    </row>
    <row r="524" spans="1:26" ht="12.75" x14ac:dyDescent="0.2">
      <c r="A524" s="22">
        <v>732997623015</v>
      </c>
      <c r="B524" s="53" t="s">
        <v>714</v>
      </c>
      <c r="C524" s="22" t="s">
        <v>28</v>
      </c>
      <c r="D524" s="22">
        <v>1</v>
      </c>
      <c r="E524" s="24">
        <v>89.5</v>
      </c>
      <c r="F524" s="24">
        <f t="shared" si="63"/>
        <v>89.5</v>
      </c>
      <c r="G524" s="24">
        <f t="shared" si="64"/>
        <v>27.121212121212121</v>
      </c>
      <c r="H524" s="22" t="s">
        <v>333</v>
      </c>
      <c r="J524" s="26" t="s">
        <v>705</v>
      </c>
      <c r="K524" s="27"/>
      <c r="L524" s="15"/>
      <c r="M524" s="15"/>
      <c r="P524" s="28"/>
    </row>
    <row r="525" spans="1:26" ht="12.75" x14ac:dyDescent="0.2">
      <c r="A525" s="22">
        <v>768363517909</v>
      </c>
      <c r="B525" s="53" t="s">
        <v>715</v>
      </c>
      <c r="C525" s="22" t="s">
        <v>28</v>
      </c>
      <c r="D525" s="22">
        <v>1</v>
      </c>
      <c r="E525" s="24">
        <v>99</v>
      </c>
      <c r="F525" s="24">
        <f t="shared" si="63"/>
        <v>99</v>
      </c>
      <c r="G525" s="24">
        <f t="shared" si="64"/>
        <v>30</v>
      </c>
      <c r="H525" s="22" t="s">
        <v>716</v>
      </c>
      <c r="J525" s="26" t="s">
        <v>705</v>
      </c>
      <c r="K525" s="27"/>
      <c r="L525" s="15"/>
      <c r="M525" s="15"/>
      <c r="P525" s="28"/>
    </row>
    <row r="526" spans="1:26" ht="12.75" x14ac:dyDescent="0.2">
      <c r="A526" s="22">
        <v>885481661793</v>
      </c>
      <c r="B526" s="53" t="s">
        <v>717</v>
      </c>
      <c r="C526" s="22" t="s">
        <v>28</v>
      </c>
      <c r="D526" s="22">
        <v>1</v>
      </c>
      <c r="E526" s="24">
        <v>89</v>
      </c>
      <c r="F526" s="24">
        <f t="shared" si="63"/>
        <v>89</v>
      </c>
      <c r="G526" s="24">
        <f t="shared" si="64"/>
        <v>26.969696969696972</v>
      </c>
      <c r="H526" s="22" t="s">
        <v>718</v>
      </c>
      <c r="J526" s="26" t="s">
        <v>705</v>
      </c>
      <c r="K526" s="27"/>
      <c r="L526" s="15"/>
      <c r="M526" s="15"/>
      <c r="P526" s="28"/>
    </row>
    <row r="527" spans="1:26" ht="12.75" x14ac:dyDescent="0.2">
      <c r="A527" s="30" t="s">
        <v>719</v>
      </c>
      <c r="B527" s="31" t="s">
        <v>720</v>
      </c>
      <c r="C527" s="32"/>
      <c r="D527" s="32"/>
      <c r="E527" s="33"/>
      <c r="F527" s="33"/>
      <c r="G527" s="33"/>
      <c r="H527" s="34"/>
      <c r="J527" s="32"/>
      <c r="K527" s="27"/>
      <c r="L527" s="15"/>
      <c r="M527" s="15"/>
      <c r="P527" s="28"/>
    </row>
    <row r="528" spans="1:26" ht="12.75" x14ac:dyDescent="0.2">
      <c r="A528" s="35">
        <v>887059583087</v>
      </c>
      <c r="B528" s="53" t="s">
        <v>721</v>
      </c>
      <c r="C528" s="22" t="s">
        <v>28</v>
      </c>
      <c r="D528" s="22">
        <v>1</v>
      </c>
      <c r="E528" s="24">
        <v>160</v>
      </c>
      <c r="F528" s="24">
        <f>E528*D528</f>
        <v>160</v>
      </c>
      <c r="G528" s="24">
        <f>F528/3.3</f>
        <v>48.484848484848484</v>
      </c>
      <c r="H528" s="22" t="s">
        <v>722</v>
      </c>
      <c r="J528" s="26" t="s">
        <v>705</v>
      </c>
      <c r="K528" s="27"/>
      <c r="L528" s="15"/>
      <c r="M528" s="15"/>
      <c r="P528" s="28"/>
    </row>
    <row r="529" spans="1:19" ht="12.75" x14ac:dyDescent="0.2">
      <c r="A529" s="30" t="s">
        <v>45</v>
      </c>
      <c r="B529" s="31" t="s">
        <v>723</v>
      </c>
      <c r="C529" s="32"/>
      <c r="D529" s="32"/>
      <c r="E529" s="33"/>
      <c r="F529" s="33"/>
      <c r="G529" s="33"/>
      <c r="H529" s="34"/>
      <c r="J529" s="32"/>
      <c r="K529" s="27"/>
      <c r="L529" s="15"/>
      <c r="M529" s="15"/>
      <c r="P529" s="28"/>
    </row>
    <row r="530" spans="1:19" ht="12.75" x14ac:dyDescent="0.2">
      <c r="A530" s="63">
        <v>191902682750</v>
      </c>
      <c r="B530" s="65" t="s">
        <v>724</v>
      </c>
      <c r="C530" s="22" t="s">
        <v>28</v>
      </c>
      <c r="D530" s="22">
        <v>1</v>
      </c>
      <c r="E530" s="24">
        <v>109.95</v>
      </c>
      <c r="F530" s="24">
        <f t="shared" ref="F530:F535" si="65">E530*D530</f>
        <v>109.95</v>
      </c>
      <c r="G530" s="24">
        <f t="shared" ref="G530:G535" si="66">F530/3.3</f>
        <v>33.31818181818182</v>
      </c>
      <c r="H530" s="22" t="s">
        <v>725</v>
      </c>
      <c r="I530" s="38" t="s">
        <v>82</v>
      </c>
      <c r="J530" s="26" t="s">
        <v>705</v>
      </c>
      <c r="K530" s="27"/>
      <c r="L530" s="15"/>
      <c r="M530" s="15"/>
      <c r="P530" s="28"/>
    </row>
    <row r="531" spans="1:19" ht="12.75" x14ac:dyDescent="0.2">
      <c r="A531" s="63">
        <v>192329136673</v>
      </c>
      <c r="B531" s="65" t="s">
        <v>726</v>
      </c>
      <c r="C531" s="22" t="s">
        <v>28</v>
      </c>
      <c r="D531" s="22">
        <v>1</v>
      </c>
      <c r="E531" s="24">
        <v>179.95</v>
      </c>
      <c r="F531" s="24">
        <f t="shared" si="65"/>
        <v>179.95</v>
      </c>
      <c r="G531" s="24">
        <f t="shared" si="66"/>
        <v>54.530303030303031</v>
      </c>
      <c r="H531" s="22" t="s">
        <v>727</v>
      </c>
      <c r="I531" s="38" t="s">
        <v>82</v>
      </c>
      <c r="J531" s="26" t="s">
        <v>705</v>
      </c>
      <c r="K531" s="27"/>
      <c r="L531" s="15"/>
      <c r="M531" s="15"/>
      <c r="P531" s="28"/>
    </row>
    <row r="532" spans="1:19" ht="12.75" x14ac:dyDescent="0.2">
      <c r="A532" s="63">
        <v>616542466459</v>
      </c>
      <c r="B532" s="65" t="s">
        <v>728</v>
      </c>
      <c r="C532" s="22" t="s">
        <v>28</v>
      </c>
      <c r="D532" s="22">
        <v>1</v>
      </c>
      <c r="E532" s="24">
        <v>149.94999999999999</v>
      </c>
      <c r="F532" s="24">
        <f t="shared" si="65"/>
        <v>149.94999999999999</v>
      </c>
      <c r="G532" s="24">
        <f t="shared" si="66"/>
        <v>45.439393939393938</v>
      </c>
      <c r="H532" s="22" t="s">
        <v>727</v>
      </c>
      <c r="I532" s="38" t="s">
        <v>82</v>
      </c>
      <c r="J532" s="26" t="s">
        <v>705</v>
      </c>
      <c r="K532" s="27"/>
      <c r="L532" s="15"/>
      <c r="M532" s="15"/>
      <c r="P532" s="28"/>
    </row>
    <row r="533" spans="1:19" ht="12.75" x14ac:dyDescent="0.2">
      <c r="A533" s="63">
        <v>889309373837</v>
      </c>
      <c r="B533" s="65" t="s">
        <v>729</v>
      </c>
      <c r="C533" s="22" t="s">
        <v>28</v>
      </c>
      <c r="D533" s="22">
        <v>1</v>
      </c>
      <c r="E533" s="24">
        <v>120</v>
      </c>
      <c r="F533" s="24">
        <f t="shared" si="65"/>
        <v>120</v>
      </c>
      <c r="G533" s="24">
        <f t="shared" si="66"/>
        <v>36.363636363636367</v>
      </c>
      <c r="H533" s="22" t="s">
        <v>730</v>
      </c>
      <c r="I533" s="38" t="s">
        <v>82</v>
      </c>
      <c r="J533" s="26" t="s">
        <v>705</v>
      </c>
      <c r="K533" s="27"/>
      <c r="L533" s="15"/>
      <c r="M533" s="15"/>
      <c r="P533" s="28"/>
    </row>
    <row r="534" spans="1:19" ht="12.75" x14ac:dyDescent="0.2">
      <c r="A534" s="63">
        <v>889309424270</v>
      </c>
      <c r="B534" s="65" t="s">
        <v>731</v>
      </c>
      <c r="C534" s="22" t="s">
        <v>28</v>
      </c>
      <c r="D534" s="22">
        <v>1</v>
      </c>
      <c r="E534" s="24">
        <v>130</v>
      </c>
      <c r="F534" s="24">
        <f t="shared" si="65"/>
        <v>130</v>
      </c>
      <c r="G534" s="24">
        <f t="shared" si="66"/>
        <v>39.393939393939398</v>
      </c>
      <c r="H534" s="22" t="s">
        <v>730</v>
      </c>
      <c r="I534" s="38" t="s">
        <v>82</v>
      </c>
      <c r="J534" s="26" t="s">
        <v>705</v>
      </c>
      <c r="K534" s="27"/>
      <c r="L534" s="15"/>
      <c r="M534" s="15"/>
      <c r="P534" s="28"/>
    </row>
    <row r="535" spans="1:19" ht="12.75" x14ac:dyDescent="0.2">
      <c r="A535" s="63">
        <v>5059353002693</v>
      </c>
      <c r="B535" s="65" t="s">
        <v>732</v>
      </c>
      <c r="C535" s="22" t="s">
        <v>28</v>
      </c>
      <c r="D535" s="22">
        <v>1</v>
      </c>
      <c r="E535" s="24">
        <v>135</v>
      </c>
      <c r="F535" s="24">
        <f t="shared" si="65"/>
        <v>135</v>
      </c>
      <c r="G535" s="24">
        <f t="shared" si="66"/>
        <v>40.909090909090914</v>
      </c>
      <c r="H535" s="22" t="s">
        <v>733</v>
      </c>
      <c r="I535" s="38" t="s">
        <v>82</v>
      </c>
      <c r="J535" s="26" t="s">
        <v>705</v>
      </c>
      <c r="K535" s="27"/>
      <c r="L535" s="15"/>
      <c r="M535" s="15"/>
      <c r="P535" s="28"/>
    </row>
    <row r="536" spans="1:19" ht="12.75" x14ac:dyDescent="0.2">
      <c r="A536" s="36" t="s">
        <v>47</v>
      </c>
      <c r="B536" s="36" t="s">
        <v>734</v>
      </c>
      <c r="C536" s="36" t="str">
        <f>MID($B536,6,7)</f>
        <v>GR18245</v>
      </c>
      <c r="D536" s="36"/>
      <c r="E536" s="36"/>
      <c r="F536" s="36"/>
      <c r="G536" s="36"/>
      <c r="H536" s="37">
        <v>44557</v>
      </c>
      <c r="J536" s="32" t="str">
        <f>IF(LEFT(B536,3)="Box","BOX","COUNT")</f>
        <v>BOX</v>
      </c>
      <c r="K536" s="27">
        <f>SUMIF($J$4:$J$598,$C536,$D$4:$D$598)</f>
        <v>16</v>
      </c>
      <c r="L536" s="15">
        <f>SUMIF($J$4:$J$598,$C536,$F$4:$F$598)</f>
        <v>1778.3500000000001</v>
      </c>
      <c r="M536" s="15">
        <f>SUMIF($J$4:$J$598,$C536,$G$4:$G$598)</f>
        <v>538.89393939393938</v>
      </c>
      <c r="N536" s="38" t="str">
        <f>C536</f>
        <v>GR18245</v>
      </c>
      <c r="O536" s="38" t="str">
        <f>J537</f>
        <v>SHIP</v>
      </c>
      <c r="P536" s="28">
        <f>M536</f>
        <v>538.89393939393938</v>
      </c>
      <c r="Q536" s="39">
        <v>44490</v>
      </c>
      <c r="R536" s="9" t="s">
        <v>700</v>
      </c>
      <c r="S536" s="9" t="s">
        <v>701</v>
      </c>
    </row>
    <row r="537" spans="1:19" ht="12.75" x14ac:dyDescent="0.2">
      <c r="A537" s="63"/>
      <c r="B537" s="36" t="s">
        <v>735</v>
      </c>
      <c r="C537" s="35"/>
      <c r="D537" s="35"/>
      <c r="E537" s="41"/>
      <c r="F537" s="41"/>
      <c r="G537" s="41"/>
      <c r="H537" s="35"/>
      <c r="J537" s="32" t="str">
        <f>IF(B537="","NSHIP","SHIP")</f>
        <v>SHIP</v>
      </c>
      <c r="K537" s="27">
        <f>IF($J537="NSHIP",0,-SUMIF($J$4:$J$598,$C536,$D$4:$D$598))</f>
        <v>-16</v>
      </c>
      <c r="L537" s="15">
        <f>IF($J537="NSHIP",0,-SUMIF($J$4:$J$598,$C536,$F$4:$F$598))</f>
        <v>-1778.3500000000001</v>
      </c>
      <c r="M537" s="15">
        <f>IF($J537="NSHIP",0,-SUMIF($J$4:$J$598,$C536,$G$4:$G$598))</f>
        <v>-538.89393939393938</v>
      </c>
      <c r="P537" s="28"/>
    </row>
    <row r="538" spans="1:19" ht="12.75" x14ac:dyDescent="0.2">
      <c r="A538" s="35">
        <v>732995854688</v>
      </c>
      <c r="B538" s="73" t="s">
        <v>736</v>
      </c>
      <c r="C538" s="22" t="s">
        <v>28</v>
      </c>
      <c r="D538" s="22">
        <v>1</v>
      </c>
      <c r="E538" s="24">
        <v>59.5</v>
      </c>
      <c r="F538" s="24">
        <f t="shared" ref="F538:F549" si="67">E538*D538</f>
        <v>59.5</v>
      </c>
      <c r="G538" s="24">
        <f t="shared" ref="G538:G549" si="68">F538/3.3</f>
        <v>18.030303030303031</v>
      </c>
      <c r="H538" s="22" t="s">
        <v>709</v>
      </c>
      <c r="J538" s="26" t="s">
        <v>737</v>
      </c>
      <c r="K538" s="27"/>
      <c r="L538" s="15"/>
      <c r="M538" s="15"/>
      <c r="P538" s="28"/>
    </row>
    <row r="539" spans="1:19" ht="12.75" x14ac:dyDescent="0.2">
      <c r="A539" s="35">
        <v>732997703205</v>
      </c>
      <c r="B539" s="53" t="s">
        <v>738</v>
      </c>
      <c r="C539" s="22" t="s">
        <v>28</v>
      </c>
      <c r="D539" s="22">
        <v>1</v>
      </c>
      <c r="E539" s="24">
        <v>89.5</v>
      </c>
      <c r="F539" s="24">
        <f t="shared" si="67"/>
        <v>89.5</v>
      </c>
      <c r="G539" s="24">
        <f t="shared" si="68"/>
        <v>27.121212121212121</v>
      </c>
      <c r="H539" s="22" t="s">
        <v>709</v>
      </c>
      <c r="J539" s="26" t="s">
        <v>737</v>
      </c>
      <c r="K539" s="27"/>
      <c r="L539" s="15"/>
      <c r="M539" s="15"/>
      <c r="P539" s="28"/>
    </row>
    <row r="540" spans="1:19" ht="12.75" x14ac:dyDescent="0.2">
      <c r="A540" s="35">
        <v>768363511648</v>
      </c>
      <c r="B540" s="53" t="s">
        <v>739</v>
      </c>
      <c r="C540" s="22" t="s">
        <v>28</v>
      </c>
      <c r="D540" s="22">
        <v>1</v>
      </c>
      <c r="E540" s="24">
        <v>89</v>
      </c>
      <c r="F540" s="24">
        <f t="shared" si="67"/>
        <v>89</v>
      </c>
      <c r="G540" s="24">
        <f t="shared" si="68"/>
        <v>26.969696969696972</v>
      </c>
      <c r="H540" s="22" t="s">
        <v>716</v>
      </c>
      <c r="J540" s="26" t="s">
        <v>737</v>
      </c>
      <c r="K540" s="27"/>
      <c r="L540" s="15"/>
      <c r="M540" s="15"/>
      <c r="P540" s="28"/>
    </row>
    <row r="541" spans="1:19" ht="12.75" x14ac:dyDescent="0.2">
      <c r="A541" s="35">
        <v>768363517749</v>
      </c>
      <c r="B541" s="53" t="s">
        <v>740</v>
      </c>
      <c r="C541" s="22" t="s">
        <v>28</v>
      </c>
      <c r="D541" s="22">
        <v>1</v>
      </c>
      <c r="E541" s="24">
        <v>99</v>
      </c>
      <c r="F541" s="24">
        <f t="shared" si="67"/>
        <v>99</v>
      </c>
      <c r="G541" s="24">
        <f t="shared" si="68"/>
        <v>30</v>
      </c>
      <c r="H541" s="22" t="s">
        <v>716</v>
      </c>
      <c r="J541" s="26" t="s">
        <v>737</v>
      </c>
      <c r="K541" s="27"/>
      <c r="L541" s="15"/>
      <c r="M541" s="15"/>
      <c r="P541" s="28"/>
    </row>
    <row r="542" spans="1:19" ht="12.75" x14ac:dyDescent="0.2">
      <c r="A542" s="35">
        <v>768363517756</v>
      </c>
      <c r="B542" s="53" t="s">
        <v>741</v>
      </c>
      <c r="C542" s="22" t="s">
        <v>28</v>
      </c>
      <c r="D542" s="22">
        <v>1</v>
      </c>
      <c r="E542" s="24">
        <v>99</v>
      </c>
      <c r="F542" s="24">
        <f t="shared" si="67"/>
        <v>99</v>
      </c>
      <c r="G542" s="24">
        <f t="shared" si="68"/>
        <v>30</v>
      </c>
      <c r="H542" s="22" t="s">
        <v>716</v>
      </c>
      <c r="J542" s="26" t="s">
        <v>737</v>
      </c>
      <c r="K542" s="27"/>
      <c r="L542" s="15"/>
      <c r="M542" s="15"/>
      <c r="P542" s="28"/>
    </row>
    <row r="543" spans="1:19" ht="12.75" x14ac:dyDescent="0.2">
      <c r="A543" s="35">
        <v>768363517763</v>
      </c>
      <c r="B543" s="53" t="s">
        <v>742</v>
      </c>
      <c r="C543" s="22" t="s">
        <v>28</v>
      </c>
      <c r="D543" s="22">
        <v>1</v>
      </c>
      <c r="E543" s="24">
        <v>99</v>
      </c>
      <c r="F543" s="24">
        <f t="shared" si="67"/>
        <v>99</v>
      </c>
      <c r="G543" s="24">
        <f t="shared" si="68"/>
        <v>30</v>
      </c>
      <c r="H543" s="22" t="s">
        <v>716</v>
      </c>
      <c r="J543" s="26" t="s">
        <v>737</v>
      </c>
      <c r="K543" s="27"/>
      <c r="L543" s="15"/>
      <c r="M543" s="15"/>
      <c r="P543" s="28"/>
    </row>
    <row r="544" spans="1:19" ht="12.75" x14ac:dyDescent="0.2">
      <c r="A544" s="35">
        <v>768363517770</v>
      </c>
      <c r="B544" s="53" t="s">
        <v>743</v>
      </c>
      <c r="C544" s="22" t="s">
        <v>28</v>
      </c>
      <c r="D544" s="22">
        <v>1</v>
      </c>
      <c r="E544" s="24">
        <v>99</v>
      </c>
      <c r="F544" s="24">
        <f t="shared" si="67"/>
        <v>99</v>
      </c>
      <c r="G544" s="24">
        <f t="shared" si="68"/>
        <v>30</v>
      </c>
      <c r="H544" s="22" t="s">
        <v>716</v>
      </c>
      <c r="J544" s="26" t="s">
        <v>737</v>
      </c>
      <c r="K544" s="27"/>
      <c r="L544" s="15"/>
      <c r="M544" s="15"/>
      <c r="P544" s="28"/>
    </row>
    <row r="545" spans="1:19" ht="12.75" x14ac:dyDescent="0.2">
      <c r="A545" s="35">
        <v>768363517794</v>
      </c>
      <c r="B545" s="53" t="s">
        <v>744</v>
      </c>
      <c r="C545" s="22" t="s">
        <v>28</v>
      </c>
      <c r="D545" s="22">
        <v>1</v>
      </c>
      <c r="E545" s="24">
        <v>99</v>
      </c>
      <c r="F545" s="24">
        <f t="shared" si="67"/>
        <v>99</v>
      </c>
      <c r="G545" s="24">
        <f t="shared" si="68"/>
        <v>30</v>
      </c>
      <c r="H545" s="22" t="s">
        <v>716</v>
      </c>
      <c r="J545" s="26" t="s">
        <v>737</v>
      </c>
      <c r="K545" s="27"/>
      <c r="L545" s="15"/>
      <c r="M545" s="15"/>
      <c r="P545" s="28"/>
    </row>
    <row r="546" spans="1:19" ht="12.75" x14ac:dyDescent="0.2">
      <c r="A546" s="35">
        <v>768363517893</v>
      </c>
      <c r="B546" s="53" t="s">
        <v>745</v>
      </c>
      <c r="C546" s="22" t="s">
        <v>28</v>
      </c>
      <c r="D546" s="22">
        <v>1</v>
      </c>
      <c r="E546" s="24">
        <v>99</v>
      </c>
      <c r="F546" s="24">
        <f t="shared" si="67"/>
        <v>99</v>
      </c>
      <c r="G546" s="24">
        <f t="shared" si="68"/>
        <v>30</v>
      </c>
      <c r="H546" s="22" t="s">
        <v>716</v>
      </c>
      <c r="J546" s="26" t="s">
        <v>737</v>
      </c>
      <c r="K546" s="27"/>
      <c r="L546" s="15"/>
      <c r="M546" s="15"/>
      <c r="P546" s="28"/>
    </row>
    <row r="547" spans="1:19" ht="12.75" x14ac:dyDescent="0.2">
      <c r="A547" s="35">
        <v>768363517916</v>
      </c>
      <c r="B547" s="53" t="s">
        <v>746</v>
      </c>
      <c r="C547" s="22" t="s">
        <v>28</v>
      </c>
      <c r="D547" s="22">
        <v>1</v>
      </c>
      <c r="E547" s="24">
        <v>99</v>
      </c>
      <c r="F547" s="24">
        <f t="shared" si="67"/>
        <v>99</v>
      </c>
      <c r="G547" s="24">
        <f t="shared" si="68"/>
        <v>30</v>
      </c>
      <c r="H547" s="22" t="s">
        <v>716</v>
      </c>
      <c r="J547" s="26" t="s">
        <v>737</v>
      </c>
      <c r="K547" s="27"/>
      <c r="L547" s="15"/>
      <c r="M547" s="15"/>
      <c r="P547" s="28"/>
    </row>
    <row r="548" spans="1:19" ht="12.75" x14ac:dyDescent="0.2">
      <c r="A548" s="35">
        <v>768363518005</v>
      </c>
      <c r="B548" s="53" t="s">
        <v>747</v>
      </c>
      <c r="C548" s="22" t="s">
        <v>28</v>
      </c>
      <c r="D548" s="22">
        <v>1</v>
      </c>
      <c r="E548" s="24">
        <v>99</v>
      </c>
      <c r="F548" s="24">
        <f t="shared" si="67"/>
        <v>99</v>
      </c>
      <c r="G548" s="24">
        <f t="shared" si="68"/>
        <v>30</v>
      </c>
      <c r="H548" s="22" t="s">
        <v>716</v>
      </c>
      <c r="J548" s="26" t="s">
        <v>737</v>
      </c>
      <c r="K548" s="27"/>
      <c r="L548" s="15"/>
      <c r="M548" s="15"/>
      <c r="P548" s="28"/>
    </row>
    <row r="549" spans="1:19" ht="12.75" x14ac:dyDescent="0.2">
      <c r="A549" s="35">
        <v>801100885531</v>
      </c>
      <c r="B549" s="53" t="s">
        <v>748</v>
      </c>
      <c r="C549" s="22" t="s">
        <v>28</v>
      </c>
      <c r="D549" s="22">
        <v>1</v>
      </c>
      <c r="E549" s="24">
        <v>90</v>
      </c>
      <c r="F549" s="24">
        <f t="shared" si="67"/>
        <v>90</v>
      </c>
      <c r="G549" s="24">
        <f t="shared" si="68"/>
        <v>27.272727272727273</v>
      </c>
      <c r="H549" s="22" t="s">
        <v>749</v>
      </c>
      <c r="J549" s="26" t="s">
        <v>737</v>
      </c>
      <c r="K549" s="27"/>
      <c r="L549" s="15"/>
      <c r="M549" s="15"/>
      <c r="P549" s="28"/>
    </row>
    <row r="550" spans="1:19" ht="12.75" x14ac:dyDescent="0.2">
      <c r="A550" s="30" t="s">
        <v>750</v>
      </c>
      <c r="B550" s="31" t="s">
        <v>751</v>
      </c>
      <c r="C550" s="32"/>
      <c r="D550" s="32"/>
      <c r="E550" s="33"/>
      <c r="F550" s="33"/>
      <c r="G550" s="33"/>
      <c r="H550" s="34"/>
      <c r="J550" s="32"/>
      <c r="K550" s="27"/>
      <c r="L550" s="15"/>
      <c r="M550" s="15"/>
      <c r="P550" s="28"/>
    </row>
    <row r="551" spans="1:19" ht="12.75" x14ac:dyDescent="0.2">
      <c r="A551" s="35">
        <v>768363517794</v>
      </c>
      <c r="B551" s="73" t="s">
        <v>744</v>
      </c>
      <c r="C551" s="22" t="s">
        <v>28</v>
      </c>
      <c r="D551" s="22">
        <v>1</v>
      </c>
      <c r="E551" s="24">
        <v>99</v>
      </c>
      <c r="F551" s="24">
        <f t="shared" ref="F551:F552" si="69">E551*D551</f>
        <v>99</v>
      </c>
      <c r="G551" s="24">
        <f t="shared" ref="G551:G552" si="70">F551/3.3</f>
        <v>30</v>
      </c>
      <c r="H551" s="22" t="s">
        <v>716</v>
      </c>
      <c r="J551" s="26" t="s">
        <v>737</v>
      </c>
      <c r="K551" s="27"/>
      <c r="L551" s="15"/>
      <c r="M551" s="15"/>
      <c r="P551" s="28"/>
    </row>
    <row r="552" spans="1:19" ht="12.75" x14ac:dyDescent="0.2">
      <c r="A552" s="35">
        <v>768363517893</v>
      </c>
      <c r="B552" s="53" t="s">
        <v>745</v>
      </c>
      <c r="C552" s="22" t="s">
        <v>28</v>
      </c>
      <c r="D552" s="22">
        <v>1</v>
      </c>
      <c r="E552" s="24">
        <v>99</v>
      </c>
      <c r="F552" s="24">
        <f t="shared" si="69"/>
        <v>99</v>
      </c>
      <c r="G552" s="24">
        <f t="shared" si="70"/>
        <v>30</v>
      </c>
      <c r="H552" s="22" t="s">
        <v>716</v>
      </c>
      <c r="J552" s="26" t="s">
        <v>737</v>
      </c>
      <c r="K552" s="27"/>
      <c r="L552" s="15"/>
      <c r="M552" s="15"/>
      <c r="P552" s="28"/>
    </row>
    <row r="553" spans="1:19" ht="12.75" x14ac:dyDescent="0.2">
      <c r="A553" s="30" t="s">
        <v>752</v>
      </c>
      <c r="B553" s="31" t="s">
        <v>753</v>
      </c>
      <c r="C553" s="32"/>
      <c r="D553" s="32"/>
      <c r="E553" s="33"/>
      <c r="F553" s="33"/>
      <c r="G553" s="33"/>
      <c r="H553" s="34"/>
      <c r="J553" s="32"/>
      <c r="K553" s="27"/>
      <c r="L553" s="15"/>
      <c r="M553" s="15"/>
      <c r="P553" s="28"/>
    </row>
    <row r="554" spans="1:19" ht="12.75" x14ac:dyDescent="0.2">
      <c r="A554" s="40">
        <v>192329136680</v>
      </c>
      <c r="B554" s="65" t="s">
        <v>726</v>
      </c>
      <c r="C554" s="22" t="s">
        <v>28</v>
      </c>
      <c r="D554" s="22">
        <v>1</v>
      </c>
      <c r="E554" s="24">
        <v>179.95</v>
      </c>
      <c r="F554" s="24">
        <f t="shared" ref="F554:F557" si="71">E554*D554</f>
        <v>179.95</v>
      </c>
      <c r="G554" s="24">
        <f t="shared" ref="G554:G557" si="72">F554/3.3</f>
        <v>54.530303030303031</v>
      </c>
      <c r="H554" s="22" t="s">
        <v>727</v>
      </c>
      <c r="I554" s="38" t="s">
        <v>82</v>
      </c>
      <c r="J554" s="26" t="s">
        <v>737</v>
      </c>
      <c r="K554" s="27"/>
      <c r="L554" s="15"/>
      <c r="M554" s="15"/>
      <c r="P554" s="28"/>
    </row>
    <row r="555" spans="1:19" ht="12.75" x14ac:dyDescent="0.2">
      <c r="A555" s="40">
        <v>884547588425</v>
      </c>
      <c r="B555" s="65" t="s">
        <v>754</v>
      </c>
      <c r="C555" s="22" t="s">
        <v>28</v>
      </c>
      <c r="D555" s="22">
        <v>1</v>
      </c>
      <c r="E555" s="24">
        <v>90</v>
      </c>
      <c r="F555" s="24">
        <f t="shared" si="71"/>
        <v>90</v>
      </c>
      <c r="G555" s="24">
        <f t="shared" si="72"/>
        <v>27.272727272727273</v>
      </c>
      <c r="H555" s="22" t="s">
        <v>755</v>
      </c>
      <c r="I555" s="38" t="s">
        <v>82</v>
      </c>
      <c r="J555" s="26" t="s">
        <v>737</v>
      </c>
      <c r="K555" s="27"/>
      <c r="L555" s="15"/>
      <c r="M555" s="15"/>
      <c r="P555" s="28"/>
    </row>
    <row r="556" spans="1:19" ht="12.75" x14ac:dyDescent="0.2">
      <c r="A556" s="40">
        <v>889308530385</v>
      </c>
      <c r="B556" s="65" t="s">
        <v>756</v>
      </c>
      <c r="C556" s="22" t="s">
        <v>28</v>
      </c>
      <c r="D556" s="22">
        <v>1</v>
      </c>
      <c r="E556" s="24">
        <v>120</v>
      </c>
      <c r="F556" s="24">
        <f t="shared" si="71"/>
        <v>120</v>
      </c>
      <c r="G556" s="24">
        <f t="shared" si="72"/>
        <v>36.363636363636367</v>
      </c>
      <c r="H556" s="22" t="s">
        <v>730</v>
      </c>
      <c r="I556" s="38" t="s">
        <v>82</v>
      </c>
      <c r="J556" s="26" t="s">
        <v>737</v>
      </c>
      <c r="K556" s="27"/>
      <c r="L556" s="15"/>
      <c r="M556" s="15"/>
      <c r="P556" s="28"/>
    </row>
    <row r="557" spans="1:19" ht="12.75" x14ac:dyDescent="0.2">
      <c r="A557" s="40">
        <v>889308606776</v>
      </c>
      <c r="B557" s="65" t="s">
        <v>757</v>
      </c>
      <c r="C557" s="22" t="s">
        <v>28</v>
      </c>
      <c r="D557" s="22">
        <v>1</v>
      </c>
      <c r="E557" s="24">
        <v>135</v>
      </c>
      <c r="F557" s="24">
        <f t="shared" si="71"/>
        <v>135</v>
      </c>
      <c r="G557" s="24">
        <f t="shared" si="72"/>
        <v>40.909090909090914</v>
      </c>
      <c r="H557" s="22" t="s">
        <v>730</v>
      </c>
      <c r="I557" s="38" t="s">
        <v>82</v>
      </c>
      <c r="J557" s="26" t="s">
        <v>737</v>
      </c>
      <c r="K557" s="27"/>
      <c r="L557" s="15"/>
      <c r="M557" s="15"/>
      <c r="P557" s="28"/>
    </row>
    <row r="558" spans="1:19" ht="12.75" x14ac:dyDescent="0.2">
      <c r="A558" s="36" t="s">
        <v>47</v>
      </c>
      <c r="B558" s="36" t="s">
        <v>758</v>
      </c>
      <c r="C558" s="36" t="str">
        <f>MID($B558,6,7)</f>
        <v>GR18246</v>
      </c>
      <c r="D558" s="36"/>
      <c r="E558" s="36"/>
      <c r="F558" s="36"/>
      <c r="G558" s="36"/>
      <c r="H558" s="37">
        <v>44557</v>
      </c>
      <c r="J558" s="32" t="str">
        <f>IF(LEFT(B558,3)="Box","BOX","COUNT")</f>
        <v>BOX</v>
      </c>
      <c r="K558" s="27">
        <f>SUMIF($J$4:$J$598,$C558,$D$4:$D$598)</f>
        <v>18</v>
      </c>
      <c r="L558" s="15">
        <f>SUMIF($J$4:$J$598,$C558,$F$4:$F$598)</f>
        <v>1842.95</v>
      </c>
      <c r="M558" s="15">
        <f>SUMIF($J$4:$J$598,$C558,$G$4:$G$598)</f>
        <v>558.46969696969688</v>
      </c>
      <c r="N558" s="38" t="str">
        <f>C558</f>
        <v>GR18246</v>
      </c>
      <c r="O558" s="38" t="str">
        <f>J559</f>
        <v>SHIP</v>
      </c>
      <c r="P558" s="28">
        <f>M558</f>
        <v>558.46969696969688</v>
      </c>
      <c r="Q558" s="39">
        <v>44490</v>
      </c>
      <c r="R558" s="9" t="s">
        <v>700</v>
      </c>
      <c r="S558" s="9" t="s">
        <v>701</v>
      </c>
    </row>
    <row r="559" spans="1:19" ht="12.75" x14ac:dyDescent="0.2">
      <c r="A559" s="40" t="s">
        <v>51</v>
      </c>
      <c r="B559" s="36" t="s">
        <v>759</v>
      </c>
      <c r="C559" s="35"/>
      <c r="D559" s="35"/>
      <c r="E559" s="41"/>
      <c r="F559" s="41"/>
      <c r="G559" s="41"/>
      <c r="H559" s="35"/>
      <c r="J559" s="32" t="str">
        <f>IF(B559="","NSHIP","SHIP")</f>
        <v>SHIP</v>
      </c>
      <c r="K559" s="27">
        <f>IF($J559="NSHIP",0,-SUMIF($J$4:$J$598,$C558,$D$4:$D$598))</f>
        <v>-18</v>
      </c>
      <c r="L559" s="15">
        <f>IF($J559="NSHIP",0,-SUMIF($J$4:$J$598,$C558,$F$4:$F$598))</f>
        <v>-1842.95</v>
      </c>
      <c r="M559" s="15">
        <f>IF($J559="NSHIP",0,-SUMIF($J$4:$J$598,$C558,$G$4:$G$598))</f>
        <v>-558.46969696969688</v>
      </c>
      <c r="P559" s="28"/>
    </row>
    <row r="560" spans="1:19" ht="12.75" x14ac:dyDescent="0.2">
      <c r="A560" s="42">
        <v>194835564308</v>
      </c>
      <c r="B560" s="29" t="s">
        <v>760</v>
      </c>
      <c r="C560" s="43" t="s">
        <v>28</v>
      </c>
      <c r="D560" s="29">
        <v>1</v>
      </c>
      <c r="E560" s="43">
        <v>269</v>
      </c>
      <c r="F560" s="43">
        <f t="shared" ref="F560:F575" si="73">E560*D560</f>
        <v>269</v>
      </c>
      <c r="G560" s="43">
        <f t="shared" ref="G560:G575" si="74">F560/3.3</f>
        <v>81.515151515151516</v>
      </c>
      <c r="H560" s="29" t="s">
        <v>761</v>
      </c>
      <c r="I560" s="9"/>
      <c r="J560" s="26" t="s">
        <v>762</v>
      </c>
      <c r="K560" s="27"/>
      <c r="L560" s="15"/>
      <c r="M560" s="15"/>
      <c r="P560" s="28"/>
    </row>
    <row r="561" spans="1:16" ht="12.75" x14ac:dyDescent="0.2">
      <c r="A561" s="42">
        <v>194835564339</v>
      </c>
      <c r="B561" s="29" t="s">
        <v>763</v>
      </c>
      <c r="C561" s="43" t="s">
        <v>28</v>
      </c>
      <c r="D561" s="29">
        <v>1</v>
      </c>
      <c r="E561" s="43">
        <v>269</v>
      </c>
      <c r="F561" s="43">
        <f t="shared" si="73"/>
        <v>269</v>
      </c>
      <c r="G561" s="43">
        <f t="shared" si="74"/>
        <v>81.515151515151516</v>
      </c>
      <c r="H561" s="29" t="s">
        <v>761</v>
      </c>
      <c r="I561" s="9"/>
      <c r="J561" s="26" t="s">
        <v>762</v>
      </c>
      <c r="K561" s="27"/>
      <c r="L561" s="15"/>
      <c r="M561" s="15"/>
      <c r="P561" s="28"/>
    </row>
    <row r="562" spans="1:16" ht="12.75" x14ac:dyDescent="0.2">
      <c r="A562" s="42">
        <v>608381227971</v>
      </c>
      <c r="B562" s="29" t="s">
        <v>764</v>
      </c>
      <c r="C562" s="43" t="s">
        <v>28</v>
      </c>
      <c r="D562" s="29">
        <v>1</v>
      </c>
      <c r="E562" s="43">
        <v>89.5</v>
      </c>
      <c r="F562" s="43">
        <f t="shared" si="73"/>
        <v>89.5</v>
      </c>
      <c r="G562" s="43">
        <f t="shared" si="74"/>
        <v>27.121212121212121</v>
      </c>
      <c r="H562" s="29" t="s">
        <v>709</v>
      </c>
      <c r="I562" s="9"/>
      <c r="J562" s="26" t="s">
        <v>762</v>
      </c>
      <c r="K562" s="27"/>
      <c r="L562" s="15"/>
      <c r="M562" s="15"/>
      <c r="P562" s="28"/>
    </row>
    <row r="563" spans="1:16" ht="12.75" x14ac:dyDescent="0.2">
      <c r="A563" s="42">
        <v>608381227988</v>
      </c>
      <c r="B563" s="29" t="s">
        <v>765</v>
      </c>
      <c r="C563" s="43" t="s">
        <v>28</v>
      </c>
      <c r="D563" s="29">
        <v>1</v>
      </c>
      <c r="E563" s="43">
        <v>89.5</v>
      </c>
      <c r="F563" s="43">
        <f t="shared" si="73"/>
        <v>89.5</v>
      </c>
      <c r="G563" s="43">
        <f t="shared" si="74"/>
        <v>27.121212121212121</v>
      </c>
      <c r="H563" s="29" t="s">
        <v>709</v>
      </c>
      <c r="I563" s="9"/>
      <c r="J563" s="26" t="s">
        <v>762</v>
      </c>
      <c r="K563" s="27"/>
      <c r="L563" s="15"/>
      <c r="M563" s="15"/>
      <c r="P563" s="28"/>
    </row>
    <row r="564" spans="1:16" ht="12.75" x14ac:dyDescent="0.2">
      <c r="A564" s="42">
        <v>608381227995</v>
      </c>
      <c r="B564" s="29" t="s">
        <v>766</v>
      </c>
      <c r="C564" s="43" t="s">
        <v>28</v>
      </c>
      <c r="D564" s="29">
        <v>1</v>
      </c>
      <c r="E564" s="43">
        <v>89.5</v>
      </c>
      <c r="F564" s="43">
        <f t="shared" si="73"/>
        <v>89.5</v>
      </c>
      <c r="G564" s="43">
        <f t="shared" si="74"/>
        <v>27.121212121212121</v>
      </c>
      <c r="H564" s="29" t="s">
        <v>709</v>
      </c>
      <c r="I564" s="9"/>
      <c r="J564" s="26" t="s">
        <v>762</v>
      </c>
      <c r="K564" s="27"/>
      <c r="L564" s="15"/>
      <c r="M564" s="15"/>
      <c r="P564" s="28"/>
    </row>
    <row r="565" spans="1:16" ht="12.75" x14ac:dyDescent="0.2">
      <c r="A565" s="42">
        <v>636202394694</v>
      </c>
      <c r="B565" s="29" t="s">
        <v>767</v>
      </c>
      <c r="C565" s="43" t="s">
        <v>28</v>
      </c>
      <c r="D565" s="29">
        <v>1</v>
      </c>
      <c r="E565" s="43">
        <v>59.5</v>
      </c>
      <c r="F565" s="43">
        <f t="shared" si="73"/>
        <v>59.5</v>
      </c>
      <c r="G565" s="43">
        <f t="shared" si="74"/>
        <v>18.030303030303031</v>
      </c>
      <c r="H565" s="29" t="s">
        <v>709</v>
      </c>
      <c r="I565" s="9"/>
      <c r="J565" s="26" t="s">
        <v>762</v>
      </c>
      <c r="K565" s="27"/>
      <c r="L565" s="15"/>
      <c r="M565" s="15"/>
      <c r="P565" s="28"/>
    </row>
    <row r="566" spans="1:16" ht="12.75" x14ac:dyDescent="0.2">
      <c r="A566" s="42">
        <v>726895440294</v>
      </c>
      <c r="B566" s="29" t="s">
        <v>768</v>
      </c>
      <c r="C566" s="43" t="s">
        <v>28</v>
      </c>
      <c r="D566" s="29">
        <v>1</v>
      </c>
      <c r="E566" s="43">
        <v>59.5</v>
      </c>
      <c r="F566" s="43">
        <f t="shared" si="73"/>
        <v>59.5</v>
      </c>
      <c r="G566" s="43">
        <f t="shared" si="74"/>
        <v>18.030303030303031</v>
      </c>
      <c r="H566" s="29" t="s">
        <v>709</v>
      </c>
      <c r="I566" s="9"/>
      <c r="J566" s="26" t="s">
        <v>762</v>
      </c>
      <c r="K566" s="27"/>
      <c r="L566" s="15"/>
      <c r="M566" s="15"/>
      <c r="P566" s="28"/>
    </row>
    <row r="567" spans="1:16" ht="12.75" x14ac:dyDescent="0.2">
      <c r="A567" s="42">
        <v>732995854725</v>
      </c>
      <c r="B567" s="29" t="s">
        <v>769</v>
      </c>
      <c r="C567" s="43" t="s">
        <v>28</v>
      </c>
      <c r="D567" s="29">
        <v>1</v>
      </c>
      <c r="E567" s="43">
        <v>59.5</v>
      </c>
      <c r="F567" s="43">
        <f t="shared" si="73"/>
        <v>59.5</v>
      </c>
      <c r="G567" s="43">
        <f t="shared" si="74"/>
        <v>18.030303030303031</v>
      </c>
      <c r="H567" s="29" t="s">
        <v>709</v>
      </c>
      <c r="I567" s="9"/>
      <c r="J567" s="26" t="s">
        <v>762</v>
      </c>
      <c r="K567" s="27"/>
      <c r="L567" s="15"/>
      <c r="M567" s="15"/>
      <c r="P567" s="28"/>
    </row>
    <row r="568" spans="1:16" ht="12.75" x14ac:dyDescent="0.2">
      <c r="A568" s="42">
        <v>732995854800</v>
      </c>
      <c r="B568" s="29" t="s">
        <v>770</v>
      </c>
      <c r="C568" s="43" t="s">
        <v>28</v>
      </c>
      <c r="D568" s="29">
        <v>1</v>
      </c>
      <c r="E568" s="43">
        <v>59.5</v>
      </c>
      <c r="F568" s="43">
        <f t="shared" si="73"/>
        <v>59.5</v>
      </c>
      <c r="G568" s="43">
        <f t="shared" si="74"/>
        <v>18.030303030303031</v>
      </c>
      <c r="H568" s="29" t="s">
        <v>709</v>
      </c>
      <c r="I568" s="9"/>
      <c r="J568" s="26" t="s">
        <v>762</v>
      </c>
      <c r="K568" s="27"/>
      <c r="L568" s="15"/>
      <c r="M568" s="15"/>
      <c r="P568" s="28"/>
    </row>
    <row r="569" spans="1:16" ht="12.75" x14ac:dyDescent="0.2">
      <c r="A569" s="42">
        <v>732997429433</v>
      </c>
      <c r="B569" s="29" t="s">
        <v>771</v>
      </c>
      <c r="C569" s="43" t="s">
        <v>28</v>
      </c>
      <c r="D569" s="29">
        <v>1</v>
      </c>
      <c r="E569" s="43">
        <v>79.5</v>
      </c>
      <c r="F569" s="43">
        <f t="shared" si="73"/>
        <v>79.5</v>
      </c>
      <c r="G569" s="43">
        <f t="shared" si="74"/>
        <v>24.090909090909093</v>
      </c>
      <c r="H569" s="29" t="s">
        <v>772</v>
      </c>
      <c r="I569" s="9"/>
      <c r="J569" s="26" t="s">
        <v>762</v>
      </c>
      <c r="K569" s="27"/>
      <c r="L569" s="15"/>
      <c r="M569" s="15"/>
      <c r="P569" s="28"/>
    </row>
    <row r="570" spans="1:16" ht="12.75" x14ac:dyDescent="0.2">
      <c r="A570" s="42">
        <v>732997429440</v>
      </c>
      <c r="B570" s="29" t="s">
        <v>773</v>
      </c>
      <c r="C570" s="43" t="s">
        <v>28</v>
      </c>
      <c r="D570" s="29">
        <v>1</v>
      </c>
      <c r="E570" s="43">
        <v>79.5</v>
      </c>
      <c r="F570" s="43">
        <f t="shared" si="73"/>
        <v>79.5</v>
      </c>
      <c r="G570" s="43">
        <f t="shared" si="74"/>
        <v>24.090909090909093</v>
      </c>
      <c r="H570" s="29" t="s">
        <v>772</v>
      </c>
      <c r="I570" s="9"/>
      <c r="J570" s="26" t="s">
        <v>762</v>
      </c>
      <c r="K570" s="27"/>
      <c r="L570" s="15"/>
      <c r="M570" s="15"/>
      <c r="P570" s="28"/>
    </row>
    <row r="571" spans="1:16" ht="12.75" x14ac:dyDescent="0.2">
      <c r="A571" s="42">
        <v>732997429464</v>
      </c>
      <c r="B571" s="29" t="s">
        <v>774</v>
      </c>
      <c r="C571" s="43" t="s">
        <v>28</v>
      </c>
      <c r="D571" s="29">
        <v>1</v>
      </c>
      <c r="E571" s="43">
        <v>79.5</v>
      </c>
      <c r="F571" s="43">
        <f t="shared" si="73"/>
        <v>79.5</v>
      </c>
      <c r="G571" s="43">
        <f t="shared" si="74"/>
        <v>24.090909090909093</v>
      </c>
      <c r="H571" s="29" t="s">
        <v>772</v>
      </c>
      <c r="I571" s="9"/>
      <c r="J571" s="26" t="s">
        <v>762</v>
      </c>
      <c r="K571" s="27"/>
      <c r="L571" s="15"/>
      <c r="M571" s="15"/>
      <c r="P571" s="28"/>
    </row>
    <row r="572" spans="1:16" ht="12.75" x14ac:dyDescent="0.2">
      <c r="A572" s="82">
        <v>732997429471</v>
      </c>
      <c r="B572" s="29" t="s">
        <v>775</v>
      </c>
      <c r="C572" s="43" t="s">
        <v>28</v>
      </c>
      <c r="D572" s="29">
        <v>1</v>
      </c>
      <c r="E572" s="43">
        <v>79.5</v>
      </c>
      <c r="F572" s="43">
        <f t="shared" si="73"/>
        <v>79.5</v>
      </c>
      <c r="G572" s="43">
        <f t="shared" si="74"/>
        <v>24.090909090909093</v>
      </c>
      <c r="H572" s="29" t="s">
        <v>772</v>
      </c>
      <c r="I572" s="9"/>
      <c r="J572" s="26" t="s">
        <v>762</v>
      </c>
      <c r="K572" s="27"/>
      <c r="L572" s="15"/>
      <c r="M572" s="15"/>
      <c r="P572" s="28"/>
    </row>
    <row r="573" spans="1:16" ht="12.75" x14ac:dyDescent="0.2">
      <c r="A573" s="42">
        <v>732997429488</v>
      </c>
      <c r="B573" s="29" t="s">
        <v>776</v>
      </c>
      <c r="C573" s="43" t="s">
        <v>28</v>
      </c>
      <c r="D573" s="29">
        <v>1</v>
      </c>
      <c r="E573" s="43">
        <v>79.5</v>
      </c>
      <c r="F573" s="43">
        <f t="shared" si="73"/>
        <v>79.5</v>
      </c>
      <c r="G573" s="43">
        <f t="shared" si="74"/>
        <v>24.090909090909093</v>
      </c>
      <c r="H573" s="29" t="s">
        <v>772</v>
      </c>
      <c r="I573" s="9"/>
      <c r="J573" s="26" t="s">
        <v>762</v>
      </c>
      <c r="K573" s="27"/>
      <c r="L573" s="15"/>
      <c r="M573" s="15"/>
      <c r="P573" s="28"/>
    </row>
    <row r="574" spans="1:16" ht="12.75" x14ac:dyDescent="0.2">
      <c r="A574" s="42">
        <v>732997429495</v>
      </c>
      <c r="B574" s="29" t="s">
        <v>777</v>
      </c>
      <c r="C574" s="43" t="s">
        <v>28</v>
      </c>
      <c r="D574" s="29">
        <v>1</v>
      </c>
      <c r="E574" s="43">
        <v>79.5</v>
      </c>
      <c r="F574" s="43">
        <f t="shared" si="73"/>
        <v>79.5</v>
      </c>
      <c r="G574" s="43">
        <f t="shared" si="74"/>
        <v>24.090909090909093</v>
      </c>
      <c r="H574" s="29" t="s">
        <v>772</v>
      </c>
      <c r="I574" s="9"/>
      <c r="J574" s="26" t="s">
        <v>762</v>
      </c>
      <c r="K574" s="27"/>
      <c r="L574" s="15"/>
      <c r="M574" s="15"/>
      <c r="P574" s="28"/>
    </row>
    <row r="575" spans="1:16" ht="12.75" x14ac:dyDescent="0.2">
      <c r="A575" s="42">
        <v>732998066873</v>
      </c>
      <c r="B575" s="29" t="s">
        <v>778</v>
      </c>
      <c r="C575" s="43" t="s">
        <v>28</v>
      </c>
      <c r="D575" s="29">
        <v>1</v>
      </c>
      <c r="E575" s="43">
        <v>89.5</v>
      </c>
      <c r="F575" s="43">
        <f t="shared" si="73"/>
        <v>89.5</v>
      </c>
      <c r="G575" s="43">
        <f t="shared" si="74"/>
        <v>27.121212121212121</v>
      </c>
      <c r="H575" s="29" t="s">
        <v>709</v>
      </c>
      <c r="I575" s="9"/>
      <c r="J575" s="26" t="s">
        <v>762</v>
      </c>
      <c r="K575" s="27"/>
      <c r="L575" s="15"/>
      <c r="M575" s="15"/>
      <c r="P575" s="28"/>
    </row>
    <row r="576" spans="1:16" ht="12.75" x14ac:dyDescent="0.2">
      <c r="A576" s="44" t="s">
        <v>779</v>
      </c>
      <c r="B576" s="45" t="s">
        <v>780</v>
      </c>
      <c r="C576" s="43"/>
      <c r="D576" s="29"/>
      <c r="E576" s="43"/>
      <c r="F576" s="43"/>
      <c r="G576" s="43"/>
      <c r="H576" s="29"/>
      <c r="I576" s="9"/>
      <c r="J576" s="26"/>
      <c r="K576" s="27"/>
      <c r="L576" s="15"/>
      <c r="M576" s="15"/>
      <c r="P576" s="28"/>
    </row>
    <row r="577" spans="1:19" ht="12.75" x14ac:dyDescent="0.2">
      <c r="A577" s="51">
        <v>44209967894</v>
      </c>
      <c r="B577" s="29" t="s">
        <v>781</v>
      </c>
      <c r="C577" s="43" t="s">
        <v>28</v>
      </c>
      <c r="D577" s="29">
        <v>1</v>
      </c>
      <c r="E577" s="43">
        <v>75</v>
      </c>
      <c r="F577" s="43">
        <f>E577*D577</f>
        <v>75</v>
      </c>
      <c r="G577" s="43">
        <f>F577/3.3</f>
        <v>22.72727272727273</v>
      </c>
      <c r="H577" s="29" t="s">
        <v>749</v>
      </c>
      <c r="I577" s="92" t="s">
        <v>82</v>
      </c>
      <c r="J577" s="26" t="s">
        <v>762</v>
      </c>
      <c r="K577" s="27"/>
      <c r="L577" s="15"/>
      <c r="M577" s="15"/>
      <c r="P577" s="28"/>
    </row>
    <row r="578" spans="1:19" ht="12.75" x14ac:dyDescent="0.2">
      <c r="A578" s="46" t="s">
        <v>65</v>
      </c>
      <c r="B578" s="36" t="s">
        <v>782</v>
      </c>
      <c r="C578" s="47" t="str">
        <f>MID($B578,6,7)</f>
        <v>GR18247</v>
      </c>
      <c r="D578" s="48"/>
      <c r="E578" s="49"/>
      <c r="F578" s="49"/>
      <c r="G578" s="49"/>
      <c r="H578" s="37">
        <v>44557</v>
      </c>
      <c r="I578" s="9"/>
      <c r="J578" s="32" t="str">
        <f>IF(LEFT(B578,3)="Box","BOX","COUNT")</f>
        <v>BOX</v>
      </c>
      <c r="K578" s="27">
        <f>SUMIF($J$4:$J$598,$C578,$D$4:$D$598)</f>
        <v>17</v>
      </c>
      <c r="L578" s="15">
        <f>SUMIF($J$4:$J$598,$C578,$F$4:$F$598)</f>
        <v>1686</v>
      </c>
      <c r="M578" s="15">
        <f>SUMIF($J$4:$J$598,$C578,$G$4:$G$598)</f>
        <v>510.90909090909111</v>
      </c>
      <c r="N578" s="50" t="str">
        <f>C578</f>
        <v>GR18247</v>
      </c>
      <c r="O578" s="38" t="str">
        <f>J579</f>
        <v>SHIP</v>
      </c>
      <c r="P578" s="28">
        <f>M578</f>
        <v>510.90909090909111</v>
      </c>
      <c r="Q578" s="39">
        <v>44490</v>
      </c>
      <c r="R578" s="9" t="s">
        <v>700</v>
      </c>
      <c r="S578" s="9" t="s">
        <v>701</v>
      </c>
    </row>
    <row r="579" spans="1:19" ht="12.75" x14ac:dyDescent="0.2">
      <c r="A579" s="51" t="s">
        <v>51</v>
      </c>
      <c r="B579" s="36" t="s">
        <v>783</v>
      </c>
      <c r="C579" s="56"/>
      <c r="D579" s="55"/>
      <c r="E579" s="56"/>
      <c r="F579" s="56"/>
      <c r="G579" s="56"/>
      <c r="H579" s="55"/>
      <c r="I579" s="9"/>
      <c r="J579" s="32" t="str">
        <f>IF(B579="","NSHIP","SHIP")</f>
        <v>SHIP</v>
      </c>
      <c r="K579" s="27">
        <f>IF($J579="NSHIP",0,-SUMIF($J$4:$J$598,$C578,$D$4:$D$598))</f>
        <v>-17</v>
      </c>
      <c r="L579" s="15">
        <f>IF($J579="NSHIP",0,-SUMIF($J$4:$J$598,$C578,$F$4:$F$598))</f>
        <v>-1686</v>
      </c>
      <c r="M579" s="15">
        <f>IF($J579="NSHIP",0,-SUMIF($J$4:$J$598,$C578,$G$4:$G$598))</f>
        <v>-510.90909090909111</v>
      </c>
      <c r="P579" s="28"/>
    </row>
    <row r="580" spans="1:19" ht="12.75" x14ac:dyDescent="0.2">
      <c r="A580" s="23">
        <v>194835564254</v>
      </c>
      <c r="B580" s="53" t="s">
        <v>784</v>
      </c>
      <c r="C580" s="29" t="s">
        <v>28</v>
      </c>
      <c r="D580" s="29">
        <v>1</v>
      </c>
      <c r="E580" s="43">
        <v>269</v>
      </c>
      <c r="F580" s="43">
        <f t="shared" ref="F580:F593" si="75">E580*D580</f>
        <v>269</v>
      </c>
      <c r="G580" s="43">
        <f t="shared" ref="G580:G593" si="76">F580/3.3</f>
        <v>81.515151515151516</v>
      </c>
      <c r="H580" s="29" t="s">
        <v>761</v>
      </c>
      <c r="I580" s="9"/>
      <c r="J580" s="32" t="s">
        <v>785</v>
      </c>
      <c r="K580" s="54"/>
      <c r="L580" s="33"/>
      <c r="M580" s="33"/>
      <c r="N580" s="9"/>
      <c r="O580" s="9"/>
      <c r="P580" s="28"/>
    </row>
    <row r="581" spans="1:19" ht="12.75" x14ac:dyDescent="0.2">
      <c r="A581" s="29">
        <v>726895438185</v>
      </c>
      <c r="B581" s="53" t="s">
        <v>786</v>
      </c>
      <c r="C581" s="29" t="s">
        <v>28</v>
      </c>
      <c r="D581" s="29">
        <v>1</v>
      </c>
      <c r="E581" s="43">
        <v>59.5</v>
      </c>
      <c r="F581" s="43">
        <f t="shared" si="75"/>
        <v>59.5</v>
      </c>
      <c r="G581" s="43">
        <f t="shared" si="76"/>
        <v>18.030303030303031</v>
      </c>
      <c r="H581" s="29" t="s">
        <v>709</v>
      </c>
      <c r="I581" s="9"/>
      <c r="J581" s="32" t="s">
        <v>785</v>
      </c>
      <c r="K581" s="54"/>
      <c r="L581" s="33"/>
      <c r="M581" s="33"/>
      <c r="N581" s="9"/>
      <c r="O581" s="9"/>
      <c r="P581" s="28"/>
    </row>
    <row r="582" spans="1:19" ht="12.75" x14ac:dyDescent="0.2">
      <c r="A582" s="29">
        <v>726895814132</v>
      </c>
      <c r="B582" s="53" t="s">
        <v>787</v>
      </c>
      <c r="C582" s="29" t="s">
        <v>28</v>
      </c>
      <c r="D582" s="29">
        <v>1</v>
      </c>
      <c r="E582" s="43">
        <v>49.5</v>
      </c>
      <c r="F582" s="43">
        <f t="shared" si="75"/>
        <v>49.5</v>
      </c>
      <c r="G582" s="43">
        <f t="shared" si="76"/>
        <v>15</v>
      </c>
      <c r="H582" s="29" t="s">
        <v>709</v>
      </c>
      <c r="I582" s="9"/>
      <c r="J582" s="32" t="s">
        <v>785</v>
      </c>
      <c r="K582" s="54"/>
      <c r="L582" s="33"/>
      <c r="M582" s="33"/>
      <c r="N582" s="9"/>
      <c r="O582" s="9"/>
      <c r="P582" s="28"/>
    </row>
    <row r="583" spans="1:19" ht="12.75" x14ac:dyDescent="0.2">
      <c r="A583" s="29">
        <v>732995360370</v>
      </c>
      <c r="B583" s="53" t="s">
        <v>788</v>
      </c>
      <c r="C583" s="29" t="s">
        <v>28</v>
      </c>
      <c r="D583" s="29">
        <v>1</v>
      </c>
      <c r="E583" s="43">
        <v>59.5</v>
      </c>
      <c r="F583" s="43">
        <f t="shared" si="75"/>
        <v>59.5</v>
      </c>
      <c r="G583" s="43">
        <f t="shared" si="76"/>
        <v>18.030303030303031</v>
      </c>
      <c r="H583" s="29" t="s">
        <v>789</v>
      </c>
      <c r="I583" s="9"/>
      <c r="J583" s="32" t="s">
        <v>785</v>
      </c>
      <c r="K583" s="54"/>
      <c r="L583" s="33"/>
      <c r="M583" s="33"/>
      <c r="N583" s="9"/>
      <c r="O583" s="9"/>
      <c r="P583" s="28"/>
    </row>
    <row r="584" spans="1:19" ht="12.75" x14ac:dyDescent="0.2">
      <c r="A584" s="29">
        <v>732996532769</v>
      </c>
      <c r="B584" s="78" t="s">
        <v>790</v>
      </c>
      <c r="C584" s="29" t="s">
        <v>28</v>
      </c>
      <c r="D584" s="29">
        <v>1</v>
      </c>
      <c r="E584" s="43">
        <v>79.5</v>
      </c>
      <c r="F584" s="43">
        <f t="shared" si="75"/>
        <v>79.5</v>
      </c>
      <c r="G584" s="43">
        <f t="shared" si="76"/>
        <v>24.090909090909093</v>
      </c>
      <c r="H584" s="29" t="s">
        <v>791</v>
      </c>
      <c r="I584" s="9"/>
      <c r="J584" s="32" t="s">
        <v>785</v>
      </c>
      <c r="K584" s="54"/>
      <c r="L584" s="33"/>
      <c r="M584" s="33"/>
      <c r="N584" s="9"/>
      <c r="O584" s="9"/>
      <c r="P584" s="28"/>
    </row>
    <row r="585" spans="1:19" ht="12.75" x14ac:dyDescent="0.2">
      <c r="A585" s="29">
        <v>732996859675</v>
      </c>
      <c r="B585" s="78" t="s">
        <v>792</v>
      </c>
      <c r="C585" s="29" t="s">
        <v>28</v>
      </c>
      <c r="D585" s="29">
        <v>1</v>
      </c>
      <c r="E585" s="43">
        <v>89.5</v>
      </c>
      <c r="F585" s="43">
        <f t="shared" si="75"/>
        <v>89.5</v>
      </c>
      <c r="G585" s="43">
        <f t="shared" si="76"/>
        <v>27.121212121212121</v>
      </c>
      <c r="H585" s="29" t="s">
        <v>126</v>
      </c>
      <c r="I585" s="9"/>
      <c r="J585" s="32" t="s">
        <v>785</v>
      </c>
      <c r="K585" s="54"/>
      <c r="L585" s="33"/>
      <c r="M585" s="33"/>
      <c r="N585" s="9"/>
      <c r="O585" s="9"/>
      <c r="P585" s="28"/>
    </row>
    <row r="586" spans="1:19" ht="12.75" x14ac:dyDescent="0.2">
      <c r="A586" s="29">
        <v>732997428542</v>
      </c>
      <c r="B586" s="78" t="s">
        <v>793</v>
      </c>
      <c r="C586" s="29" t="s">
        <v>28</v>
      </c>
      <c r="D586" s="29">
        <v>1</v>
      </c>
      <c r="E586" s="43">
        <v>139.5</v>
      </c>
      <c r="F586" s="43">
        <f t="shared" si="75"/>
        <v>139.5</v>
      </c>
      <c r="G586" s="43">
        <f t="shared" si="76"/>
        <v>42.272727272727273</v>
      </c>
      <c r="H586" s="29" t="s">
        <v>772</v>
      </c>
      <c r="I586" s="9"/>
      <c r="J586" s="32" t="s">
        <v>785</v>
      </c>
      <c r="K586" s="54"/>
      <c r="L586" s="33"/>
      <c r="M586" s="33"/>
      <c r="N586" s="9"/>
      <c r="O586" s="9"/>
      <c r="P586" s="28"/>
    </row>
    <row r="587" spans="1:19" ht="12.75" x14ac:dyDescent="0.2">
      <c r="A587" s="29">
        <v>768363511648</v>
      </c>
      <c r="B587" s="53" t="s">
        <v>739</v>
      </c>
      <c r="C587" s="29" t="s">
        <v>28</v>
      </c>
      <c r="D587" s="29">
        <v>1</v>
      </c>
      <c r="E587" s="43">
        <v>89</v>
      </c>
      <c r="F587" s="43">
        <f t="shared" si="75"/>
        <v>89</v>
      </c>
      <c r="G587" s="43">
        <f t="shared" si="76"/>
        <v>26.969696969696972</v>
      </c>
      <c r="H587" s="29" t="s">
        <v>716</v>
      </c>
      <c r="I587" s="9"/>
      <c r="J587" s="32" t="s">
        <v>785</v>
      </c>
      <c r="K587" s="54"/>
      <c r="L587" s="33"/>
      <c r="M587" s="33"/>
      <c r="N587" s="9"/>
      <c r="O587" s="9"/>
      <c r="P587" s="28"/>
    </row>
    <row r="588" spans="1:19" ht="12.75" x14ac:dyDescent="0.2">
      <c r="A588" s="29">
        <v>768363517749</v>
      </c>
      <c r="B588" s="53" t="s">
        <v>740</v>
      </c>
      <c r="C588" s="29" t="s">
        <v>28</v>
      </c>
      <c r="D588" s="29">
        <v>1</v>
      </c>
      <c r="E588" s="43">
        <v>99</v>
      </c>
      <c r="F588" s="43">
        <f t="shared" si="75"/>
        <v>99</v>
      </c>
      <c r="G588" s="43">
        <f t="shared" si="76"/>
        <v>30</v>
      </c>
      <c r="H588" s="29" t="s">
        <v>716</v>
      </c>
      <c r="I588" s="9"/>
      <c r="J588" s="32" t="s">
        <v>785</v>
      </c>
      <c r="K588" s="54"/>
      <c r="L588" s="33"/>
      <c r="M588" s="33"/>
      <c r="N588" s="9"/>
      <c r="O588" s="9"/>
      <c r="P588" s="28"/>
    </row>
    <row r="589" spans="1:19" ht="12.75" x14ac:dyDescent="0.2">
      <c r="A589" s="29">
        <v>768363517756</v>
      </c>
      <c r="B589" s="53" t="s">
        <v>741</v>
      </c>
      <c r="C589" s="29" t="s">
        <v>28</v>
      </c>
      <c r="D589" s="29">
        <v>1</v>
      </c>
      <c r="E589" s="43">
        <v>99</v>
      </c>
      <c r="F589" s="43">
        <f t="shared" si="75"/>
        <v>99</v>
      </c>
      <c r="G589" s="43">
        <f t="shared" si="76"/>
        <v>30</v>
      </c>
      <c r="H589" s="29" t="s">
        <v>716</v>
      </c>
      <c r="I589" s="9"/>
      <c r="J589" s="32" t="s">
        <v>785</v>
      </c>
      <c r="K589" s="54"/>
      <c r="L589" s="33"/>
      <c r="M589" s="33"/>
      <c r="N589" s="9"/>
      <c r="O589" s="9"/>
      <c r="P589" s="28"/>
    </row>
    <row r="590" spans="1:19" ht="12.75" x14ac:dyDescent="0.2">
      <c r="A590" s="29">
        <v>768363517855</v>
      </c>
      <c r="B590" s="78" t="s">
        <v>794</v>
      </c>
      <c r="C590" s="29" t="s">
        <v>28</v>
      </c>
      <c r="D590" s="29">
        <v>1</v>
      </c>
      <c r="E590" s="43">
        <v>99</v>
      </c>
      <c r="F590" s="43">
        <f t="shared" si="75"/>
        <v>99</v>
      </c>
      <c r="G590" s="43">
        <f t="shared" si="76"/>
        <v>30</v>
      </c>
      <c r="H590" s="29" t="s">
        <v>716</v>
      </c>
      <c r="I590" s="9"/>
      <c r="J590" s="32" t="s">
        <v>785</v>
      </c>
      <c r="K590" s="54"/>
      <c r="L590" s="33"/>
      <c r="M590" s="33"/>
      <c r="N590" s="9"/>
      <c r="O590" s="9"/>
      <c r="P590" s="28"/>
    </row>
    <row r="591" spans="1:19" ht="12.75" x14ac:dyDescent="0.2">
      <c r="A591" s="29">
        <v>768363517879</v>
      </c>
      <c r="B591" s="53" t="s">
        <v>795</v>
      </c>
      <c r="C591" s="29" t="s">
        <v>28</v>
      </c>
      <c r="D591" s="29">
        <v>1</v>
      </c>
      <c r="E591" s="43">
        <v>99</v>
      </c>
      <c r="F591" s="43">
        <f t="shared" si="75"/>
        <v>99</v>
      </c>
      <c r="G591" s="43">
        <f t="shared" si="76"/>
        <v>30</v>
      </c>
      <c r="H591" s="29" t="s">
        <v>716</v>
      </c>
      <c r="I591" s="9"/>
      <c r="J591" s="32" t="s">
        <v>785</v>
      </c>
      <c r="K591" s="54"/>
      <c r="L591" s="33"/>
      <c r="M591" s="33"/>
      <c r="N591" s="9"/>
      <c r="O591" s="9"/>
      <c r="P591" s="28"/>
    </row>
    <row r="592" spans="1:19" ht="12.75" x14ac:dyDescent="0.2">
      <c r="A592" s="29">
        <v>768363517886</v>
      </c>
      <c r="B592" s="53" t="s">
        <v>796</v>
      </c>
      <c r="C592" s="29" t="s">
        <v>28</v>
      </c>
      <c r="D592" s="29">
        <v>1</v>
      </c>
      <c r="E592" s="43">
        <v>99</v>
      </c>
      <c r="F592" s="43">
        <f t="shared" si="75"/>
        <v>99</v>
      </c>
      <c r="G592" s="43">
        <f t="shared" si="76"/>
        <v>30</v>
      </c>
      <c r="H592" s="29" t="s">
        <v>716</v>
      </c>
      <c r="I592" s="9"/>
      <c r="J592" s="32" t="s">
        <v>785</v>
      </c>
      <c r="K592" s="54"/>
      <c r="L592" s="33"/>
      <c r="M592" s="33"/>
      <c r="N592" s="9"/>
      <c r="O592" s="9"/>
      <c r="P592" s="28"/>
    </row>
    <row r="593" spans="1:19" ht="12.75" x14ac:dyDescent="0.2">
      <c r="A593" s="29">
        <v>885481661021</v>
      </c>
      <c r="B593" s="78" t="s">
        <v>797</v>
      </c>
      <c r="C593" s="29" t="s">
        <v>28</v>
      </c>
      <c r="D593" s="29">
        <v>1</v>
      </c>
      <c r="E593" s="43">
        <v>79</v>
      </c>
      <c r="F593" s="43">
        <f t="shared" si="75"/>
        <v>79</v>
      </c>
      <c r="G593" s="43">
        <f t="shared" si="76"/>
        <v>23.939393939393941</v>
      </c>
      <c r="H593" s="29" t="s">
        <v>718</v>
      </c>
      <c r="I593" s="9"/>
      <c r="J593" s="32" t="s">
        <v>785</v>
      </c>
      <c r="K593" s="54"/>
      <c r="L593" s="33"/>
      <c r="M593" s="33"/>
      <c r="N593" s="9"/>
      <c r="O593" s="9"/>
      <c r="P593" s="28"/>
    </row>
    <row r="594" spans="1:19" ht="12.75" x14ac:dyDescent="0.2">
      <c r="A594" s="45" t="s">
        <v>798</v>
      </c>
      <c r="B594" s="31" t="s">
        <v>799</v>
      </c>
      <c r="C594" s="29"/>
      <c r="D594" s="29"/>
      <c r="E594" s="43"/>
      <c r="F594" s="43"/>
      <c r="G594" s="43"/>
      <c r="H594" s="29"/>
      <c r="I594" s="9"/>
      <c r="J594" s="32"/>
      <c r="K594" s="54"/>
      <c r="L594" s="33"/>
      <c r="M594" s="33"/>
      <c r="N594" s="9"/>
      <c r="O594" s="9"/>
      <c r="P594" s="28"/>
    </row>
    <row r="595" spans="1:19" ht="12.75" x14ac:dyDescent="0.2">
      <c r="A595" s="35">
        <v>732997859100</v>
      </c>
      <c r="B595" s="78" t="s">
        <v>800</v>
      </c>
      <c r="C595" s="29" t="s">
        <v>28</v>
      </c>
      <c r="D595" s="29">
        <v>1</v>
      </c>
      <c r="E595" s="43">
        <v>99.5</v>
      </c>
      <c r="F595" s="43">
        <f>E595*D595</f>
        <v>99.5</v>
      </c>
      <c r="G595" s="43">
        <f>F595/3.3</f>
        <v>30.151515151515152</v>
      </c>
      <c r="H595" s="29" t="s">
        <v>789</v>
      </c>
      <c r="I595" s="9"/>
      <c r="J595" s="32" t="s">
        <v>785</v>
      </c>
      <c r="K595" s="54"/>
      <c r="L595" s="33"/>
      <c r="M595" s="33"/>
      <c r="N595" s="9"/>
      <c r="O595" s="9"/>
      <c r="P595" s="28"/>
    </row>
    <row r="596" spans="1:19" ht="12.75" x14ac:dyDescent="0.2">
      <c r="A596" s="45" t="s">
        <v>801</v>
      </c>
      <c r="B596" s="31" t="s">
        <v>802</v>
      </c>
      <c r="C596" s="29"/>
      <c r="D596" s="29"/>
      <c r="E596" s="43"/>
      <c r="F596" s="43"/>
      <c r="G596" s="43"/>
      <c r="H596" s="29"/>
      <c r="I596" s="9"/>
      <c r="J596" s="32"/>
      <c r="K596" s="54"/>
      <c r="L596" s="33"/>
      <c r="M596" s="33"/>
      <c r="N596" s="9"/>
      <c r="O596" s="9"/>
      <c r="P596" s="28"/>
    </row>
    <row r="597" spans="1:19" ht="12.75" x14ac:dyDescent="0.2">
      <c r="A597" s="36" t="s">
        <v>86</v>
      </c>
      <c r="B597" s="36" t="s">
        <v>803</v>
      </c>
      <c r="C597" s="36" t="str">
        <f>MID($B597,6,7)</f>
        <v>GR18248</v>
      </c>
      <c r="D597" s="36"/>
      <c r="E597" s="47"/>
      <c r="F597" s="47"/>
      <c r="G597" s="47"/>
      <c r="H597" s="37">
        <v>44557</v>
      </c>
      <c r="I597" s="9"/>
      <c r="J597" s="32" t="str">
        <f>IF(LEFT(B597,3)="Box","BOX","COUNT")</f>
        <v>BOX</v>
      </c>
      <c r="K597" s="27">
        <f>SUMIF($J$4:$J$598,$C597,$D$4:$D$598)</f>
        <v>15</v>
      </c>
      <c r="L597" s="15">
        <f>SUMIF($J$4:$J$598,$C597,$F$4:$F$598)</f>
        <v>1508.5</v>
      </c>
      <c r="M597" s="15">
        <f>SUMIF($J$4:$J$598,$C597,$G$4:$G$598)</f>
        <v>457.12121212121207</v>
      </c>
      <c r="N597" s="9" t="str">
        <f>C597</f>
        <v>GR18248</v>
      </c>
      <c r="O597" s="9" t="str">
        <f>J598</f>
        <v>SHIP</v>
      </c>
      <c r="P597" s="28">
        <f>M597</f>
        <v>457.12121212121207</v>
      </c>
      <c r="Q597" s="39">
        <v>44490</v>
      </c>
      <c r="R597" s="9" t="s">
        <v>700</v>
      </c>
      <c r="S597" s="9" t="s">
        <v>701</v>
      </c>
    </row>
    <row r="598" spans="1:19" ht="12.75" x14ac:dyDescent="0.2">
      <c r="A598" s="64"/>
      <c r="B598" s="36" t="s">
        <v>804</v>
      </c>
      <c r="C598" s="55"/>
      <c r="D598" s="55"/>
      <c r="E598" s="56"/>
      <c r="F598" s="56"/>
      <c r="G598" s="56"/>
      <c r="H598" s="55"/>
      <c r="I598" s="9"/>
      <c r="J598" s="32" t="str">
        <f>IF(B598="","NSHIP","SHIP")</f>
        <v>SHIP</v>
      </c>
      <c r="K598" s="27">
        <f>IF($J598="NSHIP",0,-SUMIF($J$4:$J$598,$C597,$D$4:$D$598))</f>
        <v>-15</v>
      </c>
      <c r="L598" s="15">
        <f>IF($J598="NSHIP",0,-SUMIF($J$4:$J$598,$C597,$F$4:$F$598))</f>
        <v>-1508.5</v>
      </c>
      <c r="M598" s="15">
        <f>IF($J598="NSHIP",0,-SUMIF($J$4:$J$598,$C597,$G$4:$G$598))</f>
        <v>-457.12121212121207</v>
      </c>
      <c r="N598" s="9"/>
      <c r="O598" s="9"/>
      <c r="P59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swa-laptop</dc:creator>
  <cp:lastModifiedBy>swa-laptop</cp:lastModifiedBy>
  <dcterms:created xsi:type="dcterms:W3CDTF">2022-01-09T08:31:52Z</dcterms:created>
  <dcterms:modified xsi:type="dcterms:W3CDTF">2022-01-09T09:40:48Z</dcterms:modified>
</cp:coreProperties>
</file>