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git\github\linginging\demo\汇览建筑装饰\"/>
    </mc:Choice>
  </mc:AlternateContent>
  <xr:revisionPtr revIDLastSave="0" documentId="13_ncr:1_{88B6C9A8-4330-4014-B177-A752816082A8}" xr6:coauthVersionLast="43" xr6:coauthVersionMax="43" xr10:uidLastSave="{00000000-0000-0000-0000-000000000000}"/>
  <bookViews>
    <workbookView xWindow="2737" yWindow="255" windowWidth="16141" windowHeight="10650" activeTab="1" xr2:uid="{F5CDC02B-20F0-41A9-8998-9B06DDB0C311}"/>
  </bookViews>
  <sheets>
    <sheet name="启动成本" sheetId="2" r:id="rId1"/>
    <sheet name="运营成本" sheetId="3" r:id="rId2"/>
    <sheet name="预期收益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4" l="1"/>
  <c r="E10" i="4" l="1"/>
  <c r="D25" i="2"/>
  <c r="F22" i="3" l="1"/>
  <c r="I10" i="4"/>
  <c r="I11" i="4" s="1"/>
  <c r="I7" i="4"/>
  <c r="H10" i="4"/>
  <c r="H11" i="4" s="1"/>
  <c r="E11" i="4"/>
  <c r="E7" i="4"/>
  <c r="F25" i="3"/>
  <c r="F26" i="3" s="1"/>
  <c r="F20" i="3"/>
  <c r="F21" i="3"/>
  <c r="F19" i="3"/>
  <c r="F15" i="3"/>
  <c r="F16" i="3"/>
  <c r="F17" i="3"/>
  <c r="F14" i="3"/>
  <c r="F11" i="3"/>
  <c r="F6" i="3"/>
  <c r="F7" i="3"/>
  <c r="F5" i="3"/>
  <c r="I13" i="4"/>
  <c r="H13" i="4"/>
  <c r="E13" i="4"/>
  <c r="D13" i="4"/>
  <c r="H6" i="4"/>
  <c r="I6" i="4" s="1"/>
  <c r="H7" i="4"/>
  <c r="H5" i="4"/>
  <c r="I5" i="4" s="1"/>
  <c r="E6" i="4"/>
  <c r="D11" i="4"/>
  <c r="F18" i="3" l="1"/>
  <c r="F13" i="3"/>
  <c r="F4" i="3" s="1"/>
  <c r="F24" i="3"/>
  <c r="H9" i="4"/>
  <c r="H4" i="4" s="1"/>
  <c r="I9" i="4"/>
  <c r="I4" i="4" s="1"/>
  <c r="E9" i="4"/>
  <c r="E4" i="4" s="1"/>
  <c r="D9" i="4"/>
  <c r="D26" i="3"/>
  <c r="G19" i="2"/>
  <c r="F4" i="2"/>
  <c r="F19" i="2"/>
  <c r="D19" i="2"/>
  <c r="D30" i="2"/>
  <c r="D34" i="2"/>
  <c r="D37" i="2"/>
  <c r="D24" i="3"/>
  <c r="K13" i="4" l="1"/>
  <c r="K11" i="4"/>
  <c r="K9" i="4"/>
  <c r="G24" i="3"/>
  <c r="G18" i="3"/>
  <c r="G13" i="3"/>
  <c r="G26" i="3"/>
  <c r="D4" i="4"/>
  <c r="D18" i="3"/>
  <c r="D13" i="3"/>
  <c r="D4" i="3" s="1"/>
  <c r="F4" i="4" s="1"/>
  <c r="J4" i="4" s="1"/>
  <c r="D8" i="2"/>
  <c r="D4" i="2" l="1"/>
  <c r="G13" i="4"/>
  <c r="G9" i="4"/>
  <c r="G11" i="4"/>
  <c r="E13" i="3"/>
  <c r="E19" i="2" l="1"/>
  <c r="E37" i="2"/>
  <c r="E25" i="2"/>
  <c r="E34" i="2"/>
  <c r="E30" i="2"/>
  <c r="E8" i="2"/>
  <c r="E24" i="3"/>
  <c r="E26" i="3"/>
  <c r="E18" i="3"/>
</calcChain>
</file>

<file path=xl/sharedStrings.xml><?xml version="1.0" encoding="utf-8"?>
<sst xmlns="http://schemas.openxmlformats.org/spreadsheetml/2006/main" count="121" uniqueCount="87">
  <si>
    <t>1.5*430*12=7740</t>
    <phoneticPr fontId="1" type="noConversion"/>
  </si>
  <si>
    <t>租金及物业费</t>
    <phoneticPr fontId="1" type="noConversion"/>
  </si>
  <si>
    <t>店铺租金</t>
    <phoneticPr fontId="1" type="noConversion"/>
  </si>
  <si>
    <t>店铺物业费</t>
    <phoneticPr fontId="1" type="noConversion"/>
  </si>
  <si>
    <t>装修费用</t>
    <phoneticPr fontId="1" type="noConversion"/>
  </si>
  <si>
    <t>员工宿舍</t>
    <phoneticPr fontId="1" type="noConversion"/>
  </si>
  <si>
    <t>贴砖</t>
    <phoneticPr fontId="1" type="noConversion"/>
  </si>
  <si>
    <t>天花板及吊顶</t>
    <phoneticPr fontId="1" type="noConversion"/>
  </si>
  <si>
    <t>油漆</t>
    <phoneticPr fontId="1" type="noConversion"/>
  </si>
  <si>
    <t>公共部位</t>
    <phoneticPr fontId="1" type="noConversion"/>
  </si>
  <si>
    <t>公司招牌</t>
    <phoneticPr fontId="1" type="noConversion"/>
  </si>
  <si>
    <t>外墙招牌</t>
    <phoneticPr fontId="1" type="noConversion"/>
  </si>
  <si>
    <t>玻璃隔断</t>
    <phoneticPr fontId="1" type="noConversion"/>
  </si>
  <si>
    <t>电器</t>
    <phoneticPr fontId="1" type="noConversion"/>
  </si>
  <si>
    <t>空调</t>
    <phoneticPr fontId="1" type="noConversion"/>
  </si>
  <si>
    <t>办公用品</t>
    <phoneticPr fontId="1" type="noConversion"/>
  </si>
  <si>
    <t>电脑</t>
    <phoneticPr fontId="1" type="noConversion"/>
  </si>
  <si>
    <t>宣传用品</t>
    <phoneticPr fontId="1" type="noConversion"/>
  </si>
  <si>
    <t>营销人员</t>
    <phoneticPr fontId="1" type="noConversion"/>
  </si>
  <si>
    <t>管理人员</t>
    <phoneticPr fontId="1" type="noConversion"/>
  </si>
  <si>
    <t>1000*12</t>
    <phoneticPr fontId="1" type="noConversion"/>
  </si>
  <si>
    <t>12*430*12=61920</t>
    <phoneticPr fontId="1" type="noConversion"/>
  </si>
  <si>
    <t>序号</t>
  </si>
  <si>
    <t>费用项目</t>
    <phoneticPr fontId="1" type="noConversion"/>
  </si>
  <si>
    <t>备注</t>
  </si>
  <si>
    <t>支出金额</t>
    <phoneticPr fontId="1" type="noConversion"/>
  </si>
  <si>
    <t>实际支出</t>
    <phoneticPr fontId="1" type="noConversion"/>
  </si>
  <si>
    <t>预计支出</t>
    <phoneticPr fontId="1" type="noConversion"/>
  </si>
  <si>
    <t>占比%</t>
    <phoneticPr fontId="1" type="noConversion"/>
  </si>
  <si>
    <t>实际占比%</t>
    <phoneticPr fontId="1" type="noConversion"/>
  </si>
  <si>
    <t>预计金额</t>
    <phoneticPr fontId="1" type="noConversion"/>
  </si>
  <si>
    <t>小计</t>
    <phoneticPr fontId="1" type="noConversion"/>
  </si>
  <si>
    <t>杨旭东自备
刘艺自备</t>
    <phoneticPr fontId="1" type="noConversion"/>
  </si>
  <si>
    <t>饮水机</t>
    <phoneticPr fontId="1" type="noConversion"/>
  </si>
  <si>
    <t>项目启动成本预算</t>
    <phoneticPr fontId="1" type="noConversion"/>
  </si>
  <si>
    <t>项目运营成本预算</t>
    <phoneticPr fontId="1" type="noConversion"/>
  </si>
  <si>
    <t>人员工资福利</t>
    <phoneticPr fontId="1" type="noConversion"/>
  </si>
  <si>
    <t>福利费</t>
    <phoneticPr fontId="1" type="noConversion"/>
  </si>
  <si>
    <t>保险费</t>
    <phoneticPr fontId="1" type="noConversion"/>
  </si>
  <si>
    <t>其他</t>
    <phoneticPr fontId="1" type="noConversion"/>
  </si>
  <si>
    <t>水电费</t>
    <phoneticPr fontId="1" type="noConversion"/>
  </si>
  <si>
    <t>办公营销费</t>
    <phoneticPr fontId="1" type="noConversion"/>
  </si>
  <si>
    <t>办公耗材</t>
    <phoneticPr fontId="1" type="noConversion"/>
  </si>
  <si>
    <t>营销印刷等</t>
    <phoneticPr fontId="1" type="noConversion"/>
  </si>
  <si>
    <t>差旅交通</t>
    <phoneticPr fontId="1" type="noConversion"/>
  </si>
  <si>
    <t>基本工资+提成模式，基本工资1500-3000
人员2个左右</t>
    <phoneticPr fontId="1" type="noConversion"/>
  </si>
  <si>
    <t>基本工资+提成模式，基本工资4000-6000
设计师1-2名</t>
    <phoneticPr fontId="1" type="noConversion"/>
  </si>
  <si>
    <t>基本工资+提成模式，基本工资3000-5000
人员1个</t>
    <phoneticPr fontId="1" type="noConversion"/>
  </si>
  <si>
    <t>团建</t>
    <phoneticPr fontId="1" type="noConversion"/>
  </si>
  <si>
    <t>准备金</t>
    <phoneticPr fontId="1" type="noConversion"/>
  </si>
  <si>
    <t>初期人员工资等</t>
    <phoneticPr fontId="1" type="noConversion"/>
  </si>
  <si>
    <t>初期准备金</t>
    <phoneticPr fontId="1" type="noConversion"/>
  </si>
  <si>
    <t>印刷费</t>
    <phoneticPr fontId="1" type="noConversion"/>
  </si>
  <si>
    <t>其他</t>
    <phoneticPr fontId="1" type="noConversion"/>
  </si>
  <si>
    <t>网络电话费</t>
    <phoneticPr fontId="1" type="noConversion"/>
  </si>
  <si>
    <t>办公耗材</t>
    <phoneticPr fontId="1" type="noConversion"/>
  </si>
  <si>
    <t>摄像头</t>
    <phoneticPr fontId="1" type="noConversion"/>
  </si>
  <si>
    <t>办公桌椅等</t>
    <phoneticPr fontId="1" type="noConversion"/>
  </si>
  <si>
    <t>设计费</t>
    <phoneticPr fontId="1" type="noConversion"/>
  </si>
  <si>
    <t>折旧费</t>
    <phoneticPr fontId="1" type="noConversion"/>
  </si>
  <si>
    <t>固定资产折旧</t>
    <phoneticPr fontId="1" type="noConversion"/>
  </si>
  <si>
    <t>主营业务收入</t>
    <phoneticPr fontId="1" type="noConversion"/>
  </si>
  <si>
    <t>室内装修</t>
    <phoneticPr fontId="1" type="noConversion"/>
  </si>
  <si>
    <t>店铺装修</t>
    <phoneticPr fontId="1" type="noConversion"/>
  </si>
  <si>
    <t>设计费</t>
    <phoneticPr fontId="1" type="noConversion"/>
  </si>
  <si>
    <t>预计月收益</t>
    <phoneticPr fontId="1" type="noConversion"/>
  </si>
  <si>
    <t>保洁业务收入</t>
    <phoneticPr fontId="1" type="noConversion"/>
  </si>
  <si>
    <t>公众号保洁平台</t>
    <phoneticPr fontId="1" type="noConversion"/>
  </si>
  <si>
    <t>预计年收益</t>
    <phoneticPr fontId="1" type="noConversion"/>
  </si>
  <si>
    <t>预计月支出</t>
    <phoneticPr fontId="1" type="noConversion"/>
  </si>
  <si>
    <t>其他收入</t>
    <phoneticPr fontId="1" type="noConversion"/>
  </si>
  <si>
    <t>无</t>
    <phoneticPr fontId="1" type="noConversion"/>
  </si>
  <si>
    <t>1.5/月·平米*430平米</t>
    <phoneticPr fontId="1" type="noConversion"/>
  </si>
  <si>
    <t>12/月·平米*430平米</t>
    <phoneticPr fontId="1" type="noConversion"/>
  </si>
  <si>
    <t>改装服务</t>
    <phoneticPr fontId="1" type="noConversion"/>
  </si>
  <si>
    <t>流水</t>
    <phoneticPr fontId="1" type="noConversion"/>
  </si>
  <si>
    <t>毛利</t>
    <phoneticPr fontId="1" type="noConversion"/>
  </si>
  <si>
    <t>净利润</t>
    <phoneticPr fontId="1" type="noConversion"/>
  </si>
  <si>
    <t>项目预期收益</t>
    <phoneticPr fontId="1" type="noConversion"/>
  </si>
  <si>
    <t>云服务器费</t>
    <phoneticPr fontId="1" type="noConversion"/>
  </si>
  <si>
    <t>软件需要租赁云服务器</t>
    <phoneticPr fontId="1" type="noConversion"/>
  </si>
  <si>
    <t>砌砖、隔墙</t>
    <phoneticPr fontId="1" type="noConversion"/>
  </si>
  <si>
    <t>水电、灯、开关</t>
    <phoneticPr fontId="1" type="noConversion"/>
  </si>
  <si>
    <t>打印机</t>
    <phoneticPr fontId="1" type="noConversion"/>
  </si>
  <si>
    <t>传单、礼品等</t>
    <phoneticPr fontId="1" type="noConversion"/>
  </si>
  <si>
    <t>临时工作人员</t>
    <phoneticPr fontId="1" type="noConversion"/>
  </si>
  <si>
    <t>设计人员或设计费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</si>
</sst>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22"/>
      <color theme="4" tint="-0.49998474074526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0" fontId="0" fillId="0" borderId="1" xfId="0" applyNumberFormat="1" applyBorder="1">
      <alignment vertical="center"/>
    </xf>
    <xf numFmtId="10" fontId="0" fillId="5" borderId="1" xfId="0" applyNumberFormat="1" applyFill="1" applyBorder="1">
      <alignment vertical="center"/>
    </xf>
    <xf numFmtId="10" fontId="0" fillId="0" borderId="1" xfId="0" applyNumberFormat="1" applyBorder="1" applyAlignment="1">
      <alignment vertical="center" wrapText="1"/>
    </xf>
    <xf numFmtId="10" fontId="0" fillId="5" borderId="1" xfId="0" applyNumberFormat="1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6" borderId="1" xfId="0" applyNumberForma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0" fontId="0" fillId="6" borderId="1" xfId="0" applyNumberFormat="1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D99A1-67B6-47E9-9AE8-85CA4561B007}">
  <dimension ref="A1:H37"/>
  <sheetViews>
    <sheetView workbookViewId="0">
      <selection activeCell="E13" sqref="E13"/>
    </sheetView>
  </sheetViews>
  <sheetFormatPr defaultRowHeight="13.9" x14ac:dyDescent="0.4"/>
  <cols>
    <col min="1" max="1" width="4.19921875" style="7" customWidth="1"/>
    <col min="2" max="2" width="13.6640625" customWidth="1"/>
    <col min="3" max="3" width="18.1328125" customWidth="1"/>
    <col min="4" max="4" width="15.33203125" style="7" customWidth="1"/>
    <col min="5" max="5" width="15.33203125" customWidth="1"/>
    <col min="6" max="6" width="16.46484375" customWidth="1"/>
    <col min="7" max="7" width="13.53125" customWidth="1"/>
    <col min="8" max="8" width="32.796875" customWidth="1"/>
  </cols>
  <sheetData>
    <row r="1" spans="1:8" ht="38" customHeight="1" x14ac:dyDescent="0.4">
      <c r="A1" s="30" t="s">
        <v>34</v>
      </c>
      <c r="B1" s="30"/>
      <c r="C1" s="30"/>
      <c r="D1" s="30"/>
      <c r="E1" s="30"/>
      <c r="F1" s="30"/>
      <c r="G1" s="30"/>
      <c r="H1" s="30"/>
    </row>
    <row r="2" spans="1:8" ht="22.25" customHeight="1" x14ac:dyDescent="0.4">
      <c r="A2" s="31" t="s">
        <v>22</v>
      </c>
      <c r="B2" s="31" t="s">
        <v>23</v>
      </c>
      <c r="C2" s="31"/>
      <c r="D2" s="31" t="s">
        <v>27</v>
      </c>
      <c r="E2" s="31"/>
      <c r="F2" s="31" t="s">
        <v>26</v>
      </c>
      <c r="G2" s="31"/>
      <c r="H2" s="31" t="s">
        <v>24</v>
      </c>
    </row>
    <row r="3" spans="1:8" ht="18.75" customHeight="1" x14ac:dyDescent="0.4">
      <c r="A3" s="31"/>
      <c r="B3" s="31"/>
      <c r="C3" s="31"/>
      <c r="D3" s="4" t="s">
        <v>30</v>
      </c>
      <c r="E3" s="31" t="s">
        <v>28</v>
      </c>
      <c r="F3" s="2" t="s">
        <v>25</v>
      </c>
      <c r="G3" s="34" t="s">
        <v>29</v>
      </c>
      <c r="H3" s="31"/>
    </row>
    <row r="4" spans="1:8" ht="23.75" customHeight="1" x14ac:dyDescent="0.4">
      <c r="A4" s="31"/>
      <c r="B4" s="31"/>
      <c r="C4" s="31"/>
      <c r="D4" s="14">
        <f>SUM(D8,D19,D25,D30,D34,D37)</f>
        <v>290600</v>
      </c>
      <c r="E4" s="31"/>
      <c r="F4" s="14">
        <f>SUM(F8,F19,F25,F30,F34,F37)</f>
        <v>1800</v>
      </c>
      <c r="G4" s="34"/>
      <c r="H4" s="31"/>
    </row>
    <row r="5" spans="1:8" x14ac:dyDescent="0.4">
      <c r="A5" s="6">
        <v>1</v>
      </c>
      <c r="B5" s="33" t="s">
        <v>1</v>
      </c>
      <c r="C5" s="3" t="s">
        <v>2</v>
      </c>
      <c r="D5" s="13">
        <v>51600</v>
      </c>
      <c r="E5" s="21"/>
      <c r="F5" s="13"/>
      <c r="G5" s="3"/>
      <c r="H5" s="5" t="s">
        <v>21</v>
      </c>
    </row>
    <row r="6" spans="1:8" x14ac:dyDescent="0.4">
      <c r="A6" s="6">
        <v>2</v>
      </c>
      <c r="B6" s="33"/>
      <c r="C6" s="3" t="s">
        <v>3</v>
      </c>
      <c r="D6" s="13">
        <v>0</v>
      </c>
      <c r="E6" s="21"/>
      <c r="F6" s="13"/>
      <c r="G6" s="3"/>
      <c r="H6" s="5" t="s">
        <v>0</v>
      </c>
    </row>
    <row r="7" spans="1:8" x14ac:dyDescent="0.4">
      <c r="A7" s="6">
        <v>3</v>
      </c>
      <c r="B7" s="33"/>
      <c r="C7" s="3" t="s">
        <v>5</v>
      </c>
      <c r="D7" s="13">
        <v>8000</v>
      </c>
      <c r="E7" s="21"/>
      <c r="F7" s="13"/>
      <c r="G7" s="3"/>
      <c r="H7" s="5" t="s">
        <v>20</v>
      </c>
    </row>
    <row r="8" spans="1:8" x14ac:dyDescent="0.4">
      <c r="A8" s="6">
        <v>4</v>
      </c>
      <c r="B8" s="33"/>
      <c r="C8" s="8" t="s">
        <v>31</v>
      </c>
      <c r="D8" s="12">
        <f>SUM(D5:D7)</f>
        <v>59600</v>
      </c>
      <c r="E8" s="22">
        <f>D8/$D$4</f>
        <v>0.2050929112181693</v>
      </c>
      <c r="F8" s="8"/>
      <c r="G8" s="8"/>
      <c r="H8" s="8"/>
    </row>
    <row r="9" spans="1:8" x14ac:dyDescent="0.4">
      <c r="A9" s="6">
        <v>5</v>
      </c>
      <c r="B9" s="32" t="s">
        <v>4</v>
      </c>
      <c r="C9" s="1" t="s">
        <v>81</v>
      </c>
      <c r="D9" s="9">
        <v>20000</v>
      </c>
      <c r="E9" s="19"/>
      <c r="F9" s="9"/>
      <c r="G9" s="1"/>
      <c r="H9" s="1"/>
    </row>
    <row r="10" spans="1:8" x14ac:dyDescent="0.4">
      <c r="A10" s="6">
        <v>6</v>
      </c>
      <c r="B10" s="32"/>
      <c r="C10" s="1" t="s">
        <v>82</v>
      </c>
      <c r="D10" s="9">
        <v>10000</v>
      </c>
      <c r="E10" s="19"/>
      <c r="F10" s="9"/>
      <c r="G10" s="1"/>
      <c r="H10" s="1"/>
    </row>
    <row r="11" spans="1:8" x14ac:dyDescent="0.4">
      <c r="A11" s="6">
        <v>7</v>
      </c>
      <c r="B11" s="32"/>
      <c r="C11" s="1" t="s">
        <v>6</v>
      </c>
      <c r="D11" s="9">
        <v>15000</v>
      </c>
      <c r="E11" s="19"/>
      <c r="F11" s="9"/>
      <c r="G11" s="1"/>
      <c r="H11" s="1"/>
    </row>
    <row r="12" spans="1:8" x14ac:dyDescent="0.4">
      <c r="A12" s="6">
        <v>8</v>
      </c>
      <c r="B12" s="32"/>
      <c r="C12" s="1" t="s">
        <v>7</v>
      </c>
      <c r="D12" s="9">
        <v>10000</v>
      </c>
      <c r="E12" s="19"/>
      <c r="F12" s="9"/>
      <c r="G12" s="1"/>
      <c r="H12" s="1"/>
    </row>
    <row r="13" spans="1:8" x14ac:dyDescent="0.4">
      <c r="A13" s="6">
        <v>9</v>
      </c>
      <c r="B13" s="32"/>
      <c r="C13" s="1" t="s">
        <v>8</v>
      </c>
      <c r="D13" s="9">
        <v>5000</v>
      </c>
      <c r="E13" s="19"/>
      <c r="F13" s="9"/>
      <c r="G13" s="1"/>
      <c r="H13" s="1"/>
    </row>
    <row r="14" spans="1:8" x14ac:dyDescent="0.4">
      <c r="A14" s="6">
        <v>10</v>
      </c>
      <c r="B14" s="32"/>
      <c r="C14" s="1" t="s">
        <v>10</v>
      </c>
      <c r="D14" s="9">
        <v>10000</v>
      </c>
      <c r="E14" s="19"/>
      <c r="F14" s="9"/>
      <c r="G14" s="1"/>
      <c r="H14" s="1"/>
    </row>
    <row r="15" spans="1:8" x14ac:dyDescent="0.4">
      <c r="A15" s="6">
        <v>11</v>
      </c>
      <c r="B15" s="32"/>
      <c r="C15" s="1" t="s">
        <v>9</v>
      </c>
      <c r="D15" s="9">
        <v>10000</v>
      </c>
      <c r="E15" s="19"/>
      <c r="F15" s="9"/>
      <c r="G15" s="1"/>
      <c r="H15" s="1"/>
    </row>
    <row r="16" spans="1:8" x14ac:dyDescent="0.4">
      <c r="A16" s="6">
        <v>12</v>
      </c>
      <c r="B16" s="32"/>
      <c r="C16" s="1" t="s">
        <v>11</v>
      </c>
      <c r="D16" s="9">
        <v>20000</v>
      </c>
      <c r="E16" s="19"/>
      <c r="F16" s="9"/>
      <c r="G16" s="1"/>
      <c r="H16" s="1"/>
    </row>
    <row r="17" spans="1:8" x14ac:dyDescent="0.4">
      <c r="A17" s="6">
        <v>13</v>
      </c>
      <c r="B17" s="32"/>
      <c r="C17" s="1" t="s">
        <v>12</v>
      </c>
      <c r="D17" s="9">
        <v>10000</v>
      </c>
      <c r="E17" s="19"/>
      <c r="F17" s="9"/>
      <c r="G17" s="1"/>
      <c r="H17" s="1"/>
    </row>
    <row r="18" spans="1:8" x14ac:dyDescent="0.4">
      <c r="A18" s="6">
        <v>14</v>
      </c>
      <c r="B18" s="32"/>
      <c r="C18" s="10" t="s">
        <v>58</v>
      </c>
      <c r="D18" s="9">
        <v>1800</v>
      </c>
      <c r="E18" s="19"/>
      <c r="F18" s="9">
        <v>1800</v>
      </c>
      <c r="G18" s="10"/>
      <c r="H18" s="10"/>
    </row>
    <row r="19" spans="1:8" x14ac:dyDescent="0.4">
      <c r="A19" s="6">
        <v>15</v>
      </c>
      <c r="B19" s="32"/>
      <c r="C19" s="8" t="s">
        <v>31</v>
      </c>
      <c r="D19" s="12">
        <f>SUM(D9:D18)</f>
        <v>111800</v>
      </c>
      <c r="E19" s="22">
        <f>D19/$D$4</f>
        <v>0.38472126634549209</v>
      </c>
      <c r="F19" s="12">
        <f>SUM(F9:F18)</f>
        <v>1800</v>
      </c>
      <c r="G19" s="22">
        <f>F19/$F$4</f>
        <v>1</v>
      </c>
      <c r="H19" s="8"/>
    </row>
    <row r="20" spans="1:8" x14ac:dyDescent="0.4">
      <c r="A20" s="6">
        <v>16</v>
      </c>
      <c r="B20" s="32" t="s">
        <v>13</v>
      </c>
      <c r="C20" s="1" t="s">
        <v>14</v>
      </c>
      <c r="D20" s="9">
        <v>20000</v>
      </c>
      <c r="E20" s="19"/>
      <c r="F20" s="1"/>
      <c r="G20" s="1"/>
      <c r="H20" s="1"/>
    </row>
    <row r="21" spans="1:8" ht="27.75" x14ac:dyDescent="0.4">
      <c r="A21" s="6">
        <v>17</v>
      </c>
      <c r="B21" s="32"/>
      <c r="C21" s="1" t="s">
        <v>16</v>
      </c>
      <c r="D21" s="9">
        <v>4000</v>
      </c>
      <c r="E21" s="19"/>
      <c r="F21" s="1"/>
      <c r="G21" s="1"/>
      <c r="H21" s="5" t="s">
        <v>32</v>
      </c>
    </row>
    <row r="22" spans="1:8" x14ac:dyDescent="0.4">
      <c r="A22" s="6">
        <v>18</v>
      </c>
      <c r="B22" s="32"/>
      <c r="C22" s="1" t="s">
        <v>56</v>
      </c>
      <c r="D22" s="9"/>
      <c r="E22" s="19"/>
      <c r="F22" s="1"/>
      <c r="G22" s="1"/>
      <c r="H22" s="1"/>
    </row>
    <row r="23" spans="1:8" x14ac:dyDescent="0.4">
      <c r="A23" s="6">
        <v>19</v>
      </c>
      <c r="B23" s="32"/>
      <c r="C23" s="1" t="s">
        <v>33</v>
      </c>
      <c r="D23" s="9">
        <v>500</v>
      </c>
      <c r="E23" s="19"/>
      <c r="F23" s="1"/>
      <c r="G23" s="1"/>
      <c r="H23" s="1"/>
    </row>
    <row r="24" spans="1:8" x14ac:dyDescent="0.4">
      <c r="A24" s="6"/>
      <c r="B24" s="32"/>
      <c r="C24" s="23" t="s">
        <v>83</v>
      </c>
      <c r="D24" s="9">
        <v>1700</v>
      </c>
      <c r="E24" s="19"/>
      <c r="F24" s="23"/>
      <c r="G24" s="23"/>
      <c r="H24" s="23"/>
    </row>
    <row r="25" spans="1:8" x14ac:dyDescent="0.4">
      <c r="A25" s="6">
        <v>20</v>
      </c>
      <c r="B25" s="32"/>
      <c r="C25" s="8" t="s">
        <v>31</v>
      </c>
      <c r="D25" s="12">
        <f>SUM(D20:D24)</f>
        <v>26200</v>
      </c>
      <c r="E25" s="22">
        <f>D25/$D$4</f>
        <v>9.0158293186510668E-2</v>
      </c>
      <c r="F25" s="8"/>
      <c r="G25" s="8"/>
      <c r="H25" s="8"/>
    </row>
    <row r="26" spans="1:8" x14ac:dyDescent="0.4">
      <c r="A26" s="6">
        <v>21</v>
      </c>
      <c r="B26" s="32" t="s">
        <v>15</v>
      </c>
      <c r="C26" s="1" t="s">
        <v>54</v>
      </c>
      <c r="D26" s="9">
        <v>2000</v>
      </c>
      <c r="E26" s="19"/>
      <c r="F26" s="1"/>
      <c r="G26" s="1"/>
      <c r="H26" s="1"/>
    </row>
    <row r="27" spans="1:8" x14ac:dyDescent="0.4">
      <c r="A27" s="6">
        <v>22</v>
      </c>
      <c r="B27" s="32"/>
      <c r="C27" s="10" t="s">
        <v>57</v>
      </c>
      <c r="D27" s="9">
        <v>20000</v>
      </c>
      <c r="E27" s="19"/>
      <c r="F27" s="10"/>
      <c r="G27" s="10"/>
      <c r="H27" s="10"/>
    </row>
    <row r="28" spans="1:8" x14ac:dyDescent="0.4">
      <c r="A28" s="6">
        <v>23</v>
      </c>
      <c r="B28" s="32"/>
      <c r="C28" s="10" t="s">
        <v>55</v>
      </c>
      <c r="D28" s="9">
        <v>1000</v>
      </c>
      <c r="E28" s="19"/>
      <c r="F28" s="10"/>
      <c r="G28" s="10"/>
      <c r="H28" s="10"/>
    </row>
    <row r="29" spans="1:8" x14ac:dyDescent="0.4">
      <c r="A29" s="6">
        <v>24</v>
      </c>
      <c r="B29" s="32"/>
      <c r="C29" s="10" t="s">
        <v>53</v>
      </c>
      <c r="D29" s="9"/>
      <c r="E29" s="19"/>
      <c r="F29" s="10"/>
      <c r="G29" s="10"/>
      <c r="H29" s="10"/>
    </row>
    <row r="30" spans="1:8" x14ac:dyDescent="0.4">
      <c r="A30" s="6">
        <v>25</v>
      </c>
      <c r="B30" s="32"/>
      <c r="C30" s="8" t="s">
        <v>31</v>
      </c>
      <c r="D30" s="12">
        <f>SUM(D26:D29)</f>
        <v>23000</v>
      </c>
      <c r="E30" s="22">
        <f>D30/$D$4</f>
        <v>7.9146593255333797E-2</v>
      </c>
      <c r="F30" s="8"/>
      <c r="G30" s="8"/>
      <c r="H30" s="8"/>
    </row>
    <row r="31" spans="1:8" x14ac:dyDescent="0.4">
      <c r="A31" s="6">
        <v>26</v>
      </c>
      <c r="B31" s="32" t="s">
        <v>17</v>
      </c>
      <c r="C31" s="1" t="s">
        <v>52</v>
      </c>
      <c r="D31" s="9">
        <v>5000</v>
      </c>
      <c r="E31" s="19"/>
      <c r="F31" s="1"/>
      <c r="G31" s="1"/>
      <c r="H31" s="1"/>
    </row>
    <row r="32" spans="1:8" x14ac:dyDescent="0.4">
      <c r="A32" s="6"/>
      <c r="B32" s="32"/>
      <c r="C32" s="23" t="s">
        <v>84</v>
      </c>
      <c r="D32" s="9">
        <v>5000</v>
      </c>
      <c r="E32" s="19"/>
      <c r="F32" s="23"/>
      <c r="G32" s="23"/>
      <c r="H32" s="23"/>
    </row>
    <row r="33" spans="1:8" x14ac:dyDescent="0.4">
      <c r="A33" s="6">
        <v>27</v>
      </c>
      <c r="B33" s="32"/>
      <c r="C33" s="1" t="s">
        <v>53</v>
      </c>
      <c r="D33" s="9"/>
      <c r="E33" s="19"/>
      <c r="F33" s="1"/>
      <c r="G33" s="1"/>
      <c r="H33" s="1"/>
    </row>
    <row r="34" spans="1:8" x14ac:dyDescent="0.4">
      <c r="A34" s="6">
        <v>28</v>
      </c>
      <c r="B34" s="32"/>
      <c r="C34" s="8" t="s">
        <v>31</v>
      </c>
      <c r="D34" s="12">
        <f>SUM(D31:D33)</f>
        <v>10000</v>
      </c>
      <c r="E34" s="22">
        <f>D34/$D$4</f>
        <v>3.4411562284927734E-2</v>
      </c>
      <c r="F34" s="8"/>
      <c r="G34" s="8"/>
      <c r="H34" s="8"/>
    </row>
    <row r="35" spans="1:8" x14ac:dyDescent="0.4">
      <c r="A35" s="6">
        <v>29</v>
      </c>
      <c r="B35" s="32" t="s">
        <v>49</v>
      </c>
      <c r="C35" s="1" t="s">
        <v>50</v>
      </c>
      <c r="D35" s="9">
        <v>30000</v>
      </c>
      <c r="E35" s="19"/>
      <c r="F35" s="1"/>
      <c r="G35" s="1"/>
      <c r="H35" s="1"/>
    </row>
    <row r="36" spans="1:8" x14ac:dyDescent="0.4">
      <c r="A36" s="6">
        <v>30</v>
      </c>
      <c r="B36" s="32"/>
      <c r="C36" s="1" t="s">
        <v>51</v>
      </c>
      <c r="D36" s="9">
        <v>30000</v>
      </c>
      <c r="E36" s="19"/>
      <c r="F36" s="1"/>
      <c r="G36" s="1"/>
      <c r="H36" s="1"/>
    </row>
    <row r="37" spans="1:8" x14ac:dyDescent="0.4">
      <c r="A37" s="6">
        <v>31</v>
      </c>
      <c r="B37" s="32"/>
      <c r="C37" s="8" t="s">
        <v>31</v>
      </c>
      <c r="D37" s="12">
        <f>SUM(D35:D36)</f>
        <v>60000</v>
      </c>
      <c r="E37" s="22">
        <f>D37/$D$4</f>
        <v>0.20646937370956642</v>
      </c>
      <c r="F37" s="8"/>
      <c r="G37" s="8"/>
      <c r="H37" s="8"/>
    </row>
  </sheetData>
  <mergeCells count="14">
    <mergeCell ref="A1:H1"/>
    <mergeCell ref="A2:A4"/>
    <mergeCell ref="B2:C4"/>
    <mergeCell ref="F2:G2"/>
    <mergeCell ref="B35:B37"/>
    <mergeCell ref="H2:H4"/>
    <mergeCell ref="B5:B8"/>
    <mergeCell ref="D2:E2"/>
    <mergeCell ref="E3:E4"/>
    <mergeCell ref="G3:G4"/>
    <mergeCell ref="B9:B19"/>
    <mergeCell ref="B20:B25"/>
    <mergeCell ref="B26:B30"/>
    <mergeCell ref="B31:B3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F570-B098-4C3E-8085-4BE5BB49B600}">
  <dimension ref="A1:H26"/>
  <sheetViews>
    <sheetView tabSelected="1" workbookViewId="0">
      <selection activeCell="G7" sqref="G7"/>
    </sheetView>
  </sheetViews>
  <sheetFormatPr defaultRowHeight="13.9" x14ac:dyDescent="0.4"/>
  <cols>
    <col min="1" max="1" width="4.1328125" customWidth="1"/>
    <col min="2" max="2" width="14.1328125" customWidth="1"/>
    <col min="3" max="3" width="20.33203125" customWidth="1"/>
    <col min="4" max="4" width="17.46484375" customWidth="1"/>
    <col min="5" max="5" width="16.46484375" customWidth="1"/>
    <col min="6" max="6" width="17.46484375" customWidth="1"/>
    <col min="7" max="7" width="16.46484375" customWidth="1"/>
    <col min="8" max="8" width="41.86328125" customWidth="1"/>
    <col min="10" max="10" width="32.1328125" customWidth="1"/>
  </cols>
  <sheetData>
    <row r="1" spans="1:8" ht="27.75" x14ac:dyDescent="0.4">
      <c r="A1" s="30" t="s">
        <v>35</v>
      </c>
      <c r="B1" s="30"/>
      <c r="C1" s="30"/>
      <c r="D1" s="30"/>
      <c r="E1" s="30"/>
      <c r="F1" s="30"/>
      <c r="G1" s="30"/>
      <c r="H1" s="30"/>
    </row>
    <row r="2" spans="1:8" ht="18.600000000000001" customHeight="1" x14ac:dyDescent="0.4">
      <c r="A2" s="31" t="s">
        <v>22</v>
      </c>
      <c r="B2" s="31" t="s">
        <v>23</v>
      </c>
      <c r="C2" s="31"/>
      <c r="D2" s="38" t="s">
        <v>69</v>
      </c>
      <c r="E2" s="38"/>
      <c r="F2" s="31" t="s">
        <v>69</v>
      </c>
      <c r="G2" s="31"/>
      <c r="H2" s="31" t="s">
        <v>24</v>
      </c>
    </row>
    <row r="3" spans="1:8" ht="21" customHeight="1" x14ac:dyDescent="0.4">
      <c r="A3" s="31"/>
      <c r="B3" s="31"/>
      <c r="C3" s="31"/>
      <c r="D3" s="27" t="s">
        <v>30</v>
      </c>
      <c r="E3" s="38" t="s">
        <v>28</v>
      </c>
      <c r="F3" s="17" t="s">
        <v>30</v>
      </c>
      <c r="G3" s="31" t="s">
        <v>28</v>
      </c>
      <c r="H3" s="31"/>
    </row>
    <row r="4" spans="1:8" ht="18.600000000000001" customHeight="1" x14ac:dyDescent="0.4">
      <c r="A4" s="31"/>
      <c r="B4" s="31"/>
      <c r="C4" s="31"/>
      <c r="D4" s="14">
        <f>SUM(D13,D18,D24,D26)</f>
        <v>35400</v>
      </c>
      <c r="E4" s="38"/>
      <c r="F4" s="14">
        <f>SUM(F13,F18,F24,F26)</f>
        <v>400800</v>
      </c>
      <c r="G4" s="31"/>
      <c r="H4" s="31"/>
    </row>
    <row r="5" spans="1:8" ht="27.75" x14ac:dyDescent="0.4">
      <c r="A5" s="11">
        <v>1</v>
      </c>
      <c r="B5" s="35" t="s">
        <v>36</v>
      </c>
      <c r="C5" s="1" t="s">
        <v>86</v>
      </c>
      <c r="D5" s="28">
        <v>8000</v>
      </c>
      <c r="E5" s="29"/>
      <c r="F5" s="9">
        <f>D5*12</f>
        <v>96000</v>
      </c>
      <c r="G5" s="19"/>
      <c r="H5" s="5" t="s">
        <v>46</v>
      </c>
    </row>
    <row r="6" spans="1:8" ht="27.75" x14ac:dyDescent="0.4">
      <c r="A6" s="11">
        <v>2</v>
      </c>
      <c r="B6" s="36"/>
      <c r="C6" s="1" t="s">
        <v>18</v>
      </c>
      <c r="D6" s="28">
        <v>6000</v>
      </c>
      <c r="E6" s="29"/>
      <c r="F6" s="9">
        <f t="shared" ref="F6:F7" si="0">D6*12</f>
        <v>72000</v>
      </c>
      <c r="G6" s="19"/>
      <c r="H6" s="5" t="s">
        <v>45</v>
      </c>
    </row>
    <row r="7" spans="1:8" ht="27.75" x14ac:dyDescent="0.4">
      <c r="A7" s="11">
        <v>3</v>
      </c>
      <c r="B7" s="36"/>
      <c r="C7" s="1" t="s">
        <v>19</v>
      </c>
      <c r="D7" s="28">
        <v>8000</v>
      </c>
      <c r="E7" s="29"/>
      <c r="F7" s="9">
        <f t="shared" si="0"/>
        <v>96000</v>
      </c>
      <c r="G7" s="19"/>
      <c r="H7" s="5" t="s">
        <v>47</v>
      </c>
    </row>
    <row r="8" spans="1:8" x14ac:dyDescent="0.4">
      <c r="A8" s="11"/>
      <c r="B8" s="36"/>
      <c r="C8" s="23" t="s">
        <v>85</v>
      </c>
      <c r="D8" s="28">
        <v>2000</v>
      </c>
      <c r="E8" s="29"/>
      <c r="F8" s="9"/>
      <c r="G8" s="19"/>
      <c r="H8" s="24"/>
    </row>
    <row r="9" spans="1:8" x14ac:dyDescent="0.4">
      <c r="A9" s="11">
        <v>4</v>
      </c>
      <c r="B9" s="36"/>
      <c r="C9" s="1" t="s">
        <v>37</v>
      </c>
      <c r="D9" s="28"/>
      <c r="E9" s="29"/>
      <c r="F9" s="9"/>
      <c r="G9" s="19"/>
      <c r="H9" s="1"/>
    </row>
    <row r="10" spans="1:8" x14ac:dyDescent="0.4">
      <c r="A10" s="11">
        <v>5</v>
      </c>
      <c r="B10" s="36"/>
      <c r="C10" s="1" t="s">
        <v>38</v>
      </c>
      <c r="D10" s="28"/>
      <c r="E10" s="29"/>
      <c r="F10" s="9"/>
      <c r="G10" s="19"/>
      <c r="H10" s="1"/>
    </row>
    <row r="11" spans="1:8" x14ac:dyDescent="0.4">
      <c r="A11" s="11">
        <v>6</v>
      </c>
      <c r="B11" s="36"/>
      <c r="C11" s="10" t="s">
        <v>48</v>
      </c>
      <c r="D11" s="28">
        <v>500</v>
      </c>
      <c r="E11" s="29"/>
      <c r="F11" s="9">
        <f t="shared" ref="F11" si="1">D11*12</f>
        <v>6000</v>
      </c>
      <c r="G11" s="19"/>
      <c r="H11" s="10"/>
    </row>
    <row r="12" spans="1:8" x14ac:dyDescent="0.4">
      <c r="A12" s="11">
        <v>7</v>
      </c>
      <c r="B12" s="36"/>
      <c r="C12" s="1" t="s">
        <v>39</v>
      </c>
      <c r="D12" s="28"/>
      <c r="E12" s="29"/>
      <c r="F12" s="9"/>
      <c r="G12" s="19"/>
      <c r="H12" s="1"/>
    </row>
    <row r="13" spans="1:8" x14ac:dyDescent="0.4">
      <c r="A13" s="11">
        <v>8</v>
      </c>
      <c r="B13" s="37"/>
      <c r="C13" s="8" t="s">
        <v>31</v>
      </c>
      <c r="D13" s="12">
        <f>SUM(D5:D12)</f>
        <v>24500</v>
      </c>
      <c r="E13" s="20">
        <f t="shared" ref="E13:E24" si="2">D13/$D$4</f>
        <v>0.69209039548022599</v>
      </c>
      <c r="F13" s="12">
        <f>SUM(F5:F12)</f>
        <v>270000</v>
      </c>
      <c r="G13" s="20">
        <f>F13/$F$4</f>
        <v>0.67365269461077848</v>
      </c>
      <c r="H13" s="8"/>
    </row>
    <row r="14" spans="1:8" x14ac:dyDescent="0.4">
      <c r="A14" s="11">
        <v>9</v>
      </c>
      <c r="B14" s="33" t="s">
        <v>1</v>
      </c>
      <c r="C14" s="3" t="s">
        <v>2</v>
      </c>
      <c r="D14" s="25">
        <v>4300</v>
      </c>
      <c r="E14" s="29"/>
      <c r="F14" s="9">
        <f t="shared" ref="F14:F22" si="3">D14*12</f>
        <v>51600</v>
      </c>
      <c r="G14" s="19"/>
      <c r="H14" s="15" t="s">
        <v>73</v>
      </c>
    </row>
    <row r="15" spans="1:8" x14ac:dyDescent="0.4">
      <c r="A15" s="11">
        <v>10</v>
      </c>
      <c r="B15" s="33"/>
      <c r="C15" s="3" t="s">
        <v>3</v>
      </c>
      <c r="D15" s="25">
        <v>0</v>
      </c>
      <c r="E15" s="29"/>
      <c r="F15" s="9">
        <f t="shared" si="3"/>
        <v>0</v>
      </c>
      <c r="G15" s="19"/>
      <c r="H15" s="15" t="s">
        <v>72</v>
      </c>
    </row>
    <row r="16" spans="1:8" x14ac:dyDescent="0.4">
      <c r="A16" s="11">
        <v>11</v>
      </c>
      <c r="B16" s="33"/>
      <c r="C16" s="3" t="s">
        <v>5</v>
      </c>
      <c r="D16" s="25">
        <v>700</v>
      </c>
      <c r="E16" s="29"/>
      <c r="F16" s="9">
        <f t="shared" si="3"/>
        <v>8400</v>
      </c>
      <c r="G16" s="19"/>
      <c r="H16" s="3"/>
    </row>
    <row r="17" spans="1:8" x14ac:dyDescent="0.4">
      <c r="A17" s="11">
        <v>12</v>
      </c>
      <c r="B17" s="33"/>
      <c r="C17" s="3" t="s">
        <v>40</v>
      </c>
      <c r="D17" s="25">
        <v>500</v>
      </c>
      <c r="E17" s="29"/>
      <c r="F17" s="9">
        <f t="shared" si="3"/>
        <v>6000</v>
      </c>
      <c r="G17" s="19"/>
      <c r="H17" s="3"/>
    </row>
    <row r="18" spans="1:8" x14ac:dyDescent="0.4">
      <c r="A18" s="11">
        <v>13</v>
      </c>
      <c r="B18" s="33"/>
      <c r="C18" s="8" t="s">
        <v>31</v>
      </c>
      <c r="D18" s="12">
        <f>SUM(D14:D17)</f>
        <v>5500</v>
      </c>
      <c r="E18" s="20">
        <f t="shared" si="2"/>
        <v>0.15536723163841809</v>
      </c>
      <c r="F18" s="12">
        <f>SUM(F14:F17)</f>
        <v>66000</v>
      </c>
      <c r="G18" s="20">
        <f>F18/$F$4</f>
        <v>0.16467065868263472</v>
      </c>
      <c r="H18" s="8"/>
    </row>
    <row r="19" spans="1:8" x14ac:dyDescent="0.4">
      <c r="A19" s="11">
        <v>14</v>
      </c>
      <c r="B19" s="33" t="s">
        <v>41</v>
      </c>
      <c r="C19" s="5" t="s">
        <v>42</v>
      </c>
      <c r="D19" s="25">
        <v>500</v>
      </c>
      <c r="E19" s="29"/>
      <c r="F19" s="9">
        <f t="shared" si="3"/>
        <v>6000</v>
      </c>
      <c r="G19" s="19"/>
      <c r="H19" s="5"/>
    </row>
    <row r="20" spans="1:8" x14ac:dyDescent="0.4">
      <c r="A20" s="11">
        <v>15</v>
      </c>
      <c r="B20" s="33"/>
      <c r="C20" s="5" t="s">
        <v>43</v>
      </c>
      <c r="D20" s="25">
        <v>500</v>
      </c>
      <c r="E20" s="29"/>
      <c r="F20" s="9">
        <f t="shared" si="3"/>
        <v>6000</v>
      </c>
      <c r="G20" s="19"/>
      <c r="H20" s="5"/>
    </row>
    <row r="21" spans="1:8" x14ac:dyDescent="0.4">
      <c r="A21" s="11">
        <v>16</v>
      </c>
      <c r="B21" s="33"/>
      <c r="C21" s="5" t="s">
        <v>44</v>
      </c>
      <c r="D21" s="25">
        <v>300</v>
      </c>
      <c r="E21" s="29"/>
      <c r="F21" s="9">
        <f t="shared" si="3"/>
        <v>3600</v>
      </c>
      <c r="G21" s="19"/>
      <c r="H21" s="5"/>
    </row>
    <row r="22" spans="1:8" x14ac:dyDescent="0.4">
      <c r="A22" s="11"/>
      <c r="B22" s="33"/>
      <c r="C22" s="18" t="s">
        <v>79</v>
      </c>
      <c r="D22" s="25">
        <v>100</v>
      </c>
      <c r="E22" s="29"/>
      <c r="F22" s="9">
        <f t="shared" si="3"/>
        <v>1200</v>
      </c>
      <c r="G22" s="19"/>
      <c r="H22" s="18" t="s">
        <v>80</v>
      </c>
    </row>
    <row r="23" spans="1:8" x14ac:dyDescent="0.4">
      <c r="A23" s="11">
        <v>17</v>
      </c>
      <c r="B23" s="33"/>
      <c r="C23" s="5" t="s">
        <v>39</v>
      </c>
      <c r="D23" s="25"/>
      <c r="E23" s="29"/>
      <c r="F23" s="13"/>
      <c r="G23" s="19"/>
      <c r="H23" s="5"/>
    </row>
    <row r="24" spans="1:8" x14ac:dyDescent="0.4">
      <c r="A24" s="11">
        <v>18</v>
      </c>
      <c r="B24" s="33"/>
      <c r="C24" s="8" t="s">
        <v>31</v>
      </c>
      <c r="D24" s="12">
        <f>SUM(D19:D23)</f>
        <v>1400</v>
      </c>
      <c r="E24" s="20">
        <f t="shared" si="2"/>
        <v>3.954802259887006E-2</v>
      </c>
      <c r="F24" s="12">
        <f>SUM(F19:F23)</f>
        <v>16800</v>
      </c>
      <c r="G24" s="20">
        <f>F24/$F$4</f>
        <v>4.1916167664670656E-2</v>
      </c>
      <c r="H24" s="8"/>
    </row>
    <row r="25" spans="1:8" x14ac:dyDescent="0.4">
      <c r="A25" s="11">
        <v>14</v>
      </c>
      <c r="B25" s="33" t="s">
        <v>59</v>
      </c>
      <c r="C25" s="5" t="s">
        <v>60</v>
      </c>
      <c r="D25" s="25">
        <v>4000</v>
      </c>
      <c r="E25" s="29"/>
      <c r="F25" s="9">
        <f t="shared" ref="F25" si="4">D25*12</f>
        <v>48000</v>
      </c>
      <c r="G25" s="19"/>
      <c r="H25" s="5"/>
    </row>
    <row r="26" spans="1:8" x14ac:dyDescent="0.4">
      <c r="A26" s="11">
        <v>18</v>
      </c>
      <c r="B26" s="33"/>
      <c r="C26" s="8" t="s">
        <v>31</v>
      </c>
      <c r="D26" s="12">
        <f>SUM(D25:D25)</f>
        <v>4000</v>
      </c>
      <c r="E26" s="20">
        <f t="shared" ref="E26" si="5">D26/$D$4</f>
        <v>0.11299435028248588</v>
      </c>
      <c r="F26" s="12">
        <f>SUM(F25:F25)</f>
        <v>48000</v>
      </c>
      <c r="G26" s="20">
        <f>F26/$F$4</f>
        <v>0.11976047904191617</v>
      </c>
      <c r="H26" s="8"/>
    </row>
  </sheetData>
  <mergeCells count="12">
    <mergeCell ref="B19:B24"/>
    <mergeCell ref="B25:B26"/>
    <mergeCell ref="B14:B18"/>
    <mergeCell ref="B5:B13"/>
    <mergeCell ref="A1:H1"/>
    <mergeCell ref="B2:C4"/>
    <mergeCell ref="D2:E2"/>
    <mergeCell ref="H2:H4"/>
    <mergeCell ref="E3:E4"/>
    <mergeCell ref="A2:A4"/>
    <mergeCell ref="F2:G2"/>
    <mergeCell ref="G3:G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2578-2D1F-4363-8C63-D263B795D463}">
  <dimension ref="A1:L13"/>
  <sheetViews>
    <sheetView workbookViewId="0">
      <selection activeCell="F6" sqref="F6"/>
    </sheetView>
  </sheetViews>
  <sheetFormatPr defaultRowHeight="13.9" x14ac:dyDescent="0.4"/>
  <cols>
    <col min="1" max="1" width="4.6640625" customWidth="1"/>
    <col min="2" max="2" width="14.46484375" style="16" customWidth="1"/>
    <col min="3" max="3" width="17.06640625" customWidth="1"/>
    <col min="4" max="4" width="11.46484375" customWidth="1"/>
    <col min="5" max="6" width="11.6640625" customWidth="1"/>
    <col min="7" max="7" width="9.33203125" customWidth="1"/>
    <col min="8" max="8" width="12" customWidth="1"/>
    <col min="9" max="9" width="12.46484375" customWidth="1"/>
    <col min="10" max="10" width="12.53125" customWidth="1"/>
    <col min="11" max="11" width="10" customWidth="1"/>
    <col min="12" max="12" width="39" customWidth="1"/>
  </cols>
  <sheetData>
    <row r="1" spans="1:12" ht="41.25" customHeight="1" x14ac:dyDescent="0.4">
      <c r="A1" s="30" t="s">
        <v>78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18.5" customHeight="1" x14ac:dyDescent="0.4">
      <c r="A2" s="31" t="s">
        <v>22</v>
      </c>
      <c r="B2" s="31" t="s">
        <v>23</v>
      </c>
      <c r="C2" s="31"/>
      <c r="D2" s="38" t="s">
        <v>65</v>
      </c>
      <c r="E2" s="38"/>
      <c r="F2" s="38"/>
      <c r="G2" s="38"/>
      <c r="H2" s="31" t="s">
        <v>68</v>
      </c>
      <c r="I2" s="31"/>
      <c r="J2" s="31"/>
      <c r="K2" s="31"/>
      <c r="L2" s="31" t="s">
        <v>24</v>
      </c>
    </row>
    <row r="3" spans="1:12" ht="23.25" customHeight="1" x14ac:dyDescent="0.4">
      <c r="A3" s="31"/>
      <c r="B3" s="31"/>
      <c r="C3" s="31"/>
      <c r="D3" s="27" t="s">
        <v>75</v>
      </c>
      <c r="E3" s="27" t="s">
        <v>76</v>
      </c>
      <c r="F3" s="27" t="s">
        <v>77</v>
      </c>
      <c r="G3" s="38" t="s">
        <v>28</v>
      </c>
      <c r="H3" s="17" t="s">
        <v>75</v>
      </c>
      <c r="I3" s="17" t="s">
        <v>76</v>
      </c>
      <c r="J3" s="17" t="s">
        <v>77</v>
      </c>
      <c r="K3" s="31" t="s">
        <v>28</v>
      </c>
      <c r="L3" s="31"/>
    </row>
    <row r="4" spans="1:12" ht="22.25" customHeight="1" x14ac:dyDescent="0.4">
      <c r="A4" s="31"/>
      <c r="B4" s="31"/>
      <c r="C4" s="31"/>
      <c r="D4" s="14">
        <f>SUM(D9,D11)</f>
        <v>211000</v>
      </c>
      <c r="E4" s="14">
        <f>SUM(E9,E11)</f>
        <v>42200</v>
      </c>
      <c r="F4" s="14">
        <f>E4-运营成本!D4</f>
        <v>6800</v>
      </c>
      <c r="G4" s="38"/>
      <c r="H4" s="14">
        <f>SUM(H9,H11)</f>
        <v>2532000</v>
      </c>
      <c r="I4" s="14">
        <f>SUM(I9,I11)</f>
        <v>506400</v>
      </c>
      <c r="J4" s="14">
        <f>F4*12</f>
        <v>81600</v>
      </c>
      <c r="K4" s="31"/>
      <c r="L4" s="31"/>
    </row>
    <row r="5" spans="1:12" x14ac:dyDescent="0.4">
      <c r="A5" s="6">
        <v>1</v>
      </c>
      <c r="B5" s="39" t="s">
        <v>61</v>
      </c>
      <c r="C5" s="18" t="s">
        <v>62</v>
      </c>
      <c r="D5" s="25">
        <v>200000</v>
      </c>
      <c r="E5" s="25">
        <f>D5*0.2</f>
        <v>40000</v>
      </c>
      <c r="F5" s="25"/>
      <c r="G5" s="26"/>
      <c r="H5" s="13">
        <f>D5*12</f>
        <v>2400000</v>
      </c>
      <c r="I5" s="13">
        <f>H5*0.2</f>
        <v>480000</v>
      </c>
      <c r="J5" s="13"/>
      <c r="K5" s="21"/>
      <c r="L5" s="18"/>
    </row>
    <row r="6" spans="1:12" x14ac:dyDescent="0.4">
      <c r="A6" s="6">
        <v>2</v>
      </c>
      <c r="B6" s="39"/>
      <c r="C6" s="18" t="s">
        <v>63</v>
      </c>
      <c r="D6" s="25">
        <v>0</v>
      </c>
      <c r="E6" s="25">
        <f>D6*0.2</f>
        <v>0</v>
      </c>
      <c r="F6" s="25"/>
      <c r="G6" s="26"/>
      <c r="H6" s="13">
        <f t="shared" ref="H6:H10" si="0">D6*12</f>
        <v>0</v>
      </c>
      <c r="I6" s="13">
        <f>H6*0.2</f>
        <v>0</v>
      </c>
      <c r="J6" s="13"/>
      <c r="K6" s="21"/>
      <c r="L6" s="18"/>
    </row>
    <row r="7" spans="1:12" x14ac:dyDescent="0.4">
      <c r="A7" s="6">
        <v>3</v>
      </c>
      <c r="B7" s="39"/>
      <c r="C7" s="18" t="s">
        <v>74</v>
      </c>
      <c r="D7" s="25">
        <v>10000</v>
      </c>
      <c r="E7" s="25">
        <f>D7*0.2</f>
        <v>2000</v>
      </c>
      <c r="F7" s="25"/>
      <c r="G7" s="26"/>
      <c r="H7" s="13">
        <f t="shared" si="0"/>
        <v>120000</v>
      </c>
      <c r="I7" s="13">
        <f>H7*0.2</f>
        <v>24000</v>
      </c>
      <c r="J7" s="13"/>
      <c r="K7" s="21"/>
      <c r="L7" s="18"/>
    </row>
    <row r="8" spans="1:12" x14ac:dyDescent="0.4">
      <c r="A8" s="6">
        <v>4</v>
      </c>
      <c r="B8" s="39"/>
      <c r="C8" s="18" t="s">
        <v>64</v>
      </c>
      <c r="D8" s="25"/>
      <c r="E8" s="25"/>
      <c r="F8" s="25"/>
      <c r="G8" s="26"/>
      <c r="H8" s="13"/>
      <c r="I8" s="13"/>
      <c r="J8" s="13"/>
      <c r="K8" s="21"/>
      <c r="L8" s="18"/>
    </row>
    <row r="9" spans="1:12" x14ac:dyDescent="0.4">
      <c r="A9" s="6">
        <v>5</v>
      </c>
      <c r="B9" s="39"/>
      <c r="C9" s="8" t="s">
        <v>31</v>
      </c>
      <c r="D9" s="12">
        <f>SUM(D5:D8)</f>
        <v>210000</v>
      </c>
      <c r="E9" s="12">
        <f>SUM(E5:E8)</f>
        <v>42000</v>
      </c>
      <c r="F9" s="12"/>
      <c r="G9" s="22">
        <f t="shared" ref="G9" si="1">D9/$D$4</f>
        <v>0.99526066350710896</v>
      </c>
      <c r="H9" s="12">
        <f>SUM(H5:H8)</f>
        <v>2520000</v>
      </c>
      <c r="I9" s="12">
        <f>SUM(I5:I8)</f>
        <v>504000</v>
      </c>
      <c r="J9" s="12"/>
      <c r="K9" s="22">
        <f>H9/$H$4</f>
        <v>0.99526066350710896</v>
      </c>
      <c r="L9" s="8"/>
    </row>
    <row r="10" spans="1:12" x14ac:dyDescent="0.4">
      <c r="A10" s="6">
        <v>6</v>
      </c>
      <c r="B10" s="39" t="s">
        <v>66</v>
      </c>
      <c r="C10" s="18" t="s">
        <v>67</v>
      </c>
      <c r="D10" s="25">
        <v>1000</v>
      </c>
      <c r="E10" s="25">
        <f>D10*0.2</f>
        <v>200</v>
      </c>
      <c r="F10" s="25"/>
      <c r="G10" s="26"/>
      <c r="H10" s="13">
        <f t="shared" si="0"/>
        <v>12000</v>
      </c>
      <c r="I10" s="13">
        <f>H10*0.2</f>
        <v>2400</v>
      </c>
      <c r="J10" s="13"/>
      <c r="K10" s="21"/>
      <c r="L10" s="18"/>
    </row>
    <row r="11" spans="1:12" x14ac:dyDescent="0.4">
      <c r="A11" s="6">
        <v>7</v>
      </c>
      <c r="B11" s="39"/>
      <c r="C11" s="8" t="s">
        <v>31</v>
      </c>
      <c r="D11" s="12">
        <f>SUM(D10:D10)</f>
        <v>1000</v>
      </c>
      <c r="E11" s="12">
        <f>SUM(E10:E10)</f>
        <v>200</v>
      </c>
      <c r="F11" s="12"/>
      <c r="G11" s="22">
        <f t="shared" ref="G11" si="2">D11/$D$4</f>
        <v>4.7393364928909956E-3</v>
      </c>
      <c r="H11" s="12">
        <f>SUM(H10:H10)</f>
        <v>12000</v>
      </c>
      <c r="I11" s="12">
        <f>SUM(I10:I10)</f>
        <v>2400</v>
      </c>
      <c r="J11" s="12"/>
      <c r="K11" s="22">
        <f>H11/$H$4</f>
        <v>4.7393364928909956E-3</v>
      </c>
      <c r="L11" s="8"/>
    </row>
    <row r="12" spans="1:12" x14ac:dyDescent="0.4">
      <c r="A12" s="6">
        <v>8</v>
      </c>
      <c r="B12" s="39" t="s">
        <v>70</v>
      </c>
      <c r="C12" s="18" t="s">
        <v>71</v>
      </c>
      <c r="D12" s="25"/>
      <c r="E12" s="25"/>
      <c r="F12" s="25"/>
      <c r="G12" s="26"/>
      <c r="H12" s="13"/>
      <c r="I12" s="13"/>
      <c r="J12" s="13"/>
      <c r="K12" s="21"/>
      <c r="L12" s="18"/>
    </row>
    <row r="13" spans="1:12" x14ac:dyDescent="0.4">
      <c r="A13" s="6">
        <v>9</v>
      </c>
      <c r="B13" s="39"/>
      <c r="C13" s="8" t="s">
        <v>31</v>
      </c>
      <c r="D13" s="12">
        <f>SUM(D12:D12)</f>
        <v>0</v>
      </c>
      <c r="E13" s="12">
        <f>SUM(E12:E12)</f>
        <v>0</v>
      </c>
      <c r="F13" s="12"/>
      <c r="G13" s="22">
        <f t="shared" ref="G13" si="3">D13/$D$4</f>
        <v>0</v>
      </c>
      <c r="H13" s="12">
        <f>SUM(H12:H12)</f>
        <v>0</v>
      </c>
      <c r="I13" s="12">
        <f>SUM(I12:I12)</f>
        <v>0</v>
      </c>
      <c r="J13" s="12"/>
      <c r="K13" s="22">
        <f>H13/$H$4</f>
        <v>0</v>
      </c>
      <c r="L13" s="8"/>
    </row>
  </sheetData>
  <mergeCells count="11">
    <mergeCell ref="B10:B11"/>
    <mergeCell ref="H2:K2"/>
    <mergeCell ref="K3:K4"/>
    <mergeCell ref="B12:B13"/>
    <mergeCell ref="B5:B9"/>
    <mergeCell ref="A1:L1"/>
    <mergeCell ref="A2:A4"/>
    <mergeCell ref="B2:C4"/>
    <mergeCell ref="D2:G2"/>
    <mergeCell ref="L2:L4"/>
    <mergeCell ref="G3:G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启动成本</vt:lpstr>
      <vt:lpstr>运营成本</vt:lpstr>
      <vt:lpstr>预期收益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吴垟</dc:creator>
  <cp:lastModifiedBy>吴垟</cp:lastModifiedBy>
  <dcterms:created xsi:type="dcterms:W3CDTF">2019-06-19T03:59:07Z</dcterms:created>
  <dcterms:modified xsi:type="dcterms:W3CDTF">2019-07-03T02:30:38Z</dcterms:modified>
</cp:coreProperties>
</file>