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doail\OneDrive\Tài liệu\CNTT\Bảo đảm chất lượng phần mềm\TestWebLibrary\"/>
    </mc:Choice>
  </mc:AlternateContent>
  <xr:revisionPtr revIDLastSave="0" documentId="13_ncr:1_{B4F506BC-EF25-4E76-B840-3EE88F45307C}" xr6:coauthVersionLast="47" xr6:coauthVersionMax="47" xr10:uidLastSave="{00000000-0000-0000-0000-000000000000}"/>
  <bookViews>
    <workbookView xWindow="-108" yWindow="-108" windowWidth="23256" windowHeight="12456" firstSheet="5" activeTab="7" xr2:uid="{00000000-000D-0000-FFFF-FFFF00000000}"/>
  </bookViews>
  <sheets>
    <sheet name="Phân công" sheetId="8" r:id="rId1"/>
    <sheet name="Tổng hợp testcase" sheetId="9" r:id="rId2"/>
    <sheet name="Tổng hợp Scenarios" sheetId="10" r:id="rId3"/>
    <sheet name="Ai Linh - Scenarios" sheetId="1" r:id="rId4"/>
    <sheet name="Ai Linh - Testcase" sheetId="4" r:id="rId5"/>
    <sheet name="Ai Linh - Category" sheetId="14" r:id="rId6"/>
    <sheet name="Ai Linh - SearchCategory" sheetId="16" r:id="rId7"/>
    <sheet name="Ai Linh - SearchReaderAccount" sheetId="17" r:id="rId8"/>
    <sheet name="Ai Linh - ReaderAccount" sheetId="15" r:id="rId9"/>
    <sheet name="Spreadsheet SDK" sheetId="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 i="4" l="1"/>
  <c r="K47" i="4"/>
  <c r="L46" i="4"/>
  <c r="K46" i="4"/>
  <c r="L45" i="4"/>
  <c r="K45" i="4"/>
  <c r="L44" i="4"/>
  <c r="K44" i="4"/>
  <c r="L43" i="4"/>
  <c r="K43" i="4"/>
  <c r="L42" i="4"/>
  <c r="K42" i="4"/>
  <c r="L41" i="4"/>
  <c r="K41" i="4"/>
  <c r="L40" i="4"/>
  <c r="K40" i="4"/>
  <c r="L39" i="4"/>
  <c r="K39" i="4"/>
  <c r="L38" i="4"/>
  <c r="K38" i="4"/>
  <c r="L37" i="4"/>
  <c r="K37" i="4"/>
  <c r="L36" i="4"/>
  <c r="K36" i="4"/>
  <c r="L35" i="4"/>
  <c r="K35" i="4"/>
  <c r="L34" i="4"/>
  <c r="K34" i="4"/>
  <c r="L33" i="4"/>
  <c r="K33" i="4"/>
  <c r="L32" i="4"/>
  <c r="K32" i="4"/>
  <c r="L31" i="4"/>
  <c r="K31" i="4"/>
  <c r="L30" i="4"/>
  <c r="K30" i="4"/>
  <c r="L29" i="4"/>
  <c r="K29" i="4"/>
  <c r="L28" i="4"/>
  <c r="K28" i="4"/>
  <c r="L27" i="4"/>
  <c r="K27" i="4"/>
  <c r="L26" i="4"/>
  <c r="K26" i="4"/>
  <c r="L25" i="4"/>
  <c r="K25" i="4"/>
  <c r="L24" i="4"/>
  <c r="K24" i="4"/>
  <c r="L23" i="4"/>
  <c r="K23" i="4"/>
  <c r="L22" i="4"/>
  <c r="K22" i="4"/>
  <c r="L21" i="4"/>
  <c r="K21" i="4"/>
  <c r="L20" i="4"/>
  <c r="K20" i="4"/>
  <c r="L19" i="4"/>
  <c r="K19" i="4"/>
  <c r="L18" i="4"/>
  <c r="K18" i="4"/>
  <c r="L17" i="4"/>
  <c r="K17" i="4"/>
  <c r="L16" i="4"/>
  <c r="K16" i="4"/>
  <c r="L15" i="4"/>
  <c r="K15" i="4"/>
  <c r="L14" i="4"/>
  <c r="K14" i="4"/>
  <c r="L13" i="4"/>
  <c r="K13" i="4"/>
  <c r="L12" i="4"/>
  <c r="K12" i="4"/>
  <c r="L11" i="4"/>
  <c r="K11" i="4"/>
  <c r="L10" i="4"/>
  <c r="K10" i="4"/>
  <c r="L9" i="4"/>
  <c r="K9" i="4"/>
  <c r="L8" i="4"/>
  <c r="K8" i="4"/>
  <c r="L7" i="4"/>
  <c r="K7" i="4"/>
  <c r="L6" i="4"/>
  <c r="K6" i="4"/>
  <c r="L5" i="4"/>
  <c r="K5" i="4"/>
  <c r="L4" i="4"/>
  <c r="K4" i="4"/>
  <c r="L3" i="4"/>
  <c r="K3" i="4"/>
  <c r="L2" i="4"/>
  <c r="K2" i="4"/>
</calcChain>
</file>

<file path=xl/sharedStrings.xml><?xml version="1.0" encoding="utf-8"?>
<sst xmlns="http://schemas.openxmlformats.org/spreadsheetml/2006/main" count="2799" uniqueCount="1104">
  <si>
    <t>Trang</t>
  </si>
  <si>
    <t>Thành viên</t>
  </si>
  <si>
    <t>Authors management</t>
  </si>
  <si>
    <t>Nhật Anh</t>
  </si>
  <si>
    <t>Categories management</t>
  </si>
  <si>
    <t>Ái Linh</t>
  </si>
  <si>
    <t>Publishers management</t>
  </si>
  <si>
    <t>Huy Bảo</t>
  </si>
  <si>
    <t>Book management</t>
  </si>
  <si>
    <t>Library card management</t>
  </si>
  <si>
    <t>Reader account</t>
  </si>
  <si>
    <t>Employee account</t>
  </si>
  <si>
    <t>Book chapter</t>
  </si>
  <si>
    <t>Library card =&gt; Borrow history</t>
  </si>
  <si>
    <t xml:space="preserve">Data Test Sheet </t>
  </si>
  <si>
    <t>Test Result Sheet</t>
  </si>
  <si>
    <t>BDCLPM.xlsx</t>
  </si>
  <si>
    <t>Loại test case (Label)</t>
  </si>
  <si>
    <t>Scenario</t>
  </si>
  <si>
    <t>Test Case Description (Objective)</t>
  </si>
  <si>
    <t>Pre-condition</t>
  </si>
  <si>
    <t>Data Test</t>
  </si>
  <si>
    <t>Step to Reproduce</t>
  </si>
  <si>
    <t>Expected Result</t>
  </si>
  <si>
    <t>Publisher Management</t>
  </si>
  <si>
    <t>Function</t>
  </si>
  <si>
    <t xml:space="preserve">Kiểm tra tìm kiếm tên nhà xuất bản </t>
  </si>
  <si>
    <t>Tìm kiếm tên nhà xuất bản theo ký tự</t>
  </si>
  <si>
    <t>#Đã đăng nhập với quyền admin
#Có ít nhất 2 nhà xuất bản khác tên trong hệ thống</t>
  </si>
  <si>
    <t>Name: Kí tự bất kì trong tên của NXB trong hệ thống</t>
  </si>
  <si>
    <t># Vào trang Publishers Management
# Nhập data test vào form search
# Nhấn button search
# Xem kết quả ở danh sách NXB bên dưới</t>
  </si>
  <si>
    <t>Danh sách NXB hiển thị đúng như dữ liệu nhập và kiểu tìm kiếm</t>
  </si>
  <si>
    <t>Tìm kiếm tên nhà xuất bản theo chữ cái đầu tiên</t>
  </si>
  <si>
    <t>Name: Kí tự đầu tiên bất kì trong tên của NXB trong hệ thống</t>
  </si>
  <si>
    <t>Tìm kiếm tên nhà xuất bản không chưa ký tự nhập vào</t>
  </si>
  <si>
    <t>Name: Kí tự bất kì không có trong tên của NXB trong hệ thống</t>
  </si>
  <si>
    <t>Tìm kiếm nhà xuất bản theo chính xác tên nhà xuất bản</t>
  </si>
  <si>
    <t>Name: Tên bất kì của NXB trong hệ thống</t>
  </si>
  <si>
    <t>Tìm kiếm nhà xuất bản loại trừ chính xác tên nhà xuất bản</t>
  </si>
  <si>
    <t>Name: Tên bất kì không phải là tên của NXB trong hệ thống</t>
  </si>
  <si>
    <t>Kiểm tra tìm kiếm email nhà xuất bản</t>
  </si>
  <si>
    <t>Tìm kiếm email nhà xuất bản theo ký tự</t>
  </si>
  <si>
    <t>Email: Kí tự bất kì trong email của NXB trong hệ thống</t>
  </si>
  <si>
    <t>Tìm kiếm email nhà xuất bản theo chữ cái đầu tiên</t>
  </si>
  <si>
    <t>Email: Kí tự đầu tiên bất kì trong email của NXB trong hệ thống</t>
  </si>
  <si>
    <t>Tìm kiếm email nhà xuất bản không chưa ký tự nhập vào</t>
  </si>
  <si>
    <t>Email: Kí tự  bất kì không có trong email của NXB trong hệ thống</t>
  </si>
  <si>
    <t>Tìm kiếm nhà xuất bản theo theo chính xác email nhà xuất bản</t>
  </si>
  <si>
    <t>Email: Email bất kì của NXB trong hệ thống</t>
  </si>
  <si>
    <t>Tìm kiếm nhà xuất bản loại trừ chính xác email nhà xuất bản</t>
  </si>
  <si>
    <t>Email: Email bất kì không phải là email của NXB trong hệ thống</t>
  </si>
  <si>
    <t>Kiểm tra tìm kiếm số điện thoại nhà xuất bản</t>
  </si>
  <si>
    <t>Tìm kiếm điện thoại nhà xuất bản theo ký tự</t>
  </si>
  <si>
    <t>Phone: Chữ số bất kì trong phone của NXB trong hệ thống</t>
  </si>
  <si>
    <t>Tìm kiếm điện thoại nhà xuất bản theo chữ cái đầu tiên</t>
  </si>
  <si>
    <t>Phone: Chữ số đầu tiên bất kì trong phone của NXB trong hệ thống</t>
  </si>
  <si>
    <t>Tìm kiếm điện thoại nhà xuất bản không chưa ký tự nhập vào</t>
  </si>
  <si>
    <t>Phone: Chữ số  bất kì không có trong phone của NXB trong hệ thống</t>
  </si>
  <si>
    <t>Tìm kiếm nhà xuất bản theo chính xác số điện thoại nhà xuất bản</t>
  </si>
  <si>
    <t>Phone: Phone bất kì của NXB trong hệ thống</t>
  </si>
  <si>
    <t>Tìm kiếm nhà xuất bản loại trừ chính xác số điện thoại nhà xuất bản</t>
  </si>
  <si>
    <t>Phone: Phone bất kì không phải là phone của NXB trong hệ thống</t>
  </si>
  <si>
    <t>Kiểm tra sắp xếp danh sách nhà xuất bản</t>
  </si>
  <si>
    <t>Sắp xếp tên nhà xuất bản theo thứ tự tăng dần</t>
  </si>
  <si>
    <t># Vào trang Publishers Management
# Nhấn vào header Name trên danh sách NXB
# Xem kết quả ở danh sách NXB bên dưới</t>
  </si>
  <si>
    <t>Danh sách NXB được sắp xếp theo đúng thứ tự được chọn</t>
  </si>
  <si>
    <t>Sắp xếp tên nhà xuất bản theo thứ tự giảm dần</t>
  </si>
  <si>
    <t>Sắp xếp email nhà xuất bản theo thứ tự tăng dần</t>
  </si>
  <si>
    <t># Vào trang Publishers Management
# Nhấn vào header Email trên danh sách NXB
# Xem kết quả ở danh sách NXB bên dưới</t>
  </si>
  <si>
    <t>Sắp xếp email nhà xuất bản theo thứ tự giảm dần</t>
  </si>
  <si>
    <t>Sắp xếp số điện thoại nhà xuất bản theo thứ tự tăng dần</t>
  </si>
  <si>
    <t># Vào trang Publishers Management
# Nhấn vào header Phone trên danh sách NXB
# Xem kết quả ở danh sách NXB bên dưới</t>
  </si>
  <si>
    <t>Sắp xếp số điện thoại nhà xuất bản theo thứ tự giảm dần</t>
  </si>
  <si>
    <t>UI/UX</t>
  </si>
  <si>
    <t>Kiểm tra giao diện danh sách nhà xuất bản</t>
  </si>
  <si>
    <t>Kiểm tra row chuyển màu xám khi đưa chuột vào 1 row trong list nhà xuất bản</t>
  </si>
  <si>
    <t>Đã đăng nhập với quyền admin</t>
  </si>
  <si>
    <t># Vào trang Publishers Management
# Đưa con trỏ chuột vào các row bên trong danh sách NXB và xem kết quả</t>
  </si>
  <si>
    <t>Các row được hover phải chuyển màu xám</t>
  </si>
  <si>
    <t>Kiểm tra icon chỉnh sửa có màu cam</t>
  </si>
  <si>
    <t># Vào trang Publishers Management
# Quan sát icon chỉnh sửa trong danh sách</t>
  </si>
  <si>
    <t>Tất cả icon chỉnh sửa đều có màu cam</t>
  </si>
  <si>
    <t>Kiểm tra icon xóa có màu xám</t>
  </si>
  <si>
    <t># Vào trang Publishers Management
# Quan sát icon xóa trong danh sách</t>
  </si>
  <si>
    <t>Tất cả icon xóa đều có màu xám</t>
  </si>
  <si>
    <t>Kiểm tra xóa nhà xuất bản</t>
  </si>
  <si>
    <t>Kiểm tra hiện confirmation dialog khi click nút xóa</t>
  </si>
  <si>
    <t># Vào trang Publishers Management
# Nhấn vào icon xóa NXB bất kì và xem kết quả</t>
  </si>
  <si>
    <t>Hiện hiện confirmation dialog khi click nút xóa</t>
  </si>
  <si>
    <t>Kiểm tra sửa nhà xuất bản</t>
  </si>
  <si>
    <t xml:space="preserve">Kiểm tra hiện modal thông tin chi tiết nhà xuất bản khi click nút chỉnh sửa </t>
  </si>
  <si>
    <t># Vào trang Publishers Management
# Nhấn vào icon chỉnh sửa NXB bất kì và xem kết quả</t>
  </si>
  <si>
    <t xml:space="preserve">Hiện modal thông tin chi tiết nhà xuất bản khi click nút chỉnh sửa </t>
  </si>
  <si>
    <t>Kiểm tra hiển thị đúng tổng số nhà xuất bản ở bên dưới danh sách</t>
  </si>
  <si>
    <t># Vào trang Publishers Management
# Xem thông tin Showing ... Of ... Entries bên dưới danh sách NXB
# Đếm số lượng NXB từng trang và so sánh</t>
  </si>
  <si>
    <t>Hiển thị đúng tổng số nhà xuất bản ở bên dưới danh sách</t>
  </si>
  <si>
    <t>Kiểm tra thêm nhà xuất bản</t>
  </si>
  <si>
    <t>Kiểm tra hiện modal thêm nhà xuất bản khi nhấn nút "New Publisher"</t>
  </si>
  <si>
    <t># Vào trang Publishers Management
# Nhấn nút "New Publisher" và xem kết quả</t>
  </si>
  <si>
    <t>Hiện modal thêm nhà xuất bản khi nhấn nút "New Publisher"</t>
  </si>
  <si>
    <t>Kiểm tra chức năng phân trang</t>
  </si>
  <si>
    <t>Kiểm tra hiện tối đa 7 NXB cho mỗi trang</t>
  </si>
  <si>
    <t># Vào trang Publishers Management
# Đếm số lượng NXB đang hiển thị trên danh sách và so sánh kết quả</t>
  </si>
  <si>
    <t>Hiện tối đa 7 NXB cho mỗi trang</t>
  </si>
  <si>
    <t xml:space="preserve">Kiểm tra chuyển trang khi nhấn vào số trang </t>
  </si>
  <si>
    <t># Vào trang Publishers Management
# Nhấn vào số trang bên dưới danh sách NXB và xem kết quả</t>
  </si>
  <si>
    <t xml:space="preserve">Chuyển trang khi nhấn vào số trang </t>
  </si>
  <si>
    <r>
      <rPr>
        <sz val="13"/>
        <color rgb="FF000000"/>
        <rFont val="Times New Roman"/>
      </rPr>
      <t xml:space="preserve">Kiểm tra tiến 1 trang khi nhấn vào icon </t>
    </r>
    <r>
      <rPr>
        <b/>
        <sz val="13"/>
        <color rgb="FF000000"/>
        <rFont val="Times New Roman"/>
        <family val="1"/>
      </rPr>
      <t>&gt;</t>
    </r>
  </si>
  <si>
    <r>
      <rPr>
        <sz val="13"/>
        <color rgb="FF000000"/>
        <rFont val="Times New Roman"/>
      </rPr>
      <t># Vào trang Publishers Management
# Nhấn vào icon</t>
    </r>
    <r>
      <rPr>
        <b/>
        <sz val="13"/>
        <color rgb="FF000000"/>
        <rFont val="Times New Roman"/>
        <family val="1"/>
      </rPr>
      <t xml:space="preserve"> &gt;</t>
    </r>
    <r>
      <rPr>
        <sz val="13"/>
        <color rgb="FF000000"/>
        <rFont val="Times New Roman"/>
      </rPr>
      <t xml:space="preserve"> bên dưới danh sách NXB và xem kết quả</t>
    </r>
  </si>
  <si>
    <t>Tiến 1 trang khi nhấn vào icon &gt;</t>
  </si>
  <si>
    <r>
      <rPr>
        <sz val="13"/>
        <color rgb="FF000000"/>
        <rFont val="Times New Roman"/>
      </rPr>
      <t xml:space="preserve">Kiểm tra lùi 1 trang khi nhấn vào icon </t>
    </r>
  </si>
  <si>
    <r>
      <rPr>
        <sz val="13"/>
        <color rgb="FF000000"/>
        <rFont val="Times New Roman"/>
      </rPr>
      <t xml:space="preserve"># Vào trang Publishers Management
# Nhấn vào icon </t>
    </r>
    <r>
      <rPr>
        <b/>
        <sz val="13"/>
        <color rgb="FF000000"/>
        <rFont val="Times New Roman"/>
        <family val="1"/>
      </rPr>
      <t xml:space="preserve"> bên dưới danh sách NXB và xem kết quả</t>
    </r>
  </si>
  <si>
    <t>lùi 1 trang khi nhấn vào icon &lt;</t>
  </si>
  <si>
    <t>Kiểm tra chuyển sang trang cuối cùng khi nhấn vào icon &gt;&gt;</t>
  </si>
  <si>
    <r>
      <rPr>
        <sz val="13"/>
        <color rgb="FF000000"/>
        <rFont val="Times New Roman"/>
      </rPr>
      <t xml:space="preserve"># Vào trang Publishers Management
# Nhấn vào icon </t>
    </r>
    <r>
      <rPr>
        <b/>
        <sz val="13"/>
        <color rgb="FF000000"/>
        <rFont val="Times New Roman"/>
        <family val="1"/>
      </rPr>
      <t>&gt;&gt;</t>
    </r>
    <r>
      <rPr>
        <sz val="13"/>
        <color rgb="FF000000"/>
        <rFont val="Times New Roman"/>
      </rPr>
      <t xml:space="preserve"> bên dưới danh sách NXB và xem kết quả</t>
    </r>
  </si>
  <si>
    <t>chuyển sang trang cuối cùng khi nhấn vào icon &gt;&gt;</t>
  </si>
  <si>
    <t>Kiểm tra về trang đầu tiên khi nhấn vào icon &lt;&lt;</t>
  </si>
  <si>
    <t>về trang đầu tiên khi nhấn vào icon &lt;&lt;</t>
  </si>
  <si>
    <t>Kiểm tra ràng buộc của các trường dữ liệu</t>
  </si>
  <si>
    <t>Kiểm tra bắt buộc phải nhập tên nhà xuất bản mới mở nút SAVE</t>
  </si>
  <si>
    <t># Vào trang Publishers Management
# Nhấn vào nút "New Publisher" 
# Xem kết quả</t>
  </si>
  <si>
    <t>bắt buộc phải nhập tên nhà xuất bản mới mở nút SAVE</t>
  </si>
  <si>
    <t>Kiểm tra tên không được chứa sô</t>
  </si>
  <si>
    <t>Name: Jdavie Ebbetts 222</t>
  </si>
  <si>
    <t># Vào trang Publishers Management
# Nhấn vào nút "New Publisher"
# Nhập data test
# Xem kết quả</t>
  </si>
  <si>
    <t>Hiển thị lỗi tên không được chứa số</t>
  </si>
  <si>
    <t>Kiểm tra email phải đúng định dạng email</t>
  </si>
  <si>
    <t>Email: email123</t>
  </si>
  <si>
    <t>Hiển thị lỗi email không đúng định dạng</t>
  </si>
  <si>
    <t>Kiểm tra phone phải có 10 hoặc 11 kí tự số</t>
  </si>
  <si>
    <t>Phone: 123456</t>
  </si>
  <si>
    <t>Hiển thị lỗi phone không hợp lệ</t>
  </si>
  <si>
    <t>Kiểm tra phone không có kí tự đặc biệt và chữ cái</t>
  </si>
  <si>
    <t>Phone: 123457abc@#</t>
  </si>
  <si>
    <t>Kiểm tra field name hiện đỏ khi click chuột ra ngoài với dữ liệu rỗng</t>
  </si>
  <si>
    <t># Vào trang Publishers Management
# Nhấn vào nút "New Publisher"
# Click vào field Name sau đó click qua field khác
# Xem kết quả</t>
  </si>
  <si>
    <t>Field name hiện đỏ khi click chuột ra ngoài với dữ liệu rỗng</t>
  </si>
  <si>
    <t>Kiểm tra giao diện modal thông tin nhà xuất bản</t>
  </si>
  <si>
    <r>
      <rPr>
        <sz val="13"/>
        <color rgb="FF000000"/>
        <rFont val="Times New Roman"/>
      </rPr>
      <t xml:space="preserve">Kiểm tra required field có dấu </t>
    </r>
    <r>
      <rPr>
        <sz val="13"/>
        <color rgb="FFFF0000"/>
        <rFont val="Times New Roman"/>
        <family val="1"/>
      </rPr>
      <t xml:space="preserve">* </t>
    </r>
    <r>
      <rPr>
        <sz val="13"/>
        <color rgb="FF000000"/>
        <rFont val="Times New Roman"/>
      </rPr>
      <t>ở cuối label</t>
    </r>
  </si>
  <si>
    <t># Vào trang Publishers Management
# Nhấn vào nút "New Publisher"
# Xem kết quả</t>
  </si>
  <si>
    <t xml:space="preserve"> Required field có dấu * ở cuối label</t>
  </si>
  <si>
    <t>Kiểm tra hiện thông báo tên bị trùng nếu đã có tên của NXB đó trong hệ thống sau khi nhấn SAVE</t>
  </si>
  <si>
    <t>hiện thông báo tên bị trùng nếu đã có tên của NXB đó trong hệ thống</t>
  </si>
  <si>
    <r>
      <rPr>
        <sz val="13"/>
        <color rgb="FF000000"/>
        <rFont val="Times New Roman"/>
      </rPr>
      <t xml:space="preserve">Kiểm tra title của modal thêm NXB là </t>
    </r>
    <r>
      <rPr>
        <b/>
        <sz val="13"/>
        <color rgb="FF000000"/>
        <rFont val="Times New Roman"/>
        <family val="1"/>
      </rPr>
      <t xml:space="preserve">"Add Publisher" </t>
    </r>
  </si>
  <si>
    <t xml:space="preserve">title của modal thêm NXB là "Add Publisher" </t>
  </si>
  <si>
    <r>
      <rPr>
        <sz val="13"/>
        <color rgb="FF000000"/>
        <rFont val="Times New Roman"/>
      </rPr>
      <t xml:space="preserve">Kiểm tra title của modal chỉnh sửa NXB là </t>
    </r>
    <r>
      <rPr>
        <b/>
        <sz val="13"/>
        <color rgb="FF000000"/>
        <rFont val="Times New Roman"/>
        <family val="1"/>
      </rPr>
      <t xml:space="preserve">"Edit Publisher" </t>
    </r>
  </si>
  <si>
    <t># Vào trang Publishers Management
# Nhấn vào icon chỉnh sửa NXB bất kì
# Xem kết quả</t>
  </si>
  <si>
    <t xml:space="preserve">title của modal chỉnh sửa NXB là "Edit Publisher" </t>
  </si>
  <si>
    <t>Kiểm tra xóa các NXB được chọn</t>
  </si>
  <si>
    <t># Vào trang Publishers Management
# Nhấn vào checkbox bên cạnh tên NXB bất kì
# Nhấn vào icon xóa kế bên nút "New Publisher"
# Xem kết quả</t>
  </si>
  <si>
    <t>Xóa các NXB được chọn</t>
  </si>
  <si>
    <t>Kiểm tra checkbox chọn tất cả NXB trong trang</t>
  </si>
  <si>
    <t># Vào trang Publishers Management
# Nhấn vào checkbox bên cạnh header Name của danh sách NXB
# Xem kết quả</t>
  </si>
  <si>
    <t>Tất cả các NXB trong trang được chọn</t>
  </si>
  <si>
    <t>Kiểm tra đồng bộ kiểu chữ</t>
  </si>
  <si>
    <t>Kiểm tra các header của danh sách NXB in đậm, độ lớn 16px, cùng font chữ</t>
  </si>
  <si>
    <t># Vào trang Publishers Management
# Xem kết quả</t>
  </si>
  <si>
    <t>các header của danh sách NXB in đậm, độ lớn 16px, cùng font chữ</t>
  </si>
  <si>
    <t>Kiểm tra các dữ liệu của danh sách NXB độ lớn 16px, cùng font chữ</t>
  </si>
  <si>
    <t>các header của danh sách NXB độ lớn 16px, cùng font chữ</t>
  </si>
  <si>
    <t>Book Management</t>
  </si>
  <si>
    <t>Kiểm tra giao diện danh sách sách</t>
  </si>
  <si>
    <t>Kiểm tra bìa sách được thay bằng hình mặc định nếu không có ảnh bìa</t>
  </si>
  <si>
    <t># Vào trang Book Management
# Xem kết quả</t>
  </si>
  <si>
    <t>bìa sách được thay bằng hình mặc định nếu không có ảnh bìa</t>
  </si>
  <si>
    <t>Kiểm tra tên sách có màu cam, độ lớn 18px, in đậm</t>
  </si>
  <si>
    <t xml:space="preserve"> tên sách có màu cam, độ lớn 18px, in đậm</t>
  </si>
  <si>
    <t>Kiểm tra title Authors, Categories, Publishers của sách có màu xám đen, độ lớn 12px, in đậm</t>
  </si>
  <si>
    <t>title Authors, Categories, Publishers của sách có màu xám đen, độ lớn 12px, in đậm</t>
  </si>
  <si>
    <t>Kiểm tra tên tác giả, NXB, thể loại sách có màn xám nhạt, độ lớn 12px</t>
  </si>
  <si>
    <t>tên tác giả, NXB, thể loại sách có màn xám nhạt, độ lớn 12px</t>
  </si>
  <si>
    <t>Kiểm tra icon menu option ở vị trí góc trên bên phải của thẻ sách</t>
  </si>
  <si>
    <t>icon menu option ở vị trí góc trên bên phải của thẻ sách</t>
  </si>
  <si>
    <t>Kiểm tra các thẻ sách có độ rộng cao bằng nhau</t>
  </si>
  <si>
    <t>các thẻ sách có độ rộng cao bằng nhau</t>
  </si>
  <si>
    <t>Kiểm tra form tìm kiếm sách có đủ 3 field: Book Name, Categories, Authors</t>
  </si>
  <si>
    <t># Vào trang Book Management
# Quan sát form tìm kiếm sách</t>
  </si>
  <si>
    <t>form tìm kiếm sách có đủ 3 field: Book Name, Categories, Authors</t>
  </si>
  <si>
    <t>Kiểm tra field Categories và Authors ở form tìm kiếm sách thuộc dạng dropdown</t>
  </si>
  <si>
    <t># Vào trang Book Management
# Nhấn vào field Categories và Authors ở form tìm kiếm sách
# Xem kết quả</t>
  </si>
  <si>
    <t>field Categories và Authors ở form tìm kiếm sách thuộc dạng dropdown</t>
  </si>
  <si>
    <t>Kiểm tra các dropdown hỗ trợ multi-select</t>
  </si>
  <si>
    <t>Kiểm tra dropdown Categories ở form tìm kiếm sách có thể chọn nhiều item</t>
  </si>
  <si>
    <t># Vào trang Book Management
# Nhấn vào dropdown Categories ở form tìm kiếm sách
# Nhấn chọn items bất kì
# Xem kết quả</t>
  </si>
  <si>
    <t>dropdown Categories ở form tìm kiếm sách có thể chọn nhiều item</t>
  </si>
  <si>
    <t>Kiểm tra dropdown Authors ở form tìm kiếm sách có thể chọn nhiều item</t>
  </si>
  <si>
    <t># Vào trang Book Management
# Nhấn vào dropdown Authors ở form tìm kiếm sách
# Nhấn chọn items bất kì
# Xem kết quả</t>
  </si>
  <si>
    <t>dropdown Authors ở form tìm kiếm sách có thể chọn nhiều item</t>
  </si>
  <si>
    <t>Kiểm tra dropdown Categories ở form tìm kiếm sách có thể filter item</t>
  </si>
  <si>
    <t># Vào trang Book Management
# Nhấn vào dropdown Categories ở form tìm kiếm sách
# Nhập kí tự bất kì vào field filter
# Xem kết quả</t>
  </si>
  <si>
    <t xml:space="preserve"> dropdown Categories ở form tìm kiếm sách có thể filter item</t>
  </si>
  <si>
    <t>Kiểm tra dropdown Authors ở form tìm kiếm sách có thể filter item</t>
  </si>
  <si>
    <t># Vào trang Book Management
# Nhấn vào dropdown Authors ở form tìm kiếm sách
# Nhập kí tự bất kì vào field filter
# Xem kết quả</t>
  </si>
  <si>
    <t xml:space="preserve"> dropdown Authors ở form tìm kiếm sách có thể filter item</t>
  </si>
  <si>
    <t>Kiểm tra dropdown Authors có thể bỏ chọn các items đang được chọn</t>
  </si>
  <si>
    <t># Vào trang Book Management
# Nhấn vào dropdown Authors ở form tìm kiếm sách
# Chọn và sau đó bỏ chon các items
# Xem kết quả</t>
  </si>
  <si>
    <t xml:space="preserve"> dropdown Authors có thể bỏ chọn các items đang được chọn</t>
  </si>
  <si>
    <t>Kiểm tra dropdown Categories có thể bỏ chọn các items đang được chọn</t>
  </si>
  <si>
    <t># Vào trang Book Management
# Nhấn vào dropdown Categories ở form tìm kiếm sách
# Chọn và sau đó bỏ chon các items
# Xem kết quả</t>
  </si>
  <si>
    <t xml:space="preserve"> dropdown Categories có thể bỏ chọn các items đang được chọn</t>
  </si>
  <si>
    <t>Kiểm tra sách có ảnh bìa có thể hiện ảnh lên thẻ sách</t>
  </si>
  <si>
    <t>sách có ảnh bìa có thể hiện ảnh lên thẻ sách</t>
  </si>
  <si>
    <t>Kiểm tra xóa sách</t>
  </si>
  <si>
    <t>Kiểm tra hiện confirmation dialog khi click option delete trong menu option</t>
  </si>
  <si>
    <t># Vào trang Book Management
# Nhấn vào icon menu option ở góc trên bên phải thẻ sách
# Nhấn chọn Delete 
# Xem kết quả</t>
  </si>
  <si>
    <t>hiện confirmation dialog khi click option delete trong menu option</t>
  </si>
  <si>
    <t>Kiểm tra chỉnh sửa sách</t>
  </si>
  <si>
    <t>Kiểm tra hiện modal thông tin sách khi click option edit trong menu option</t>
  </si>
  <si>
    <t># Vào trang Book Management
# Nhấn vào icon menu option ở góc trên bên phải thẻ sách
# Nhấn chọn Edit 
# Xem kết quả</t>
  </si>
  <si>
    <t>modal thông tin sách khi click option edit trong menu option</t>
  </si>
  <si>
    <t>Kiểm tra thêm sách</t>
  </si>
  <si>
    <t>Kiểm tra hiện modal Add Book khi nhân nút New Book</t>
  </si>
  <si>
    <t># Vào trang Book Management
# Nhấn nút New Book
# Xem kết quả</t>
  </si>
  <si>
    <t>hiện modal Add Book khi nhân nút New Book</t>
  </si>
  <si>
    <t>Data</t>
  </si>
  <si>
    <t>Kiểm tra tìm kiếm sách</t>
  </si>
  <si>
    <t>Kiểm tra data của dropdown Categories phải đúng với data ở trang Categories</t>
  </si>
  <si>
    <t># Vào trang Book Management
# So sánh data trong dropdown Categories với data ở trang Categories
# Xem kết quả</t>
  </si>
  <si>
    <t xml:space="preserve"> data của dropdown Categories phải đúng với data ở trang Categories</t>
  </si>
  <si>
    <t>Kiểm tra data của dropdown Authors phải đúng với data ở trang Author Management</t>
  </si>
  <si>
    <t># Vào trang Book Management
# So sánh data trong dropdown Categories với data ở trang Authors
# Xem kết quả</t>
  </si>
  <si>
    <t>data của dropdown Authors phải đúng với data ở trang Author Management</t>
  </si>
  <si>
    <t>Kiểm tra hiển thị đúng sách có tên chứa kí tự được tìm kiếm</t>
  </si>
  <si>
    <t>Book Name: kí tự bất kì</t>
  </si>
  <si>
    <t># Vào trang Book Management
# Nhập data test vào form tìm kiếm sách và nhấn nút search
# Xem kết quả</t>
  </si>
  <si>
    <t>hiển thị đúng sách có tên chứa kí tự được tìm kiếm</t>
  </si>
  <si>
    <t>Kiểm tra hiển thị đúng sách có tác giả tồn tại trong các tác giả được chọn ở dropdown Authors</t>
  </si>
  <si>
    <t>Authors: chọn tác giả bất kì</t>
  </si>
  <si>
    <t xml:space="preserve"> hiển thị đúng sách có tác giả tồn tại trong các tác giả được chọn ở dropdown Authors</t>
  </si>
  <si>
    <t>Kiểm tra hiển thị đúng sách có tác giả tồn tại trong các tác giả được chọn ở dropdown Categories</t>
  </si>
  <si>
    <t>Categories: chọn tác giả bất kì</t>
  </si>
  <si>
    <t>hiển thị đúng sách có tác giả tồn tại trong các tác giả được chọn ở dropdown Categories</t>
  </si>
  <si>
    <t>Kiểm tra nút Submit không mở khi file Book Name rỗng</t>
  </si>
  <si>
    <t># Vào trang Book Management
# Nhấn nút New Book để mở modal Add Book
# Xem kết quả</t>
  </si>
  <si>
    <t>nút Submit không mở khi file Book Name rỗng</t>
  </si>
  <si>
    <t>Kiểm tra field Book Name hiện đỏ khi click chuột ra ngoài với dữ liệu rỗng</t>
  </si>
  <si>
    <t># Vào trang Book Management
# Nhấn nút New Book để mở modal Add Book
# Click chuột vào field Book Name sau đó click ra ngoài
# Xem kết quả</t>
  </si>
  <si>
    <t xml:space="preserve"> field Book Name hiện đỏ khi click chuột ra ngoài với dữ liệu rỗng</t>
  </si>
  <si>
    <t>Kiểm tra nút Submit không mở khi field Categories rỗng</t>
  </si>
  <si>
    <t>nút Submit không mở khi field Categories rỗng</t>
  </si>
  <si>
    <t>Kiểm tra field Categories hiện đỏ khi click chuột ra ngoài với dữ liệu rỗng</t>
  </si>
  <si>
    <t># Vào trang Book Management
# Nhấn nút New Book để mở modal Add Book
# Click chuột vào field Categories sau đó click ra ngoài
# Xem kết quả</t>
  </si>
  <si>
    <t>field Categories hiện đỏ khi click chuột ra ngoài với dữ liệu rỗng</t>
  </si>
  <si>
    <t>Kiểm tra field Categories có thể chọn nhiều item</t>
  </si>
  <si>
    <t># Vào trang Book Management
# Nhấn nút New Book để mở modal Add Book
# Nhấn chọn nhiều item trong dropdown Categories
# Xem kết quả</t>
  </si>
  <si>
    <t>field Categories có thể chọn nhiều item</t>
  </si>
  <si>
    <t>Categories</t>
  </si>
  <si>
    <t>Thêm loại sách mới</t>
  </si>
  <si>
    <t>Nhập đầy đủ tên loại sách mới và mô tả loại sách đó</t>
  </si>
  <si>
    <t>Người dùng đã đăng nhập và truy cập vào trang danh sách loại sách.</t>
  </si>
  <si>
    <t>abc
123</t>
  </si>
  <si>
    <t>Thông báo thêm loại sách mới thành công</t>
  </si>
  <si>
    <t>Nhập đầy đủ tên loại sách mới và để trống ô mô tả</t>
  </si>
  <si>
    <t>abc</t>
  </si>
  <si>
    <t xml:space="preserve">Thông báo lỗi </t>
  </si>
  <si>
    <t>Nhập đầy đủ mô tả và để trông ô thêm loái sách mới</t>
  </si>
  <si>
    <t>Nhập tên loại sách mới trùng với tên đã thêm trước đó</t>
  </si>
  <si>
    <t>abc
012</t>
  </si>
  <si>
    <t>Nhập mô tả trùng với mô tả trước đó, tên loại sách khác nhau</t>
  </si>
  <si>
    <t>def
123</t>
  </si>
  <si>
    <t>Nhập tên loại sách dài 16 ký tự</t>
  </si>
  <si>
    <t>asdfghjklzxcvbnm
123</t>
  </si>
  <si>
    <t>Nhập tên loại sách mới có chứa ký tự đặc biệt</t>
  </si>
  <si>
    <t>abc^^
123</t>
  </si>
  <si>
    <t>Cập nhật tên loại sách</t>
  </si>
  <si>
    <t>Cập nhật tên loại sách và mô tả</t>
  </si>
  <si>
    <t>Người dùng đã đăng nhập, truy cập vào trang danh sách loại sách và có dữ liệu các loại sách.</t>
  </si>
  <si>
    <t>acb
456</t>
  </si>
  <si>
    <t>Thông báo cập nhật loại sách thành công</t>
  </si>
  <si>
    <t>Cập nhật tên loại sách và để trống mô tả</t>
  </si>
  <si>
    <t>adc</t>
  </si>
  <si>
    <t>Cập nhật mô tả và để trống tên loại sách</t>
  </si>
  <si>
    <t>Xóa loại sách</t>
  </si>
  <si>
    <t>Xóa 1 loại sách bất kỳ</t>
  </si>
  <si>
    <t>Thông báo xóa dữ liệu thành công</t>
  </si>
  <si>
    <t>Xóa tất cả các loại sách</t>
  </si>
  <si>
    <t>Xóa tất cả loại sách có trong dữ liệu</t>
  </si>
  <si>
    <t>Tìm kiếm loại sách</t>
  </si>
  <si>
    <t>Tìm kiếm theo tên loại sách</t>
  </si>
  <si>
    <t>Comedy</t>
  </si>
  <si>
    <t>Hiện ra tên loại sách</t>
  </si>
  <si>
    <t>Tìm kiếm theo mô tả</t>
  </si>
  <si>
    <t>Pellentesque</t>
  </si>
  <si>
    <t>Không hiện ra loại sách cần tìm kiếm</t>
  </si>
  <si>
    <t>Tìm kiếm theo tên loại sách nhưng sai 1 chữ</t>
  </si>
  <si>
    <t>Conedy</t>
  </si>
  <si>
    <t>Reader Accounts</t>
  </si>
  <si>
    <t>Thêm tài khoản người đọc</t>
  </si>
  <si>
    <t>Nhập đầy đủ thẻ thư viện, email và password</t>
  </si>
  <si>
    <t>Người dùng đã đăng nhập, có thẻ thư viện và truy cập vào trang tài khoản người đọc</t>
  </si>
  <si>
    <t>Đỗ Ái Linh
linh
123</t>
  </si>
  <si>
    <t>Thông báo thêm tài khoản người đọc thành công</t>
  </si>
  <si>
    <t>Nhập email, password và để trống thẻ thư viện</t>
  </si>
  <si>
    <t>linh
123</t>
  </si>
  <si>
    <t>Nhập thẻ thư viện, password và để trống email</t>
  </si>
  <si>
    <t>Đỗ Ái Linh
123</t>
  </si>
  <si>
    <t>Nhập email, thẻ thư viện và để trống password</t>
  </si>
  <si>
    <t>Đỗ Ái Linh
linh</t>
  </si>
  <si>
    <t>Nhập email không đúng chuẩn</t>
  </si>
  <si>
    <t>Đỗ Ái Linh
linh@gmail
123</t>
  </si>
  <si>
    <t>Nhập password dài hơn 15 kí tự</t>
  </si>
  <si>
    <t>Đỗ Ái Linh
linh
1234567890123456</t>
  </si>
  <si>
    <t>Cập nhật tài khoản người đọc</t>
  </si>
  <si>
    <t>Cập nhật email và password</t>
  </si>
  <si>
    <t>Người dùng đã đăng nhập, truy cập vào trang tài khoản người đọc và có dữ liệu tài khoản người đọc</t>
  </si>
  <si>
    <t>Đỗ Ái Linh
nghia
456</t>
  </si>
  <si>
    <t>Cập nhật tài khoản thành công</t>
  </si>
  <si>
    <t>Cập nhật password và để trống email</t>
  </si>
  <si>
    <t>Cập nhật email và để trống password</t>
  </si>
  <si>
    <t>Cập nhật email không đúng chuẩn</t>
  </si>
  <si>
    <t>Cập nhật password dài hơn 15 kí tự</t>
  </si>
  <si>
    <t>Xóa tài khoản người đọc</t>
  </si>
  <si>
    <t>Xóa 1 tài khoản người đọc bất kì</t>
  </si>
  <si>
    <t>Thông báo xóa tài khoản thành công</t>
  </si>
  <si>
    <t>Xóa tất cả tài khoản</t>
  </si>
  <si>
    <t>Thông báo xóa tất cả tài khoản thành công</t>
  </si>
  <si>
    <t>Tìm kiếm tài khoản người đọc</t>
  </si>
  <si>
    <t>Tìm kiếm tài khoản theo tên và tìm kiếm theo kiểu bắt đầu bằng kí tự</t>
  </si>
  <si>
    <t>b</t>
  </si>
  <si>
    <t>Hiển thị danh sách có tên bắt đầu chữ "b"</t>
  </si>
  <si>
    <t>Tìm kiếm tài khoản theo tên và tìm kiếm theo kiểu chứa kí tự</t>
  </si>
  <si>
    <t>Hiển thị danh sách có tên chứa chữ "b"</t>
  </si>
  <si>
    <t>Tìm kiếm tài khoản theo tên và tìm kiếm theo kiểu không chứa kí tự</t>
  </si>
  <si>
    <t>Hiển thị danh sách có tên không chứa chữ "b"</t>
  </si>
  <si>
    <t>Tìm kiếm tài khoản theo tên và tìm kiếm theo kiểu kết thúc bằng kí tự</t>
  </si>
  <si>
    <t>Hiển thị danh sách có tên kết thúc chữ "b"</t>
  </si>
  <si>
    <t>Tìm kiếm tài khoản theo tên và tìm kiếm theo kiểu giống hoàn toàn với tên</t>
  </si>
  <si>
    <t>barth</t>
  </si>
  <si>
    <t>Hiển thị danh sách có tên  "barth"</t>
  </si>
  <si>
    <t>Tìm kiếm tài khoản theo tên và tìm kiếm theo kiểu không giống với tên</t>
  </si>
  <si>
    <t>Hiển thị danh sách không có tên "barth"</t>
  </si>
  <si>
    <t>Tìm kiếm tài khoản theo thẻ ID và tìm kiếm theo kiểu bắt đầu bằng kí tự</t>
  </si>
  <si>
    <t>Hiển thị danh sách có thẻ ID bắt đầu số "2"</t>
  </si>
  <si>
    <t>Tìm kiếm tài khoản theo thẻ ID và tìm kiếm theo kiểu chứa kí tự</t>
  </si>
  <si>
    <t>DH</t>
  </si>
  <si>
    <t>Hiển thị danh sách có thẻ ID chứa chữ "DH"</t>
  </si>
  <si>
    <t>Tìm kiếm tài khoản theo thẻ ID và tìm kiếm theo kiểu không chứa kí tự</t>
  </si>
  <si>
    <t>Hiển thị danh sách có thẻ ID không chứa chữ "DH"</t>
  </si>
  <si>
    <t>Tìm kiếm tài khoản theo thẻ ID và tìm kiếm theo kiểu kết thúc bằng kí tự</t>
  </si>
  <si>
    <t>Hiển thị danh sách có thẻ ID kết thúc số "8"</t>
  </si>
  <si>
    <t>Tìm kiếm tài khoản theo thẻ ID và tìm kiếm theo kiểu giống hoàn toàn với tên</t>
  </si>
  <si>
    <t>21DH113829</t>
  </si>
  <si>
    <t>Hiển thị danh sách có thẻ ID "21DH113829"</t>
  </si>
  <si>
    <t>Tìm kiếm tài khoản theo thẻ ID và tìm kiếm theo kiểu không giống với tên</t>
  </si>
  <si>
    <t>Hiển thị danh sách không có thẻ ID "21DH113829"</t>
  </si>
  <si>
    <t>Tìm kiếm tài khoản theo email và tìm kiếm theo kiểu bắt đầu bằng kí tự</t>
  </si>
  <si>
    <t>Hiển thị danh sách có email bắt đầu số "2"</t>
  </si>
  <si>
    <t>Tìm kiếm thẻ ID theo email và tìm kiếm theo kiểu chứa kí tự</t>
  </si>
  <si>
    <t>Hiển thị danh sách có email chứa "21DH113829"</t>
  </si>
  <si>
    <t>Tìm kiếm thẻ ID theo email và tìm kiếm theo kiểu không chứa kí tự</t>
  </si>
  <si>
    <t>Hiển thị danh sách có email không chứa "21DH113829"</t>
  </si>
  <si>
    <t>Tìm kiếm thẻ ID theo email và tìm kiếm theo kiểu kết thúc bằng kí tự</t>
  </si>
  <si>
    <t>m</t>
  </si>
  <si>
    <t>Hiển thị danh sách có email kết thúc chữ "m"</t>
  </si>
  <si>
    <t>Tìm kiếm thẻ ID theo email và tìm kiếm theo kiểu giống hoàn toàn với email</t>
  </si>
  <si>
    <t>21DH113829@st.huflit.edu.vn</t>
  </si>
  <si>
    <t>Hiển thị danh sách có email "21DH113829@st.huflit.edu.vn"</t>
  </si>
  <si>
    <t>Tìm kiếm thẻ ID theo email và tìm kiếm theo kiểu không giống với email</t>
  </si>
  <si>
    <t>Hiển thị danh sách không có thẻ ID "21DH113829@st.huflit.edu.vn"</t>
  </si>
  <si>
    <t>Author Management</t>
  </si>
  <si>
    <t>Kiểm tra tìm kiếm theo tên tác giả</t>
  </si>
  <si>
    <t>Tìm kiếm tên theo chữ cái đầu của tác giả</t>
  </si>
  <si>
    <t>đã đăng nhập với quyền admin</t>
  </si>
  <si>
    <t>W</t>
  </si>
  <si>
    <t>1. Đăng nhập tk admin
2. vào trang quản lý tác giả
3. ấn vào ô tìm kiếm tác giả theo tên
4. nhập chữ cái cần tìm
5. xem kết quả ở list</t>
  </si>
  <si>
    <t>xuất hiện list thông tin tác giả 
có chữ cái đầu của tên là W</t>
  </si>
  <si>
    <t>Tìm kiếm tên theo tên tác giả chưa tồn tại</t>
  </si>
  <si>
    <t>A</t>
  </si>
  <si>
    <t>1. Đăng nhập tk admin
2. vào trang quản lý tác giả
3. ấn vào ô tìm kiếm tác giả theo tên
4. nhập chữ cái cần tìm chưa tồn tại</t>
  </si>
  <si>
    <t>list trống</t>
  </si>
  <si>
    <t>Tìm kiếm tên tác giả cụ thể</t>
  </si>
  <si>
    <t>Way</t>
  </si>
  <si>
    <t>1. Đăng nhập tk admin
2. vào trang quản lý tác giả
3. ấn vào ô tìm kiếm tác giả theo tên
4. nhập tên tác giả cụ thể</t>
  </si>
  <si>
    <t>Xuất hiện thông
 tin tác giả Way</t>
  </si>
  <si>
    <t>Kiểm tra tìm kiếm theo mail tác giả</t>
  </si>
  <si>
    <t>Tìm kiếm tên theo chữ 
cái đầu của mail tác giả</t>
  </si>
  <si>
    <t>1. Đăng nhập tk admin
2. vào trang quản lý tác giả
3. ấn vào ô tìm kiếm tác giả theo mail
4. nhập chữ cái cần tìm</t>
  </si>
  <si>
    <t>xuất hiện list thông tin tác giả 
có chữ cái đầu của mail là W</t>
  </si>
  <si>
    <t>Tìm kiếm tên theo chữ 
cái đầu của mail tác giả chưa tồn tại</t>
  </si>
  <si>
    <t>1. Đăng nhập tk admin
2. vào trang quản lý tác giả
3. ấn vào ô tìm kiếm tác giả theo mail
4. nhập chữ cái cần tìm chưa tồn tại</t>
  </si>
  <si>
    <t>Tìm kiếm mail tác giả cụ thể</t>
  </si>
  <si>
    <t>wstamp4@pen.io</t>
  </si>
  <si>
    <t>1. Đăng nhập tk admin
2. vào trang quản lý tác giả
3. ấn vào ô tìm kiếm tác giả theo mail
4. nhập mail tác giả cụ thể</t>
  </si>
  <si>
    <t>Xuất hiện thông
 tin tác giả có mail wstamp4@pen.io</t>
  </si>
  <si>
    <t>Kiểm tra tìm kiếm theo phone tác giả</t>
  </si>
  <si>
    <t>Tìm kiếm tên theo số 
đầu của phone tác giả</t>
  </si>
  <si>
    <t>1. Đăng nhập tk admin
2. vào trang quản lý tác giả
3. ấn vào ô tìm kiếm tác giả theo phone
4. nhập số đầu cần tìm</t>
  </si>
  <si>
    <t>xuất hiện list thông tin tác giả 
có số đầu là 8</t>
  </si>
  <si>
    <t>Tìm kiếm số điện thoại không tồn tại</t>
  </si>
  <si>
    <t>1. Đăng nhập tk admin
2. vào trang quản lý tác giả
3. ấn vào ô tìm kiếm tác giả theo phone
4. nhập phone không tồn tại</t>
  </si>
  <si>
    <t>Tìm kiếm phone tác giả cụ thể</t>
  </si>
  <si>
    <t>1. Đăng nhập tk admin
2. vào trang quản lý tác giả
3. ấn vào ô tìm kiếm tác giả theo phone
4. nhập phone tác giả cụ thể</t>
  </si>
  <si>
    <t>Xuất hiện thông
 tin tác giả có phone 8294049094</t>
  </si>
  <si>
    <t>Kiểm tra chức năng thêm tác giả</t>
  </si>
  <si>
    <t>Thêm tác giả với đầy đủ thông tin</t>
  </si>
  <si>
    <t>Author Name: Anh
Author Phone: 0123456789
Author Mail: anh@gmail.com</t>
  </si>
  <si>
    <t>1. Đăng nhập tk admin
2. vào trang quản lý tác giả
3. ấn vào nút New Author
4. nhập thông tin tác giả
5. ấn Submit</t>
  </si>
  <si>
    <t>Xuất hiện thông báo thêm thành công và xuất hiện vào list tác giả</t>
  </si>
  <si>
    <t>Thêm tác giả với tên &gt; 50 ký tự</t>
  </si>
  <si>
    <t>Author Name: Anhhh…(51)
Author Phone: 0123456789
Author Mail: anh@gmail.com</t>
  </si>
  <si>
    <t>1. Đăng nhập tk admin
2. vào trang quản lý tác giả
3. ấn vào nút New Author
4. nhập tên tác giả &gt; 50 ký tự
5. ấn Submit</t>
  </si>
  <si>
    <t>Xuất hiện thông báo lỗi</t>
  </si>
  <si>
    <t>Thêm tác giả với tên chứa ký tự đặt biệt</t>
  </si>
  <si>
    <t>Author Name: Anh@!@
Author Phone: 0123456789
Author Mail: anh@gmail.com</t>
  </si>
  <si>
    <t>1. Đăng nhập tk admin
2. vào trang quản lý tác giả
3. ấn vào nút New Author
4. nhập tên tác giả chứa ký tự đặt biệt
5. ấn Submit</t>
  </si>
  <si>
    <t>Hệ thống thêm thành công</t>
  </si>
  <si>
    <t>Thêm tác giả với tên có space ở đầu</t>
  </si>
  <si>
    <t>Author Name:  Anh
Author Phone: 0123456789
Author Mail: anh@gmail.com</t>
  </si>
  <si>
    <t>1. Đăng nhập tk admin
2. vào trang quản lý tác giả
3. ấn vào nút New Author
4. nhập tên tác giả có space ở đầu
5. ấn Submit</t>
  </si>
  <si>
    <t>Hệ thống auto trim dấu space ở đầu</t>
  </si>
  <si>
    <t>Thêm tác giả với tên có chứa html</t>
  </si>
  <si>
    <t>Author Name:  &lt;p&gt;Anh&lt;/p&gt;
Author Phone: 0123456789
Author Mail: anh@gmail.com</t>
  </si>
  <si>
    <t>Thêm tác giả với tên trống</t>
  </si>
  <si>
    <t>Author Name: 
Author Phone: 0223456789
Author Mail: anh4@gmail.com</t>
  </si>
  <si>
    <t>1. Đăng nhập tk admin
2. vào trang quản lý tác giả
3. ấn vào nút New Author
4. nhập thông tin tác giả với tên trống
5. ấn Submit</t>
  </si>
  <si>
    <t>hệ thống không cho phép submit</t>
  </si>
  <si>
    <t>Thêm tác giả đã có trong hệ thống</t>
  </si>
  <si>
    <t>1. Đăng nhập tk admin
2. vào trang quản lý tác giả
3. ấn vào nút New Author
4. nhập thông tin tác giả đã có trông hệ thống
5. ấn Submit</t>
  </si>
  <si>
    <t>hệ thống thông báo: This author name is existed.</t>
  </si>
  <si>
    <t>Thêm tác giả với số điện thoại là chữ</t>
  </si>
  <si>
    <t>Author Name: Cuong
Author Phone: asd
Author Mail: anh1@gmail.com</t>
  </si>
  <si>
    <t>1. Đăng nhập tk admin
2. vào trang quản lý tác giả
3. ấn vào nút New Author
4. nhập thông tin tác giả và phone là chữ
5. ấn Submit</t>
  </si>
  <si>
    <t>ô textbox của Phone không cho phép nhập chữ</t>
  </si>
  <si>
    <t>Thêm tác giả với số điện thoại trống</t>
  </si>
  <si>
    <t>Author Name: Hao
Author Phone: 
Author Mail: anh2@gmail.com</t>
  </si>
  <si>
    <t>1. Đăng nhập tk admin
2. vào trang quản lý tác giả
3. ấn vào nút New Author
4. nhập thông tin tác giả và phone trống
5. ấn Submit</t>
  </si>
  <si>
    <t>hệ thống thông báo thêm thành công</t>
  </si>
  <si>
    <t>Thêm tác giả với sđt &gt; 12 số</t>
  </si>
  <si>
    <t>Author Name: Trung
Author Phone: 123456789123
Author Mail: anh3@gmail.com</t>
  </si>
  <si>
    <t>hệ thống thông báo lỗi</t>
  </si>
  <si>
    <t>Thêm tác giả với mail không đúng định dạng</t>
  </si>
  <si>
    <t>Author Name: Hieu
Author Phone: 221133
Author Mail: hello</t>
  </si>
  <si>
    <t>1. Đăng nhập tk admin
2. vào trang quản lý tác giả
3. ấn vào nút New Author
4. nhập thông tin tác giả và mail không đúng định dạng
5. ấn Submit</t>
  </si>
  <si>
    <t>hệ thống thông báo mail sai định dạng</t>
  </si>
  <si>
    <t>Thêm tác giả với mail &gt; 50 ký tự</t>
  </si>
  <si>
    <t>Author Name: Nguyen
Author Phone: 221133
Author Mail: anhhh..(50)@gmail.com</t>
  </si>
  <si>
    <t>Thêm tác giả với mail trống</t>
  </si>
  <si>
    <t xml:space="preserve">Author Name: Hao
Author Phone: 123123
Author Mail: </t>
  </si>
  <si>
    <t>1. Đăng nhập tk admin
2. vào trang quản lý tác giả
3. ấn vào nút New Author
4. nhập thông tin tác giả và mail trống
5. ấn Submit</t>
  </si>
  <si>
    <t>Kiểm tra chức năng chỉnh sửa tác giả</t>
  </si>
  <si>
    <t>Chỉnh sửa tác giả các</t>
  </si>
  <si>
    <t>Chọn
Author Name: Nguyen
Author Phone: 221133
Author Mail: anh@gmail.com
Sửa
Author Name: Nguyen Nhat
Author Phone: 221133123
Author Mail: Nhat@gmail.com</t>
  </si>
  <si>
    <t>1. Đăng nhập tk admin
2. vào trang quản lý tác giả
3. chọn tác giả cần sửa trên list
4. Ấn vào icon chỉnh sửa
5. Chỉnh sửa tên tác giả
6. ấn submit</t>
  </si>
  <si>
    <t>hệ thống thông báo chỉnh sửa  thành công và cập nhật thông tin tác giả vừa sửa</t>
  </si>
  <si>
    <t>Chỉnh sửa tên tác giả</t>
  </si>
  <si>
    <t>Chọn Author Name: Anh
Sửa Author Name: Anh123</t>
  </si>
  <si>
    <t>Chỉnh sửa tác giả với tên &gt; 50 ký tự</t>
  </si>
  <si>
    <t>Chọn Author Name: Anh
Sửa Author Name: Anhhh…(51)</t>
  </si>
  <si>
    <t>1. Đăng nhập tk admin
2. vào trang quản lý tác giả
3. chọn tác giả cần sửa trên list
4. Ấn vào icon chỉnh sửa
5. Chỉnh sửa tên tác giả &gt; 50 ký tự
6. ấn submit</t>
  </si>
  <si>
    <t>Chỉnh sửa tác giả với tên chứa ký tự đặt biệt</t>
  </si>
  <si>
    <t>Chọn Author Name: Anh
Sửa Author Name: Anh@!@</t>
  </si>
  <si>
    <t>1. Đăng nhập tk admin
2. vào trang quản lý tác giả
3. chọn tác giả cần sửa trên list
4. Ấn vào icon chỉnh sửa
5. Chỉnh sửa tên tác giả có ký tự đặt biệt
6. ấn submit</t>
  </si>
  <si>
    <t>Hệ thống chỉnh sửa thành công</t>
  </si>
  <si>
    <t>Chỉnh sửa tác giả với tên có space ở đầu</t>
  </si>
  <si>
    <t>Chọn Author Name: Anh
Sửa Author 
Name:  Anh</t>
  </si>
  <si>
    <t>1. Đăng nhập tk admin
2. vào trang quản lý tác giả
3. chọn tác giả cần sửa trên list
4. Ấn vào icon chỉnh sửa
5. Chỉnh sửa tên tác giả có space ở đầu
6. ấn submit</t>
  </si>
  <si>
    <t>Hệ thống auto trim dấu space ở đầu và thông báo chỉnh sửa thành công</t>
  </si>
  <si>
    <t>Chỉnh sửa tác giả với tên có chứa html</t>
  </si>
  <si>
    <t>Chọn Author Name: Anh
Sửa Author Name:  &lt;p&gt;Anh&lt;/p&gt;</t>
  </si>
  <si>
    <t>1. Đăng nhập tk admin
2. vào trang quản lý tác giả
3. chọn tác giả cần sửa trên list
4. Ấn vào icon chỉnh sửa
5. Chỉnh sửa tên tác giả có chứ html
6. ấn submit</t>
  </si>
  <si>
    <t>Chỉnh sửa tên tác giả thành trống</t>
  </si>
  <si>
    <t xml:space="preserve">Chọn Author Name: Anh123
Sửa Author Name: </t>
  </si>
  <si>
    <t>1. Đăng nhập tk admin
2. vào trang quản lý tác giả
3. chọn tác giả cần sửa trên list
4. Ấn vào icon chỉnh sửa
5. Chỉnh sửa tên tác giả với tên trống
6. ấn submit</t>
  </si>
  <si>
    <t>ô textbox của Name chuyển thành màu đỏ</t>
  </si>
  <si>
    <t>Chỉnh sửa sđt tác giả</t>
  </si>
  <si>
    <t xml:space="preserve">Chọn Author Phone: 0123456789
Sửa Author Phone:
0123456788 </t>
  </si>
  <si>
    <t>1. Đăng nhập tk admin
2. vào trang quản lý tác giả
3. chọn tác giả cần sửa trên list
4. Ấn vào icon chỉnh sửa
5. Chỉnh sửa sđt tác giả
6. ấn submit</t>
  </si>
  <si>
    <t>Chỉnh sửa sđt tác giả thành trống</t>
  </si>
  <si>
    <t>Chọn Author Phone: 0123456789
Sửa Author Phone:</t>
  </si>
  <si>
    <t>1. Đăng nhập tk admin
2. vào trang quản lý tác giả
3. chọn tác giả cần sửa trên list
4. Ấn vào icon chỉnh sửa
5. Chỉnh sửa sđt tác giả với sđt trống
6. ấn submit</t>
  </si>
  <si>
    <t>Chỉnh sửa sđt tác giả thành sđt &gt; 12 số</t>
  </si>
  <si>
    <t>Chọn Author Phone: 3102457363
Sửa Author Phone:1234567890123</t>
  </si>
  <si>
    <t>1. Đăng nhập tk admin
2. vào trang quản lý tác giả
3. chọn tác giả cần sửa trên list
4. Ấn vào icon chỉnh sửa
5. Chỉnh sửa sđt tác giả với sđt &gt; 12 số
6. ấn submit</t>
  </si>
  <si>
    <t>Chỉnh sửa mail tác giả</t>
  </si>
  <si>
    <t>Chọn Author Mail: anh@gmail.com
Sửa Author Mail:anhnhat@gmail.com</t>
  </si>
  <si>
    <t>1. Đăng nhập tk admin
2. vào trang quản lý tác giả
3. chọn tác giả cần sửa trên list
4. Ấn vào icon chỉnh sửa
5. Chỉnh sửa mail tác giả
6. ấn submit</t>
  </si>
  <si>
    <t>Chỉnh sửa mail tác giả &gt; 50 ký tự</t>
  </si>
  <si>
    <t>Chọn Author Mail: anh@gmail.com
Sửa Author Mail: anhnhattt...(50)@gmail.com</t>
  </si>
  <si>
    <t>1. Đăng nhập tk admin
2. vào trang quản lý tác giả
3. chọn tác giả cần sửa trên list
4. Ấn vào icon chỉnh sửa
5. Chỉnh sửa mail tác giả &gt; 50 ký tự
6. ấn submit</t>
  </si>
  <si>
    <t>Chỉnh sửa mail tác giả thành trống</t>
  </si>
  <si>
    <t>Chọn Author Mail: anhnhat@gmail.com
Sửa Author Mail:</t>
  </si>
  <si>
    <t>1. Đăng nhập tk admin
2. vào trang quản lý tác giả
3. chọn tác giả cần sửa trên list
4. Ấn vào icon chỉnh sửa
5. Chỉnh sửa mail tác giả với mail trống
6. ấn submit</t>
  </si>
  <si>
    <t>Chỉnh sửa mail thành mail không đúng định dạng</t>
  </si>
  <si>
    <t>Chọn Author Mail: anh123@gmail.com
Sửa Author Mail:anh123</t>
  </si>
  <si>
    <t>hệ thống thông báo mail không đúng định dạng</t>
  </si>
  <si>
    <t>Kiểm tra chức năng xóa 1 tác giả</t>
  </si>
  <si>
    <t>Xóa tác giả</t>
  </si>
  <si>
    <t>Chọn AuthorName: Bao</t>
  </si>
  <si>
    <t>1. Đăng nhập tk admin
2. vào trang quản lý tác giả
3. chọn tác giả cần xóa trên list
4. Ấn vào icon xóa
5. ấn yes trên Confirmation dialog</t>
  </si>
  <si>
    <t>Hệ thống thông báo xóa thành công: Delete Author Successfully</t>
  </si>
  <si>
    <t>Kiểm tra chức năng xóa nhiều tác giả</t>
  </si>
  <si>
    <t>Xóa nhiều tác giả</t>
  </si>
  <si>
    <t>Chọn AuthorName: Bao, Anh123</t>
  </si>
  <si>
    <t>1. Đăng nhập tk admin
2. vào trang quản lý tác giả
3. chọn tác giả cần xóa trên list
4. tích checkbox ở đầu
5. ấn icon thùng rác gốc trên bên phải</t>
  </si>
  <si>
    <t>Kiểm tra tính năng sắp xếp tác giả theo tên</t>
  </si>
  <si>
    <t>Sắp xếp tác giả theo tên</t>
  </si>
  <si>
    <t>1. Đăng nhập tk admin
2. vào trang quản lý tác giả
3. ấn 
4. ấn vào biểu tượng sắp xếp ở name</t>
  </si>
  <si>
    <t>Danh sách tên tác giả sẽ được sắp xếp theo bản chữ cái</t>
  </si>
  <si>
    <t>Kiểm tra tính năng sắp xếp tác giả theo mail</t>
  </si>
  <si>
    <t>Sắp xếp tác giả theo mail</t>
  </si>
  <si>
    <t>1. Đăng nhập tk admin
2. vào trang quản lý tác giả
3. ấn 
4. ấn vào biểu tượng sắp xếp ở mail</t>
  </si>
  <si>
    <t>Danh sách mail tác giả sẽ được sắp xếp theo bản chữ cái</t>
  </si>
  <si>
    <t>Kiểm tra tính năng sắp xếp tác giả theo sđt</t>
  </si>
  <si>
    <t>Sắp xếp tác giả theo sđt</t>
  </si>
  <si>
    <t>1. Đăng nhập tk admin
2. vào trang quản lý tác giả
3. ấn 
4. ấn vào biểu tượng sắp xếp ở sđt</t>
  </si>
  <si>
    <t>Danh sách tác giả sẽ được sắp xếp theo bản số</t>
  </si>
  <si>
    <t>UX/UI</t>
  </si>
  <si>
    <t>Kiểm tra giao diện list tác giả</t>
  </si>
  <si>
    <t>Kiểm tra nút thêm tác giả có màu cam</t>
  </si>
  <si>
    <t>1. Đăng nhập tk admin
2. vào trang quản lý tác giả</t>
  </si>
  <si>
    <t>nút thêm tác giả có màu cam</t>
  </si>
  <si>
    <t>Kiểm tra nút sửa tác giả có màu cam</t>
  </si>
  <si>
    <t>nút sửa tác giả có màu cam</t>
  </si>
  <si>
    <t>Kiểm tra nút xóa tác giả có màu xám</t>
  </si>
  <si>
    <t>nút xóa tác giả có màu xám</t>
  </si>
  <si>
    <t>Kiểm tra các nút đổi màu khi trỏ chuột</t>
  </si>
  <si>
    <t>nút thêm trỏ chuột thành màu xanh, nút xóa trỏ chuột thành màu xám đậm</t>
  </si>
  <si>
    <t>Kiểm tra thanh scollbar của list</t>
  </si>
  <si>
    <t>thanh scrollbar của list tách biệt với thanh scrollbar của trình duyệt</t>
  </si>
  <si>
    <t>Kiểm tra giao diện modal thêm tác giả</t>
  </si>
  <si>
    <t>Kiểm tra nút submit màu cam nhạt khi chưa đủ điều kiện</t>
  </si>
  <si>
    <t>nút submit màu cam nhạt khi chưa đủ điều kiện</t>
  </si>
  <si>
    <t>Kiểm tra nút submit màu cam đậm khi đã đủ điều kiện thêm</t>
  </si>
  <si>
    <t>nút submit màu cam đậm khi đã đủ điều kiện thêm</t>
  </si>
  <si>
    <t>Kiểm tra căng lề của các text và textbox</t>
  </si>
  <si>
    <t>căng đều lề giữa các text và textbox</t>
  </si>
  <si>
    <t>Kiểm tra giao diện modal chỉnh sửa tác giả</t>
  </si>
  <si>
    <t>Kiểm tra giao diện confirmation dialog xóa tác giả</t>
  </si>
  <si>
    <t>Kiểm tra nút No màu trắng viền xanh</t>
  </si>
  <si>
    <t>nút No màu trắng viền xanh</t>
  </si>
  <si>
    <t>Kiểm tra nút Yes màu xanh chữ trắng</t>
  </si>
  <si>
    <t>nút Yes màu xanh chữ trắng</t>
  </si>
  <si>
    <t>Library Card Management</t>
  </si>
  <si>
    <t>Kiểm tra tìm kiếm theo tên thẻ thư viện</t>
  </si>
  <si>
    <t>Tìm kiếm tên theo chữ cái đầu của tên thẻ</t>
  </si>
  <si>
    <t>a</t>
  </si>
  <si>
    <t>1. Đăng nhập tk admin
2. vào trang quản lý thẻ thư viện
3. ấn vào ô tìm kiếm thẻ theo tên
4. nhập chữ cái cần tìm</t>
  </si>
  <si>
    <t>xuất hiện list thông tin thẻ 
có chữ cái đầu của tên là a</t>
  </si>
  <si>
    <t>Tìm kiếm tên theo tên thẻ cụ thể</t>
  </si>
  <si>
    <t>Derwin</t>
  </si>
  <si>
    <t>1. Đăng nhập tk admin
2. vào trang quản lý thẻ thư viện
3. ấn vào ô tìm kiếm thẻ theo tên cụ thể
4. nhập chữ cái cần tìm</t>
  </si>
  <si>
    <t>xuất hiện thông tin thẻ
có tên là Derwin</t>
  </si>
  <si>
    <t>Kiểm tra tìm kiếm theo mã thẻ thư viện</t>
  </si>
  <si>
    <t>Tìm kiếm theo chữ cái đầu của mã thẻ</t>
  </si>
  <si>
    <t>1. Đăng nhập tk admin
2. vào trang quản lý thẻ thư viện
3. ấn vào ô tìm kiếm thẻ theo mã thẻ
4. nhập chữ cái cần tìm</t>
  </si>
  <si>
    <t>xuất hiện list thông tin thẻ
có chữ cái đầu của mã là 2</t>
  </si>
  <si>
    <t>Tìm kiếm theo mã thẻ cụ thể</t>
  </si>
  <si>
    <t>1. Đăng nhập tk admin
2. vào trang quản lý thẻ thư viện
3. ấn vào ô tìm kiếm thẻ theo mã thẻ cụ thể
4. nhập chữ cái cần tìm</t>
  </si>
  <si>
    <t>xuất hiện thông tin thẻ
có mã là 65</t>
  </si>
  <si>
    <t>Kiểm tra tìm kiếm theo lớp của thẻ thư viện</t>
  </si>
  <si>
    <t>Tìm kiếm theo chữ cái đầu của lớp thẻ</t>
  </si>
  <si>
    <t>P</t>
  </si>
  <si>
    <t>1. Đăng nhập tk admin
2. vào trang quản lý thẻ thư viện
3. ấn vào ô tìm kiếm thẻ theo lớp
4. nhập chữ cái cần tìm</t>
  </si>
  <si>
    <t>Tìm kiếm theo lớp cụ thể</t>
  </si>
  <si>
    <t>PM10</t>
  </si>
  <si>
    <t>1. Đăng nhập tk admin
2. vào trang quản lý thẻ thư viện
3. ấn vào ô tìm kiếm thẻ theo lớp cụ thể
4. nhập chữ cái cần tìm</t>
  </si>
  <si>
    <t>xuất hiện thông tin thẻ
có lớp là PM10</t>
  </si>
  <si>
    <t>Kiểm tra tìm kiếm theo ngày hết hạn của thẻ thư viện</t>
  </si>
  <si>
    <t>Tìm kiếm theo chữ số đầu của ngày hết hạn</t>
  </si>
  <si>
    <t>1. Đăng nhập tk admin
2. vào trang quản lý thẻ thư viện
3. ấn vào ô tìm kiếm theo ngày hết hạn của thẻ
4. nhập chữ cái cần tìm</t>
  </si>
  <si>
    <t>xuất hiện thông tin thẻ
có ngày hết hạn bắt đầu từ 0</t>
  </si>
  <si>
    <t xml:space="preserve">Kiểm tra tìm kiếm theo ngày hết hạn </t>
  </si>
  <si>
    <t>Tìm kiếm theo ngày hết hạn cụ thể</t>
  </si>
  <si>
    <t>04/03/2023</t>
  </si>
  <si>
    <t>1. Đăng nhập tk admin
2. vào trang quản lý thẻ thư viện
3. ấn vào ô tìm kiếm theo ngày hết hạn của thẻ
4. nhập ngày cụ thể</t>
  </si>
  <si>
    <t>xuất hiện thông tin thẻ
có ngày hết hạn là 04/03/2023</t>
  </si>
  <si>
    <t xml:space="preserve">Kiểm tra tìm kiếm theo trạng thái </t>
  </si>
  <si>
    <t>Tìm kiếm theo chữ cái đầu trạng thái</t>
  </si>
  <si>
    <t>c</t>
  </si>
  <si>
    <t>1. Đăng nhập tk admin
2. vào trang quản lý thẻ thư viện
3. ấn vào ô tìm kiếm theo trạng thái của thẻ
4. nhập chữ cái cần tìm</t>
  </si>
  <si>
    <t>xuất hiện thông tin thẻ
có trạng thái bắt đầu từ I</t>
  </si>
  <si>
    <t>Kiểm tra tìm kiếm theo trạng thái</t>
  </si>
  <si>
    <t>Tìm kiếm theo trạng thái cụ thể</t>
  </si>
  <si>
    <t>Active</t>
  </si>
  <si>
    <t>1. Đăng nhập tk admin
2. vào trang quản lý thẻ thư viện
3. ấn vào ô tìm kiếm theo trạng thái của thẻ
4. nhập trạng thái cụ thể cần tìm</t>
  </si>
  <si>
    <t>xuất hiện thông tin thẻ
có trạng thái là Active</t>
  </si>
  <si>
    <t>Tìm kiếm tên theo tên thẻ chưa tồn tại</t>
  </si>
  <si>
    <t>ANHAA</t>
  </si>
  <si>
    <t>1. Đăng nhập tk admin
2. vào trang quản lý thẻ thư viện
3. ấn vào ô tìm kiếm tác giả theo tên
4. nhập chữ cái cần tìm chưa tồn tại</t>
  </si>
  <si>
    <t>Tìm kiếm tên theo mã thẻ chưa tồn tại</t>
  </si>
  <si>
    <t>asd123</t>
  </si>
  <si>
    <t>1. Đăng nhập tk admin
2. vào trang quản lý thẻ thư viện
3. ấn vào ô tìm kiếm tác giả theo mã
4. nhập chữ cái cần tìm chưa tồn tại</t>
  </si>
  <si>
    <t>Tìm kiếm tên theo ngày hết hạn thẻ chưa tồn tại</t>
  </si>
  <si>
    <t>1. Đăng nhập tk admin
2. vào trang quản lý thẻ thư viện
3. ấn vào ô tìm kiếm tác giả theo ngày hết hạn
4. nhập chữ cái cần tìm chưa tồn tại</t>
  </si>
  <si>
    <t>Kiểm tra tìm kiếm theo trạng thái thẻ</t>
  </si>
  <si>
    <t>Tìm kiếm tên theo trạng thái thẻ chưa tồn tại</t>
  </si>
  <si>
    <t>1. Đăng nhập tk admin
2. vào trang quản lý thẻ thư viện
3. ấn vào ô tìm kiếm tác giả theo trạng thái
4. nhập chữ cái cần tìm chưa tồn tại</t>
  </si>
  <si>
    <t>Kiểm tra chức năng thêm thẻ thư viện</t>
  </si>
  <si>
    <t>Thêm thẻ thư viện với đủ thông tin</t>
  </si>
  <si>
    <t>Card ID: 21dh113436
Student Name: Nhat Anh
Class: PM01
Status: Active
expiry date: 2/29/2025</t>
  </si>
  <si>
    <t>1. Đăng nhập tk admin
2. vào trang quản lý thẻ thư viện
3. ấn và nút New Card gốc trên bên trái
4. nhập thông tin của thẻ
5. Ấn submit</t>
  </si>
  <si>
    <t>Thêm thẻ thư viện với ID trống</t>
  </si>
  <si>
    <t>Card ID: 
Student Name: Nhat Anh
Class: PM01
Status: Active
expiry date: 2/29/2025</t>
  </si>
  <si>
    <t>1. Đăng nhập tk admin
2. vào trang quản lý thẻ thư viện
3. ấn và nút New Card gốc trên bên trái
4. nhập thông tin của thẻ với ID trống
5. Ấn submit</t>
  </si>
  <si>
    <t>Thêm thẻ với tên &gt; 50 ký tự</t>
  </si>
  <si>
    <t>Card ID: 21dh113431
Student Name: Nhat Anhhhhhhhh
Class: PM01
Status: Active
expiry date: 2/29/2025</t>
  </si>
  <si>
    <t>1. Đăng nhập tk admin
2. vào trang quản lý thẻ thư viện
3. ấn và nút New Card gốc trên bên trái
4. nhập thông tin của thẻ với tên &gt; 50 ký tự
5. Ấn submit</t>
  </si>
  <si>
    <t>Thêm thẻ với tên chứa ký tự đặt biệt</t>
  </si>
  <si>
    <t>Card ID: 21dh113432
Student Name: Nhat Anh!@#
Class: PM01
Status: Active
expiry date: 2/29/2025</t>
  </si>
  <si>
    <t>1. Đăng nhập tk admin
2. vào trang quản lý thẻ thư viện
3. ấn và nút New Card gốc trên bên trái
4. nhập thông tin của thẻ với tên có ký hiệu đặc biệt
5. Ấn submit</t>
  </si>
  <si>
    <t>Thêm thẻ với tên có space ở đầu</t>
  </si>
  <si>
    <t>Card ID: 21dh113433
Student 
Name:  ANh
Class: PM01
Status: Active
expiry date: 2/29/2025</t>
  </si>
  <si>
    <t>1. Đăng nhập tk admin
2. vào trang quản lý thẻ thư viện
3. ấn và nút New Card gốc trên bên trái
4. nhập thông tin của thẻ với tên có space ở đầu
5. Ấn submit</t>
  </si>
  <si>
    <t>Thêm thẻ với tên có chứa html</t>
  </si>
  <si>
    <t>Card ID: 21dh113122
Student Name: &lt;h1&gt;em&lt;/h1&gt;
Class: PM01
Status: Active
expiry date: 2/29/2025</t>
  </si>
  <si>
    <t>1. Đăng nhập tk admin
2. vào trang quản lý thẻ thư viện
3. ấn và nút New Card gốc trên bên trái
4. nhập thông tin của thẻ có chứa html
5. Ấn submit</t>
  </si>
  <si>
    <t>Thêm thẻ với tên trống</t>
  </si>
  <si>
    <t>Card ID: 21dh113416
Student Name: 
Class: PM01
Status: Active
expiry date: 2/29/2025</t>
  </si>
  <si>
    <t>Thêm thẻ đã có trong hệ thống</t>
  </si>
  <si>
    <t>Thêm thẻ với lớp &gt; 10 ký tự</t>
  </si>
  <si>
    <t>Card ID: 21dh113111
Student Name: Nhat Em
Class: PM345678901
Status: Active
expiry date: 2/29/2025</t>
  </si>
  <si>
    <t>1. Đăng nhập tk admin
2. vào trang quản lý thẻ thư viện
3. ấn và nút New Card gốc trên bên trái
4. nhập thông tin của thẻ với lớp &gt; 10 ký tự
5. Ấn submit</t>
  </si>
  <si>
    <t>Thêm thẻ với lớp chứa ký tự đặt biệt</t>
  </si>
  <si>
    <t>1. Đăng nhập tk admin
2. vào trang quản lý thẻ thư viện
3. ấn và nút New Card gốc trên bên trái
4. nhập thông tin của thẻ với lớp chứ ký tự đặc biệt
5. Ấn submit</t>
  </si>
  <si>
    <t>Thêm thẻ với lớp có space ở đầu</t>
  </si>
  <si>
    <t>Card ID: 21dh113433
Student 
Name: Em
Class:    PM011
Status: Active
expiry date: 2/29/2025</t>
  </si>
  <si>
    <t>1. Đăng nhập tk admin
2. vào trang quản lý thẻ thư viện
3. ấn và nút New Card gốc trên bên trái
4. nhập thông tin của thẻ với lớp có space ở đầu
5. Ấn submit</t>
  </si>
  <si>
    <t>Thêm thẻ với lớp có chứa html</t>
  </si>
  <si>
    <t>Card ID: 21dh113122
Student Name: Trung
Class: &lt;h2&gt;PM011&lt;/h2&gt;
Status: Active
expiry date: 2/29/2025</t>
  </si>
  <si>
    <t>1. Đăng nhập tk admin
2. vào trang quản lý thẻ thư viện
3. ấn và nút New Card gốc trên bên trái
4. nhập thông tin của thẻ với lớp chứa html
5. Ấn submit</t>
  </si>
  <si>
    <t>Thêm thẻ với lớp trống</t>
  </si>
  <si>
    <t>Thêm thẻ với ngày hết hạn nhỏ hơn ngày hiện tại</t>
  </si>
  <si>
    <t>Card ID: 21dh113416
Student Name: 
Class: PM01
Status: Active
expiry date: 2/29/2021</t>
  </si>
  <si>
    <t>Kiểm tra chức năng xóa 1 thẻ</t>
  </si>
  <si>
    <t>Xóa tác thẻ</t>
  </si>
  <si>
    <t>Chọn CardID: 2</t>
  </si>
  <si>
    <t>1. Đăng nhập tk admin
2. vào trang quản lý thẻ
3. chọn thẻ cần xóa trên list
4. Ấn vào icon xóa
5. ấn yes trên Confirmation dialog</t>
  </si>
  <si>
    <t>Hệ thống thông báo xóa thành công: Delete Author Successfully, và  thẻ đã chọn bị xóa trên list</t>
  </si>
  <si>
    <t>Kiểm tra chức năng xóa nhiều thẻ</t>
  </si>
  <si>
    <t>Xóa nhiều thẻ</t>
  </si>
  <si>
    <t>Chọn CardID: 21dh113436</t>
  </si>
  <si>
    <t>1. Đăng nhập tk admin
2. vào trang quản lý thẻ thư viện
3. chọn thẻ cần xóa trên list
4. tích checkbox ở đầu
5. ấn icon thùng rác gốc trên bên phải
6. ấn yes trên confirmation dialog</t>
  </si>
  <si>
    <t>Hệ thống thông báo xóa thành công: Delete Author Successfully, và các thẻ đã chọn bị xóa trên list</t>
  </si>
  <si>
    <t>Kiểm tra chức năng chỉnh sửa thẻ</t>
  </si>
  <si>
    <t>Chỉnh sửa các thông tin thẻ</t>
  </si>
  <si>
    <t>Chọn 
Card ID: 21dh113416
Student Name: Hao
Class: PM01
Status: Active
expiry date: 2/29/2021
Sửa
Card ID: 21dh111111
Student Name: Nguyen Anh
Class: PM12
Status: Inactive
expiry date: 2/29/2022</t>
  </si>
  <si>
    <t>Hệ thống thông báo sửa thành công, và thông tin thẻ đã sửa cập nhật trên list</t>
  </si>
  <si>
    <t>Chỉnh sửa thẻ với ID trống</t>
  </si>
  <si>
    <t>Card ID: 21dh111111
sửa
CardID:</t>
  </si>
  <si>
    <t>1. Đăng nhập tk admin
2. vào trang quản lý thẻ thư viện
3. chọn thẻ cần sửa trên list
4. Ấn vào icon chỉnh sửa
5. Chỉnh sửa id thẻ
6. ấn submit</t>
  </si>
  <si>
    <t>ô textbox chuyển thành màu đỏ yêu cầu phải nhập ID</t>
  </si>
  <si>
    <t>Chỉnh sửa thẻ với tên trống</t>
  </si>
  <si>
    <t>Student Name: Trung
Sửa
Student Name:</t>
  </si>
  <si>
    <t>1. Đăng nhập tk admin
2. vào trang quản lý thẻ thư viện
3. chọn thẻ cần sửa trên list
4. Ấn vào icon chỉnh sửa
5. Chỉnh sửa tên thẻ thành trống
6. ấn submit</t>
  </si>
  <si>
    <t>ô textbox chuyển thành màu đỏ yêu cầu phải nhập tên</t>
  </si>
  <si>
    <t>Chỉnh sửa thẻ với tên &gt; 50 ký tự</t>
  </si>
  <si>
    <t>Student Name: Trung
Sửa
Student Name: Truggg…(51)</t>
  </si>
  <si>
    <t>1. Đăng nhập tk admin
2. vào trang quản lý thẻ thư viện
3. chọn thẻ cần sửa trên list
4. Ấn vào icon chỉnh sửa
5. Chỉnh sửa tên thẻ &gt; 50 ký tự
6. ấn submit</t>
  </si>
  <si>
    <t>Hệ thống thông báo lỗi</t>
  </si>
  <si>
    <t>Chỉnh sửa thẻ với tên chứa ký tự đặt biệt</t>
  </si>
  <si>
    <t>Student Name: Trung
Sửa
Student Name: Trung@123</t>
  </si>
  <si>
    <t>1. Đăng nhập tk admin
2. vào trang quản lý thẻ thư viện
3. chọn thẻ cần sửa trên list
4. Ấn vào icon chỉnh sửa
5. Chỉnh sửa tên thẻ chứa ký tự đặt biệt
6. ấn submit</t>
  </si>
  <si>
    <t>Chỉnh sửa thẻ với tên có space ở đầu</t>
  </si>
  <si>
    <t>Student Name: Trung@123
Sửa
Student 
Name:      Trung</t>
  </si>
  <si>
    <t>Hệ thống auto Trim space và chỉnh sửa thành công</t>
  </si>
  <si>
    <t>Chỉnh sửa thẻ với tên có chứa html</t>
  </si>
  <si>
    <t>Student Name: Trung
Sửa
Student 
Name:   &lt;p&gt;Trung&lt;/p&gt;</t>
  </si>
  <si>
    <t>1. Đăng nhập tk admin
2. vào trang quản lý thẻ thư viện
3. chọn thẻ cần sửa trên list
4. Ấn vào icon chỉnh sửa
5. Chỉnh sửa tên thẻ có html
6. ấn submit</t>
  </si>
  <si>
    <t>Class: PM01
Sửa
Class: PM1231231231</t>
  </si>
  <si>
    <t>1. Đăng nhập tk admin
2. vào trang quản lý thẻ thư viện
3. chọn thẻ cần sửa trên list
4. Ấn vào icon chỉnh sửa
5. Chỉnh sửa lớp thẻ &gt; 10 ký tự
6. ấn submit</t>
  </si>
  <si>
    <t>Class: PM01
Sửa
Class: PM12@</t>
  </si>
  <si>
    <t>1. Đăng nhập tk admin
2. vào trang quản lý thẻ thư viện
3. chọn thẻ cần sửa trên list
4. Ấn vào icon chỉnh sửa
5. Chỉnh sửa lớp thẻ chứa ký tự đặt biệt
6. ấn submit</t>
  </si>
  <si>
    <t>Class: PM012@
Sửa
Class:   PM13@</t>
  </si>
  <si>
    <t>1. Đăng nhập tk admin
2. vào trang quản lý thẻ thư viện
3. chọn thẻ cần sửa trên list
4. Ấn vào icon chỉnh sửa
5. Chỉnh sửa lớp thẻ có space ở đầu
6. ấn submit</t>
  </si>
  <si>
    <t>Class: PM13@
Sửa
Class: PM&lt;h3&gt;12&lt;/h3&gt;</t>
  </si>
  <si>
    <t>1. Đăng nhập tk admin
2. vào trang quản lý thẻ thư viện
3. chọn thẻ cần sửa trên list
4. Ấn vào icon chỉnh sửa
5. Chỉnh sửa lớp thẻ chứa html
6. ấn submit</t>
  </si>
  <si>
    <t>Class: PM13
Sửa
Class:</t>
  </si>
  <si>
    <t>1. Đăng nhập tk admin
2. vào trang quản lý thẻ thư viện
3. chọn thẻ cần sửa trên list
4. Ấn vào icon chỉnh sửa
5. Chỉnh sửa lớp thẻ để trống
6. ấn submit</t>
  </si>
  <si>
    <t>ô textbox chuyển thành màu đỏ yêu cầu phải nhập lớp</t>
  </si>
  <si>
    <t>Kiểm tra tính năng sắp xếp thẻ theo tên thẻ</t>
  </si>
  <si>
    <t>Sắp thẻ theo tên</t>
  </si>
  <si>
    <t>1. Đăng nhập tk admin
2. vào trang quản lý thẻ
3. ấn 
4. ấn vào biểu tượng sắp xếp ở tên</t>
  </si>
  <si>
    <t>Danh sách tên thẻ sẽ được sắp xếp theo bản chữ cái</t>
  </si>
  <si>
    <t>Kiểm tra tính năng sắp xếp thẻ theo tên mã thẻ</t>
  </si>
  <si>
    <t>Sắp thẻ theo mã thẻ</t>
  </si>
  <si>
    <t>1. Đăng nhập tk admin
2. vào trang quản lý thẻ
3. ấn 
4. ấn vào biểu tượng sắp xếp ở mã thẻ</t>
  </si>
  <si>
    <t>Danh sách mã thẻ sẽ được sắp xếp theo bản chữ số</t>
  </si>
  <si>
    <t>Kiểm tra tính năng sắp xếp thẻ theo lớp</t>
  </si>
  <si>
    <t>Sắp thẻ theo lớp</t>
  </si>
  <si>
    <t>1. Đăng nhập tk admin
2. vào trang quản lý thẻ
3. ấn 
4. ấn vào biểu tượng sắp xếp ở lớp thẻ</t>
  </si>
  <si>
    <t>Danh sách lớp thẻ sẽ được sắp xếp theo bản chữ cái</t>
  </si>
  <si>
    <t>Kiểm tra tính năng sắp xếp thẻ theo ngày hết hạn của thẻ</t>
  </si>
  <si>
    <t>Sắp thẻ theo ngày hết hạn</t>
  </si>
  <si>
    <t>1. Đăng nhập tk admin
2. vào trang quản lý thẻ
3. ấn 
4. ấn vào biểu tượng sắp xếp ở ngày hết hạn</t>
  </si>
  <si>
    <t>Danh sách tên thẻ sẽ được sắp xếp theo ngày từ bé đến lơn hoặc ngược lại</t>
  </si>
  <si>
    <t>Kiểm tra tính năng sắp xếp thẻ theo trạng thái của thẻ</t>
  </si>
  <si>
    <t>Sắp thẻ theo trạng thái</t>
  </si>
  <si>
    <t>1. Đăng nhập tk admin
2. vào trang quản lý thẻ
3. ấn 
4. ấn vào biểu tượng sắp xếp ở trạng thái</t>
  </si>
  <si>
    <t>Danh sách trạng thái thẻ sẽ được sắp xếp theo bản chữ cái</t>
  </si>
  <si>
    <t>TỔNG HỢP TEST SCENARIORS</t>
  </si>
  <si>
    <t>STT</t>
  </si>
  <si>
    <t>Phân loại</t>
  </si>
  <si>
    <t>Test scenariors</t>
  </si>
  <si>
    <t>Tình trạng</t>
  </si>
  <si>
    <t>Admin</t>
  </si>
  <si>
    <t>Thêm loại sách</t>
  </si>
  <si>
    <t>Cập nhật loại sách</t>
  </si>
  <si>
    <t>Tìm tìm loại sách theo tên</t>
  </si>
  <si>
    <t>Phân trang loại sách</t>
  </si>
  <si>
    <t>Publisher Managment</t>
  </si>
  <si>
    <t>Chưa test</t>
  </si>
  <si>
    <t>Kiểm tra tìm kiếm địa chỉ nhà xuất bản</t>
  </si>
  <si>
    <t>Kiểm tra đồng bộ màu sắc</t>
  </si>
  <si>
    <t>Kiểm tra tương thích giao diện</t>
  </si>
  <si>
    <t>Book Managment</t>
  </si>
  <si>
    <t>Kiểm tra giao diện modal thông tin sách</t>
  </si>
  <si>
    <t>Kiểm tra upload ảnh bìa sách</t>
  </si>
  <si>
    <t>Kiểm tra chọn tác giả cho sách</t>
  </si>
  <si>
    <t>Kiểm tra chọn nhà xuất bản cho sách</t>
  </si>
  <si>
    <t>X</t>
  </si>
  <si>
    <t>Kiểm tra tìm kiếm theo sđt tác giả</t>
  </si>
  <si>
    <t>Kiểm tra tìm kiếm theo trạng thái của thẻ thư viện</t>
  </si>
  <si>
    <t>Kiểm tra chức năng chỉnh sửa thẻ thư viện</t>
  </si>
  <si>
    <t>Kiểm tra chức năng xóa 1 thẻ thư viện</t>
  </si>
  <si>
    <t>x</t>
  </si>
  <si>
    <t>Kiểm tra giao diện danh sách thẻ thư viện</t>
  </si>
  <si>
    <t>Kiểm tra giao diện modal thêm thẻ</t>
  </si>
  <si>
    <t>Kiểm tra giao diện confirmation dialog xóa thẻ</t>
  </si>
  <si>
    <t>Kiểm tra giao diện modal chỉnh sửa thẻ</t>
  </si>
  <si>
    <t>Kiểm tra tính năng sắp xếp tác giả theo tên thẻ</t>
  </si>
  <si>
    <t>Kiểm tra tính năng sắp xếp tác giả theo mã thẻ</t>
  </si>
  <si>
    <t>Kiểm tra tính năng sắp xếp tác giả theo lớp thẻ</t>
  </si>
  <si>
    <t>Kiểm tra tính năng sắp xếp tác giả theo ngày hết hạn</t>
  </si>
  <si>
    <t>Kiểm tra tính năng sắp xếp tác giả theo trạng thái thẻ</t>
  </si>
  <si>
    <t>QL loại sách</t>
  </si>
  <si>
    <t>Kiểm tra thêm loại sách</t>
  </si>
  <si>
    <t>Đã test</t>
  </si>
  <si>
    <t>Kiểm tra cập nhật loại sách</t>
  </si>
  <si>
    <t>Kiểm tra xóa loại sách</t>
  </si>
  <si>
    <t>Kiểm tra tìm kiếm loại sách theo tên</t>
  </si>
  <si>
    <t>Kiểm tra phân trang loại sách</t>
  </si>
  <si>
    <t>QL tài khoản người đọc</t>
  </si>
  <si>
    <t>Kiểm tra thêm tài khoản người đọc</t>
  </si>
  <si>
    <t>Kiểm tra cập nhật tài khoản người đọc</t>
  </si>
  <si>
    <t>Kiểm tra xóa tài khoản người đọc</t>
  </si>
  <si>
    <t>Kiểm tra tìm kiếm tài khoản người đọc</t>
  </si>
  <si>
    <t>Kiểm tra thêm thẻ thư viện</t>
  </si>
  <si>
    <t>Kiểm tra cập nhật thẻ thư viện</t>
  </si>
  <si>
    <t>Kiểm tra xóa thẻ thư viện</t>
  </si>
  <si>
    <t>Kiểm tra tìm kiếm thẻ thư viện</t>
  </si>
  <si>
    <t>ID Scenario</t>
  </si>
  <si>
    <t>ID Test Case</t>
  </si>
  <si>
    <t>Name</t>
  </si>
  <si>
    <t xml:space="preserve">Data Test </t>
  </si>
  <si>
    <t>Actual Result</t>
  </si>
  <si>
    <t>Passed/Failed</t>
  </si>
  <si>
    <t>New_Category</t>
  </si>
  <si>
    <t>New_Category_1</t>
  </si>
  <si>
    <t>Thêm loại sách mới thành công</t>
  </si>
  <si>
    <t># Vào trang Category, nhấn nút New Category
# Nhập tên loại sách, mô tả
# Nhấn nút Submit</t>
  </si>
  <si>
    <t>Kinh dị
abc</t>
  </si>
  <si>
    <t>Hệ thống tạo loại sách mới thành công và trả về trang Index</t>
  </si>
  <si>
    <t>New_Category_2</t>
  </si>
  <si>
    <t>Để trống tên loại sách</t>
  </si>
  <si>
    <t xml:space="preserve"> 
abc</t>
  </si>
  <si>
    <t>Hệ thống báo lỗi không đủ dữ liệu để thêm loại sách mới</t>
  </si>
  <si>
    <t>New_Category_3</t>
  </si>
  <si>
    <t>Để trống mô tả</t>
  </si>
  <si>
    <t xml:space="preserve">Hài hước
 </t>
  </si>
  <si>
    <t>New_Category_4</t>
  </si>
  <si>
    <t>Trùng tên loại sách trước đó</t>
  </si>
  <si>
    <t>Comedy
abc</t>
  </si>
  <si>
    <t>New_Category_5</t>
  </si>
  <si>
    <t>Trùng mô tả trước đó</t>
  </si>
  <si>
    <t>Lãng mạn
Pellentesque at nulla. Suspendisse potenti. Cras in purus eu magna vulputate luctus.</t>
  </si>
  <si>
    <t>New_Category_6</t>
  </si>
  <si>
    <t>Độ dài tên loại sách không hợp lệ</t>
  </si>
  <si>
    <t>New_Category_7</t>
  </si>
  <si>
    <t>Tên loại sách không hợp lệ</t>
  </si>
  <si>
    <t>Kinh dị?
123</t>
  </si>
  <si>
    <t>Update_Category</t>
  </si>
  <si>
    <t>Update_Category_1</t>
  </si>
  <si>
    <t>Cập nhật loại sách thành công</t>
  </si>
  <si>
    <t># Vào trang Category, chọn icon Cập nhật
# Nhập tên loại sách, mô tả 
# Nhấn nút Submit</t>
  </si>
  <si>
    <t>Update_Category_2</t>
  </si>
  <si>
    <t xml:space="preserve">adc
 </t>
  </si>
  <si>
    <t>Update_Category_3</t>
  </si>
  <si>
    <t xml:space="preserve"> 
456</t>
  </si>
  <si>
    <t>Delete_Category</t>
  </si>
  <si>
    <t>Delete_Category_1</t>
  </si>
  <si>
    <t>Xóa 1 loại sách thành công</t>
  </si>
  <si>
    <t># Vào trang Category
# Chọn icon delete của loại sách, hiện ra thông báo
# Nhấn nút Yes</t>
  </si>
  <si>
    <t>Hệ thống xóa loại sách thành công và trả về trang Index</t>
  </si>
  <si>
    <t>Delete_Category_2</t>
  </si>
  <si>
    <t>Xóa tất cả loại sách thành công</t>
  </si>
  <si>
    <t># Vào trang Category
# Chọn icon delete ở kế button new category, hiện ra thông báo
# Nhấn nút Yes</t>
  </si>
  <si>
    <t>Hệ thống xóa tất cả loại sách thành công và trả về trang Index</t>
  </si>
  <si>
    <t>Search_Category</t>
  </si>
  <si>
    <t>Search_Category_1</t>
  </si>
  <si>
    <t># Vào trang Category
# Nhấn chọn vào thanh tìm kiếm, nhập từ cần tìm</t>
  </si>
  <si>
    <t>Search_Category_2</t>
  </si>
  <si>
    <t>Search_Category_3</t>
  </si>
  <si>
    <t>Tìm kiếm không đúng tên</t>
  </si>
  <si>
    <t>New_ReaderAccount</t>
  </si>
  <si>
    <t>New_ReaderAccount_1</t>
  </si>
  <si>
    <t>Thêm tài khoản người đọc mới thành công</t>
  </si>
  <si>
    <t># Vào trang Reader Account, nhấn nút New Reader
# Nhập Library Card, email, password
# Nhấn nút Submit</t>
  </si>
  <si>
    <t>Hệ thống thêm tài khoản người đọc mới thành công và trả về trang Index</t>
  </si>
  <si>
    <t>New_ReaderAccount_2</t>
  </si>
  <si>
    <t>Để trống thẻ thư viện</t>
  </si>
  <si>
    <t># Vào trang Reader Account, nhấn nút New Reader
# Nhập email, password
# Nhấn nút Submit</t>
  </si>
  <si>
    <t>Hệ thống báo lỗi không đủ dữ liệu để thêm tài khoản người đọc mới</t>
  </si>
  <si>
    <t>New_ReaderAccount_3</t>
  </si>
  <si>
    <t>Để trống email</t>
  </si>
  <si>
    <t># Vào trang Reader Account, nhấn nút New Reader
# Nhập Library Card, password
# Nhấn nút Submit</t>
  </si>
  <si>
    <t>New_ReaderAccount_4</t>
  </si>
  <si>
    <t>Để trống password</t>
  </si>
  <si>
    <t># Vào trang Reader Account, nhấn nút New Reader
# Nhập Library Card, email
# Nhấn nút Submit</t>
  </si>
  <si>
    <t>New_ReaderAccount_5</t>
  </si>
  <si>
    <t>Email không hợp lệ</t>
  </si>
  <si>
    <t>Hệ thống báo lỗi sai dữ liệu để thêm tài khoản người đọc mới</t>
  </si>
  <si>
    <t>New_ReaderAccount_6</t>
  </si>
  <si>
    <t>Độ dài password không hợp lệ</t>
  </si>
  <si>
    <t>Update_ReaderAccount</t>
  </si>
  <si>
    <t>Update_ReaderAccount_1</t>
  </si>
  <si>
    <t>Cập nhật tài khoản người đọc thành công</t>
  </si>
  <si>
    <t># Vào trang Reader Account, chọn icon Cập nhật
# Nhập email, password
# Nhấn nút Submit</t>
  </si>
  <si>
    <t>Hệ thống cập nhật tài khoản người đọc thành công và trả về trang Index</t>
  </si>
  <si>
    <t>Update_ReaderAccount_2</t>
  </si>
  <si>
    <t># Vào trang Reader Account, chọn icon Cập nhật
# Nhập Library Card, password
# Nhấn nút Submit</t>
  </si>
  <si>
    <t>Hệ thống báo lỗi không đủ dữ liệu để cập nhật tài khoản người đọc</t>
  </si>
  <si>
    <t>Update_ReaderAccount_3</t>
  </si>
  <si>
    <t># Vào trang Reader Account, chọn icon Cập nhật
# Nhập Library Card, email
# Nhấn nút Submit</t>
  </si>
  <si>
    <t>Update_ReaderAccount_4</t>
  </si>
  <si>
    <t># Vào trang Reader Account, chọn icon Cập nhật
# Nhập email
# Nhấn nút Submit</t>
  </si>
  <si>
    <t>Hệ thống báo lỗi sai dữ liệu để cập nhật tài khoản người đọc mới</t>
  </si>
  <si>
    <t>Update_ReaderAccount_5</t>
  </si>
  <si>
    <t># Vào trang Reader Account, chọn icon Cập nhật
# Nhập password
# Nhấn nút Submit</t>
  </si>
  <si>
    <t>Delete_ReaderAccount</t>
  </si>
  <si>
    <t>Delete_ReaderAccount_1</t>
  </si>
  <si>
    <t>Xóa 1 tài khoản người đọc thành công</t>
  </si>
  <si>
    <t># Vào trang  Reader Account
# Nhấn icon delete của tài khoản đó, hiện ra thông báo
# Nhấn nút Yes</t>
  </si>
  <si>
    <t>Hệ thống xóa tài khoản người đọc thành công và trả về trang Index</t>
  </si>
  <si>
    <t>Delete_ReaderAccount_2</t>
  </si>
  <si>
    <t>Xóa tất cả tài khoản người đọc thành công</t>
  </si>
  <si>
    <t># Vào trang Reader Account
# Chọn icon delete ở kế button new Reader, hiện ra thông báo
# Nhấn nút Yes</t>
  </si>
  <si>
    <t>Hệ thống xóa tất cả tài khoản người đọc thành công và trả về trang Index</t>
  </si>
  <si>
    <t>Search_ReaderAccount</t>
  </si>
  <si>
    <t>Tìm kiếm tài khoản người đọc theo tên</t>
  </si>
  <si>
    <t>Search_ReaderAccount_1</t>
  </si>
  <si>
    <t>Tìm kiếm theo kiểu bắt đầu bằng kí tự</t>
  </si>
  <si>
    <t># Vào trang Reader Account
# Nhấn vào icon sort kế bên thanh tìm kiếm, chọn Starts with
# Nhấn chọn vào thanh tìm kiếm theo tên, nhập từ cần tìm</t>
  </si>
  <si>
    <t>Hệ thống tìm kiếm tài khoản người đọc thành công</t>
  </si>
  <si>
    <t>Search_ReaderAccount_2</t>
  </si>
  <si>
    <t>Tìm kiếm theo kiểu chứa kí tự</t>
  </si>
  <si>
    <t># Vào trang Reader Account
# Nhấn vào icon sort kế bên thanh tìm kiếm, chọn Contains
# Nhấn chọn vào thanh tìm kiếm theo tên, nhập từ cần tìm</t>
  </si>
  <si>
    <t>Search_ReaderAccount_3</t>
  </si>
  <si>
    <t>Tìm kiếm theo kiểu không chứa kí tự</t>
  </si>
  <si>
    <t># Vào trang Reader Account
# Nhấn vào icon sort kế bên thanh tìm kiếm, chọn Not Cotains
# Nhấn chọn vào thanh tìm kiếm theo tên, nhập từ cần tìm</t>
  </si>
  <si>
    <t>Search_ReaderAccount_4</t>
  </si>
  <si>
    <t>Tìm kiếm theo kiểu kết thúc bằng kí tự</t>
  </si>
  <si>
    <t># Vào trang Reader Account
# Nhấn vào icon sort kế bên thanh tìm kiếm, chọn Ends with
# Nhấn chọn vào thanh tìm kiếm theo tên, nhập từ cần tìm</t>
  </si>
  <si>
    <t>Search_ReaderAccount_5</t>
  </si>
  <si>
    <t>Tìm kiếm theo kiểu giống hoàn toàn với tên</t>
  </si>
  <si>
    <t># Vào trang Reader Account
# Nhấn vào icon sort kế bên thanh tìm kiếm, chọn Equals
# Nhấn chọn vào thanh tìm kiếm theo tên, nhập từ cần tìm</t>
  </si>
  <si>
    <t>Search_ReaderAccount_6</t>
  </si>
  <si>
    <t>Tìm kiếm theo kiểu không giống với tên</t>
  </si>
  <si>
    <t># Vào trang Reader Account
# Nhấn vào icon sort kế bên thanh tìm kiếm, chọn Not Equals
# Nhấn chọn vào thanh tìm kiếm theo tên, nhập từ cần tìm</t>
  </si>
  <si>
    <t>Tìm kiếm tài khoản người đọc theo thẻ ID</t>
  </si>
  <si>
    <t>Search_ReaderAccount_7</t>
  </si>
  <si>
    <t># Vào trang Reader Account
# Nhấn vào icon sort kế bên thanh tìm kiếm, chọn Starts with
# Nhấn chọn vào thanh tìm kiếm theo thẻ ID, nhập từ cần tìm</t>
  </si>
  <si>
    <t>Search_ReaderAccount_8</t>
  </si>
  <si>
    <t># Vào trang Reader Account
# Nhấn vào icon sort kế bên thanh tìm kiếm, chọn Contains
# Nhấn chọn vào thanh tìm kiếm theo thẻ ID, nhập từ cần tìm</t>
  </si>
  <si>
    <t>Search_ReaderAccount_9</t>
  </si>
  <si>
    <t># Vào trang Reader Account
# Nhấn vào icon sort kế bên thanh tìm kiếm, chọn Not Cotains
# Nhấn chọn vào thanh tìm kiếm theo thẻ ID, nhập từ cần tìm</t>
  </si>
  <si>
    <t>Search_ReaderAccount_10</t>
  </si>
  <si>
    <t># Vào trang Reader Account
# Nhấn vào icon sort kế bên thanh tìm kiếm, chọn Ends with
# Nhấn chọn vào thanh tìm kiếm theo thẻ ID, nhập từ cần tìm</t>
  </si>
  <si>
    <t>Search_ReaderAccount_11</t>
  </si>
  <si>
    <t># Vào trang Reader Account
# Nhấn vào icon sort kế bên thanh tìm kiếm, chọn Equals
# Nhấn chọn vào thanh tìm kiếm theo thẻ ID, nhập từ cần tìm</t>
  </si>
  <si>
    <t>Search_ReaderAccount_12</t>
  </si>
  <si>
    <t># Vào trang Reader Account
# Nhấn vào icon sort kế bên thanh tìm kiếm, chọn Not Equals
# Nhấn chọn vào thanh tìm kiếm theo thẻ ID, nhập từ cần tìm</t>
  </si>
  <si>
    <t>Tìm kiếm tài khoản người đọc theo email</t>
  </si>
  <si>
    <t>Search_ReaderAccount_13</t>
  </si>
  <si>
    <t># Vào trang Reader Account
# Nhấn vào icon sort kế bên thanh tìm kiếm, chọn Starts with
# Nhấn chọn vào thanh tìm kiếm theo email, nhập từ cần tìm</t>
  </si>
  <si>
    <t>Search_ReaderAccount_14</t>
  </si>
  <si>
    <t># Vào trang Reader Account
# Nhấn vào icon sort kế bên thanh tìm kiếm, chọn Contains
# Nhấn chọn vào thanh tìm kiếm theo email, nhập từ cần tìm</t>
  </si>
  <si>
    <t>Search_ReaderAccount_15</t>
  </si>
  <si>
    <t># Vào trang Reader Account
# Nhấn vào icon sort kế bên thanh tìm kiếm, chọn Not Cotains
# Nhấn chọn vào thanh tìm kiếm theo email, nhập từ cần tìm</t>
  </si>
  <si>
    <t>Search_ReaderAccount_16</t>
  </si>
  <si>
    <t># Vào trang Reader Account
# Nhấn vào icon sort kế bên thanh tìm kiếm, chọn Ends with
# Nhấn chọn vào thanh tìm kiếm theo email, nhập từ cần tìm</t>
  </si>
  <si>
    <t>Search_ReaderAccount_17</t>
  </si>
  <si>
    <t># Vào trang Reader Account
# Nhấn vào icon sort kế bên thanh tìm kiếm, chọn Equals
# Nhấn chọn vào thanh tìm kiếm theo email, nhập từ cần tìm</t>
  </si>
  <si>
    <t>Search_ReaderAccount_18</t>
  </si>
  <si>
    <t># Vào trang Reader Account
# Nhấn vào icon sort kế bên thanh tìm kiếm, chọn Not Equals
# Nhấn chọn vào thanh tìm kiếm theo email, nhập từ cần tìm</t>
  </si>
  <si>
    <t>New_LibraryCard</t>
  </si>
  <si>
    <t>Thêm thẻ thư viện</t>
  </si>
  <si>
    <t>New_LibraryCard_1</t>
  </si>
  <si>
    <t>Thêm thẻ mới thành công</t>
  </si>
  <si>
    <t>Nhập đầy đủ thẻ ID, tên sinh viên, lớp, trạng thái, hạn thẻ, hình ảnh</t>
  </si>
  <si>
    <t>Người dùng đã đăng nhập, truy cập vào trang danh sách thẻ thư viện</t>
  </si>
  <si>
    <t># Vào trang Library Card Management, nhấn nút New Card
# Nhập dữ liệu
# Nhấn nút Submit</t>
  </si>
  <si>
    <t>21DH113829
Đỗ Ái Linh
PM2105
Active
31/12/2024
21dh113829.png</t>
  </si>
  <si>
    <t>Thông báo thêm thẻ thư viện thành công</t>
  </si>
  <si>
    <t>New_LibraryCard_2</t>
  </si>
  <si>
    <t>Để trống thẻ ID</t>
  </si>
  <si>
    <t>Nhập tên sinh viên, lớp, trạng thái, hạn thẻ, hình ảnh và để trống thẻ ID</t>
  </si>
  <si>
    <t>Đỗ Ái Linh
PM2105
Active
31/12/2024
21dh113829.png</t>
  </si>
  <si>
    <t>New_LibraryCard_3</t>
  </si>
  <si>
    <t>Để trống tên sinh viên</t>
  </si>
  <si>
    <t>Nhập thẻ ID, lớp, trạng thái, hạn thẻ, hình ảnh và để trống tên sinh viên</t>
  </si>
  <si>
    <t>21DH113829
PM2105
Active
31/12/2024
21dh113829.png</t>
  </si>
  <si>
    <t>New_LibraryCard_4</t>
  </si>
  <si>
    <t>Để trống lớp</t>
  </si>
  <si>
    <t>Nhập thẻ ID, tên sinh viên, trạng thái, hạn thẻ, hình ảnh và để trống lớp</t>
  </si>
  <si>
    <t>21DH113829
Đỗ Ái Linh
Active
31/12/2024
21dh113829.png</t>
  </si>
  <si>
    <t>New_LibraryCard_5</t>
  </si>
  <si>
    <t>Để trống hình ảnh</t>
  </si>
  <si>
    <t>Nhập thẻ ID, tên sinh viên, lớp, trạng thái, hạn thẻ và để trống hình ảnh</t>
  </si>
  <si>
    <t>21DH113829
Đỗ Ái Linh
PM2105
Active
31/12/2024</t>
  </si>
  <si>
    <t>New_LibraryCard_6</t>
  </si>
  <si>
    <t>Độ dài thẻ ID không hợp lệ</t>
  </si>
  <si>
    <t>Nhập thẻ ID khác 10 kí tự</t>
  </si>
  <si>
    <t>21DH1138293
Đỗ Ái Linh
PM2105
Active
31/12/2024
21dh113829.png</t>
  </si>
  <si>
    <t>New_LibraryCard_7</t>
  </si>
  <si>
    <t>Thẻ ID không hợp lệ</t>
  </si>
  <si>
    <t>Nhập thẻ ID có kí tự đặc biệt</t>
  </si>
  <si>
    <t>21DH11382^
Đỗ Ái Linh
PM2105
Active
31/12/2024
21dh113829.png</t>
  </si>
  <si>
    <t>New_LibraryCard_8</t>
  </si>
  <si>
    <t>Tên sinh viên không hợp lệ</t>
  </si>
  <si>
    <t>Nhập tên sinh viên chứa số</t>
  </si>
  <si>
    <t>21DH113829
Đỗ Ái Linh 123
PM2105
Active
31/12/2024
21dh113829.png</t>
  </si>
  <si>
    <t>New_LibraryCard_9</t>
  </si>
  <si>
    <t>Nhập tên sinh viên chứa kí tự đặc biệt</t>
  </si>
  <si>
    <t>21DH113829
Đỗ Ái Linh ^^
PM2105
Active
31/12/2024
21dh113829.png</t>
  </si>
  <si>
    <t>New_LibraryCard_10</t>
  </si>
  <si>
    <t>Lớp không hợp lệ</t>
  </si>
  <si>
    <t>Nhập lớp khác 6 kí tự</t>
  </si>
  <si>
    <t>21DH113829
Đỗ Ái Linh 
PM21055
Active
31/12/2024
21dh113829.png</t>
  </si>
  <si>
    <t>New_LibraryCard_11</t>
  </si>
  <si>
    <t>Nhập lớp có chứa kí tự đặc biệt</t>
  </si>
  <si>
    <t>21DH113829
Đỗ Ái Linh 
PM2105^
Active
31/12/2024
21dh113829.png</t>
  </si>
  <si>
    <t>New_LibraryCard_12</t>
  </si>
  <si>
    <t>Ngày hết hạn không hợp lệ</t>
  </si>
  <si>
    <t>Nhập ngày hết hạn trước ngày hiện tại</t>
  </si>
  <si>
    <t>Update_LibraryCard</t>
  </si>
  <si>
    <t>Cập nhật thẻ thư viện</t>
  </si>
  <si>
    <t>Update_LibraryCard_1</t>
  </si>
  <si>
    <t>Cập nhật thẻ thư viện thành công</t>
  </si>
  <si>
    <t>Người dùng đã đăng nhập, có dữ liệu về thẻ thư viện và truy cập được vào trang danh sách thẻ thư viện</t>
  </si>
  <si>
    <t># Vào trang Library Card Management, chọn icon Cập nhật
# Nhập dữ liệu mới
# Nhấn nút Submit</t>
  </si>
  <si>
    <t>21DH113828
Đỗ Trung Nghĩa
PM2106
Active
31/12/2025
21dh113828.png</t>
  </si>
  <si>
    <t>Thông báo cập nhật thẻ thư viện thành công</t>
  </si>
  <si>
    <t>Update_LibraryCard_2</t>
  </si>
  <si>
    <t>Đỗ Trung Nghĩa
PM2106
Active
31/12/2025
21dh113828.png</t>
  </si>
  <si>
    <t>Update_LibraryCard_3</t>
  </si>
  <si>
    <t>21DH113828
PM2106
Active
31/12/2025
21dh113828.png</t>
  </si>
  <si>
    <t>Update_LibraryCard_4</t>
  </si>
  <si>
    <t>21DH113828
Đỗ Trung Nghĩa
Active
31/12/2025
21dh113828.png</t>
  </si>
  <si>
    <t>Update_LibraryCard_5</t>
  </si>
  <si>
    <t>21DH113828
Đỗ Trung Nghĩa
PM2106
Active
31/12/2025</t>
  </si>
  <si>
    <t>Update_LibraryCard_6</t>
  </si>
  <si>
    <t>21DH1138281
Đỗ Trung Nghĩa
PM2106
Active
31/12/2025
21dh113828.png</t>
  </si>
  <si>
    <t>Update_LibraryCard_7</t>
  </si>
  <si>
    <t>21DH11382^
Đỗ Trung Nghĩa
PM2106
Active
31/12/2025
21dh113828.png</t>
  </si>
  <si>
    <t>Update_LibraryCard_8</t>
  </si>
  <si>
    <t>21DH113828
Đỗ Trung Nghĩa 1
PM2106
Active
31/12/2025
21dh113828.png</t>
  </si>
  <si>
    <t>Update_LibraryCard_9</t>
  </si>
  <si>
    <t>21DH113828
Đỗ Trung Nghĩa^^
PM2106
Active
31/12/2025
21dh113828.png</t>
  </si>
  <si>
    <t>Update_LibraryCard_10</t>
  </si>
  <si>
    <t>21DH113828
Đỗ Trung Nghĩa
PM21065
Active
31/12/2025
21dh113828.png</t>
  </si>
  <si>
    <t>Update_LibraryCard_11</t>
  </si>
  <si>
    <t>21DH113828
Đỗ Trung Nghĩa
PM2106^
Active
31/12/2025
21dh113828.png</t>
  </si>
  <si>
    <t>Update_LibraryCard_12</t>
  </si>
  <si>
    <t>21DH113828
Đỗ Trung Nghĩa
PM2106
Active
31/12/2023
21dh113828.png</t>
  </si>
  <si>
    <t>Delete_LibraryCard</t>
  </si>
  <si>
    <t>Xóa thẻ thư viện</t>
  </si>
  <si>
    <t>Delete_LibraryCard_1</t>
  </si>
  <si>
    <t>Xóa 1 thẻ thư viện thành công</t>
  </si>
  <si>
    <t>Xóa 1 thẻ thư viện</t>
  </si>
  <si>
    <t># Vào trang Library Card Management
# Nhấn icon delete của thẻ đó, hiện ra thông báo
# Nhấn nút Yes</t>
  </si>
  <si>
    <t>Thông báo xóa thẻ thành công</t>
  </si>
  <si>
    <t>Delete_LibraryCard_2</t>
  </si>
  <si>
    <t>Xóa tất cả thẻ thư viện thành công</t>
  </si>
  <si>
    <t>Xóa tất cả thư viện</t>
  </si>
  <si>
    <t># Vào trang Library Card Management
# Chọn icon delete ở kế button new Card, hiện ra thông báo
# Nhấn nút Yes</t>
  </si>
  <si>
    <t>Search_LibraryCard</t>
  </si>
  <si>
    <t>Tìm kiếm thẻ thư viện theo tên</t>
  </si>
  <si>
    <t>Search_LibraryCard_1</t>
  </si>
  <si>
    <t>Tìm kiếm thẻ theo tên và tìm kiếm theo kiểu bắt đầu bằng kí tự</t>
  </si>
  <si>
    <t># Vào trang Library Card Management
# Nhấn vào icon sort kế bên thanh tìm kiếm, chọn Starts with
# Nhấn chọn vào thanh tìm kiếm theo tên, nhập từ cần tìm</t>
  </si>
  <si>
    <t>Đ</t>
  </si>
  <si>
    <t>Hiển thị danh sách có tên bắt đầu chữ "Đ"</t>
  </si>
  <si>
    <t>Search_LibraryCard_2</t>
  </si>
  <si>
    <t>Tìm kiếm thẻ theo tên và tìm kiếm theo kiểu chứa kí tự</t>
  </si>
  <si>
    <t># Vào trang Library Card Management
# Nhấn vào icon sort kế bên thanh tìm kiếm, chọn Contains
# Nhấn chọn vào thanh tìm kiếm theo tên, nhập từ cần tìm</t>
  </si>
  <si>
    <t>ai</t>
  </si>
  <si>
    <t>Hiển thị danh sách có tên chứa chữ "ai"</t>
  </si>
  <si>
    <t>Search_LibraryCard_3</t>
  </si>
  <si>
    <t>Tìm kiếm thẻ theo tên và tìm kiếm theo kiểu không chứa kí tự</t>
  </si>
  <si>
    <t># Vào trang Library Card Management
# Nhấn vào icon sort kế bên thanh tìm kiếm, chọn Not Cotains
# Nhấn chọn vào thanh tìm kiếm theo tên, nhập từ cần tìm</t>
  </si>
  <si>
    <t>Hiển thị danh sách có tên không chứa chữ "Đ"</t>
  </si>
  <si>
    <t>Search_LibraryCard_4</t>
  </si>
  <si>
    <t>Tìm kiếm thẻ theo tên và tìm kiếm theo kiểu kết thúc bằng kí tự</t>
  </si>
  <si>
    <t># Vào trang Library Card Management
# Nhấn vào icon sort kế bên thanh tìm kiếm, chọn Ends with
# Nhấn chọn vào thanh tìm kiếm theo tên, nhập từ cần tìm</t>
  </si>
  <si>
    <t>h</t>
  </si>
  <si>
    <t>Hiển thị danh sách có tên kết thúc chữ "h"</t>
  </si>
  <si>
    <t>Search_LibraryCard_5</t>
  </si>
  <si>
    <t>Tìm kiếm thẻ theo tên và tìm kiếm theo kiểu giống hoàn toàn với tên</t>
  </si>
  <si>
    <t># Vào trang Library Card Management
# Nhấn vào icon sort kế bên thanh tìm kiếm, chọn Equals
# Nhấn chọn vào thanh tìm kiếm theo tên, nhập từ cần tìm</t>
  </si>
  <si>
    <t>Đỗ Ái Linh</t>
  </si>
  <si>
    <t>Hiển thị danh sách có tên  "Đỗ Ái Linh"</t>
  </si>
  <si>
    <t>Search_LibraryCard_6</t>
  </si>
  <si>
    <t>Tìm kiếm thẻ theo tên và tìm kiếm theo kiểu không giống với tên</t>
  </si>
  <si>
    <t># Vào trang Library Card Management
# Nhấn vào icon sort kế bên thanh tìm kiếm, chọn Not Equals
# Nhấn chọn vào thanh tìm kiếm theo tên, nhập từ cần tìm</t>
  </si>
  <si>
    <t>Hiển thị danh sách không có tên "Đỗ Ái Linh"</t>
  </si>
  <si>
    <t xml:space="preserve">Tìm kiếm thẻ thư viện theo mã thẻ </t>
  </si>
  <si>
    <t>Search_LibraryCard_7</t>
  </si>
  <si>
    <t>Tìm kiếm thẻ theo thẻ ID và tìm kiếm theo kiểu bắt đầu bằng kí tự</t>
  </si>
  <si>
    <t># Vào trang Library Card Management
# Nhấn vào icon sort kế bên thanh tìm kiếm, chọn Starts with
# Nhấn chọn vào thanh tìm kiếm theo mã thẻ, nhập từ cần tìm</t>
  </si>
  <si>
    <t>Hiển thị danh sách có thẻ bắt đầu số "21"</t>
  </si>
  <si>
    <t>Search_LibraryCard_8</t>
  </si>
  <si>
    <t>Tìm kiếm thẻ theo thẻ ID và tìm kiếm theo kiểu chứa kí tự</t>
  </si>
  <si>
    <t># Vào trang Library Card Management
# Nhấn vào icon sort kế bên thanh tìm kiếm, chọn Contains
# Nhấn chọn vào thanh tìm kiếm theo mã thẻ, nhập từ cần tìm</t>
  </si>
  <si>
    <t>Hiển thị danh sách có thẻ chứa số "2105"</t>
  </si>
  <si>
    <t>Search_LibraryCard_9</t>
  </si>
  <si>
    <t>Tìm kiếm thẻ theo thẻ ID và tìm kiếm theo kiểu không chứa kí tự</t>
  </si>
  <si>
    <t># Vào trang Library Card Management
# Nhấn vào icon sort kế bên thanh tìm kiếm, chọn Not Cotains
# Nhấn chọn vào thanh tìm kiếm theo mã thẻ, nhập từ cần tìm</t>
  </si>
  <si>
    <t>Hiển thị danh sách có thẻ không chứa số "2105"</t>
  </si>
  <si>
    <t>Search_LibraryCard_10</t>
  </si>
  <si>
    <t>Tìm kiếm thẻ theo thẻ ID và tìm kiếm theo kiểu kết thúc bằng kí tự</t>
  </si>
  <si>
    <t># Vào trang Library Card Management
# Nhấn vào icon sort kế bên thanh tìm kiếm, chọn Ends with
# Nhấn chọn vào thanh tìm kiếm theo mã thẻ, nhập từ cần tìm</t>
  </si>
  <si>
    <t>Hiển thị danh sách có thẻ kết thúc bằng số "4"</t>
  </si>
  <si>
    <t>Search_LibraryCard_11</t>
  </si>
  <si>
    <t>Tìm kiếm thẻ theo thẻ ID và tìm kiếm theo kiểu giống hoàn toàn với tên</t>
  </si>
  <si>
    <t># Vào trang Library Card Management
# Nhấn vào icon sort kế bên thanh tìm kiếm, chọn Equals
# Nhấn chọn vào thanh tìm kiếm theo mã thẻ, nhập từ cần tìm</t>
  </si>
  <si>
    <t>Hiển thị danh sách có thẻ "21DH113829"</t>
  </si>
  <si>
    <t>Search_LibraryCard_12</t>
  </si>
  <si>
    <t>Tìm kiếm thẻ theo thẻ ID và tìm kiếm theo kiểu không giống với tên</t>
  </si>
  <si>
    <t># Vào trang Library Card Management
# Nhấn vào icon sort kế bên thanh tìm kiếm, chọn Not Equals
# Nhấn chọn vào thanh tìm kiếm theo mã thẻ, nhập từ cần tìm</t>
  </si>
  <si>
    <t>Hiển thị danh sách không có số "21DH113829"</t>
  </si>
  <si>
    <t>Tìm kiếm thẻ thư viện theo lớp</t>
  </si>
  <si>
    <t>Search_LibraryCard_13</t>
  </si>
  <si>
    <t>Tìm kiếm thẻ theo lớp và tìm kiếm theo kiểu bắt đầu bằng kí tự</t>
  </si>
  <si>
    <t># Vào trang Library Card Management
# Nhấn vào icon sort kế bên thanh tìm kiếm, chọn Starts with
# Nhấn chọn vào thanh tìm kiếm theo lớp, nhập từ cần tìm</t>
  </si>
  <si>
    <t>PM</t>
  </si>
  <si>
    <t>Hiển thị danh sách có lớp bắt đầu chữ "PM"</t>
  </si>
  <si>
    <t>Search_LibraryCard_14</t>
  </si>
  <si>
    <t>Tìm kiếm thẻ theo lớp và tìm kiếm theo kiểu chứa kí tự</t>
  </si>
  <si>
    <t># Vào trang Library Card Management
# Nhấn vào icon sort kế bên thanh tìm kiếm, chọn Contains
# Nhấn chọn vào thanh tìm kiếm theo lớp, nhập từ cần tìm</t>
  </si>
  <si>
    <t>Hiển thị danh sách có lớp chứa số "2105"</t>
  </si>
  <si>
    <t>Search_LibraryCard_15</t>
  </si>
  <si>
    <t>Tìm kiếm thẻ theo lớp và tìm kiếm theo kiểu không chứa kí tự</t>
  </si>
  <si>
    <t># Vào trang Library Card Management
# Nhấn vào icon sort kế bên thanh tìm kiếm, chọn Not Cotains
# Nhấn chọn vào thanh tìm kiếm theo lớp, nhập từ cần tìm</t>
  </si>
  <si>
    <t>Hiển thị danh sách có lớp không chứa số "2105"</t>
  </si>
  <si>
    <t>Search_LibraryCard_16</t>
  </si>
  <si>
    <t>Tìm kiếm thẻ theo lớp và tìm kiếm theo kiểu kết thúc bằng kí tự</t>
  </si>
  <si>
    <t># Vào trang Library Card Management
# Nhấn vào icon sort kế bên thanh tìm kiếm, chọn Ends with
# Nhấn chọn vào thanh tìm kiếm theo lớp, nhập từ cần tìm</t>
  </si>
  <si>
    <t>Hiển thị danh sách có lớp kết thúc bằng số "4"</t>
  </si>
  <si>
    <t>Search_LibraryCard_17</t>
  </si>
  <si>
    <t>Tìm kiếm thẻ theo lớp và tìm kiếm theo kiểu giống hoàn toàn với tên</t>
  </si>
  <si>
    <t># Vào trang Library Card Management
# Nhấn vào icon sort kế bên thanh tìm kiếm, chọn Equals
# Nhấn chọn vào thanh tìm kiếm theo lớp, nhập từ cần tìm</t>
  </si>
  <si>
    <t>PM2105</t>
  </si>
  <si>
    <t>Hiển thị danh sách có lớp "PM2105"</t>
  </si>
  <si>
    <t>Search_LibraryCard_18</t>
  </si>
  <si>
    <t>Tìm kiếm thẻ theo lớp và tìm kiếm theo kiểu không giống với tên</t>
  </si>
  <si>
    <t># Vào trang Library Card Management
# Nhấn vào icon sort kế bên thanh tìm kiếm, chọn Not Equals
# Nhấn chọn vào thanh tìm kiếm theo lớp, nhập từ cần tìm</t>
  </si>
  <si>
    <t>Hiển thị danh sách không có lớp "PM2105"</t>
  </si>
  <si>
    <t>Tìm kiếm thẻ thư viện theo ngày hết hạn thẻ</t>
  </si>
  <si>
    <t>Search_LibraryCard_19</t>
  </si>
  <si>
    <t>Tìm kiếm thẻ theo ngày hết hạn thẻ và tìm kiếm theo kiểu bắt đầu bằng kí tự</t>
  </si>
  <si>
    <t># Vào trang Library Card Management
# Nhấn vào icon sort kế bên thanh tìm kiếm, chọn Starts with
# Nhấn chọn vào thanh tìm kiếm theo ngày, nhập từ cần tìm</t>
  </si>
  <si>
    <t>Hiển thị danh sách có ngày hết hạn thẻ bắt đầu số "31"</t>
  </si>
  <si>
    <t>Search_LibraryCard_20</t>
  </si>
  <si>
    <t>Tìm kiếm thẻ theo ngày hết hạn thẻ và tìm kiếm theo kiểu chứa kí tự</t>
  </si>
  <si>
    <t># Vào trang Library Card Management
# Nhấn vào icon sort kế bên thanh tìm kiếm, chọn Contains
# Nhấn chọn vào thanh tìm kiếm theo ngày, nhập từ cần tìm</t>
  </si>
  <si>
    <t>Hiển thị danh sách có ngày hết hạn thẻ chứa số "2023"</t>
  </si>
  <si>
    <t>Search_LibraryCard_21</t>
  </si>
  <si>
    <t>Tìm kiếm thẻ theo ngày hết hạn thẻ và tìm kiếm theo kiểu không chứa kí tự</t>
  </si>
  <si>
    <t># Vào trang Library Card Management
# Nhấn vào icon sort kế bên thanh tìm kiếm, chọn Not Cotains
# Nhấn chọn vào thanh tìm kiếm theo ngày, nhập từ cần tìm</t>
  </si>
  <si>
    <t>Hiển thị danh sách có ngày hết hạn thẻ không chứa số "2023"</t>
  </si>
  <si>
    <t>Search_LibraryCard_22</t>
  </si>
  <si>
    <t>Tìm kiếm thẻ theo ngày hết hạn thẻ và tìm kiếm theo kiểu kết thúc bằng kí tự</t>
  </si>
  <si>
    <t># Vào trang Library Card Management
# Nhấn vào icon sort kế bên thanh tìm kiếm, chọn Ends with
# Nhấn chọn vào thanh tìm kiếm theo ngày, nhập từ cần tìm</t>
  </si>
  <si>
    <t>Hiển thị danh sách có ngày hết hạn thẻ kết thúc bằng số "23"</t>
  </si>
  <si>
    <t>Search_LibraryCard_23</t>
  </si>
  <si>
    <t>Tìm kiếm thẻ theo ngày hết hạn thẻ và tìm kiếm theo kiểu giống hoàn toàn với tên</t>
  </si>
  <si>
    <t># Vào trang Library Card Management
# Nhấn vào icon sort kế bên thanh tìm kiếm, chọn Equals
# Nhấn chọn vào thanh tìm kiếm theo ngày, nhập từ cần tìm</t>
  </si>
  <si>
    <t>31/12/2023</t>
  </si>
  <si>
    <t>Hiển thị danh sách có ngày hết hạn thẻ "31/12/2023"</t>
  </si>
  <si>
    <t>Search_LibraryCard_24</t>
  </si>
  <si>
    <t>Tìm kiếm thẻ theo ngày hết hạn thẻ và tìm kiếm theo kiểu không giống với tên</t>
  </si>
  <si>
    <t># Vào trang Library Card Management
# Nhấn vào icon sort kế bên thanh tìm kiếm, chọn Not Equals
# Nhấn chọn vào thanh tìm kiếm theo ngày, nhập từ cần tìm</t>
  </si>
  <si>
    <t>Hiển thị danh sách không có ngày hết hạn thẻ "31/12/2023"</t>
  </si>
  <si>
    <t>datatest</t>
  </si>
  <si>
    <t>exp</t>
  </si>
  <si>
    <t>actual</t>
  </si>
  <si>
    <t>pass/failed</t>
  </si>
  <si>
    <t>New Category</t>
  </si>
  <si>
    <t>Hệ thống thêm loại sách mới thành công và trả về trang Index</t>
  </si>
  <si>
    <t>Passed</t>
  </si>
  <si>
    <t>Update Category</t>
  </si>
  <si>
    <t>Delete Category</t>
  </si>
  <si>
    <t>Hệ thống báo lỗi không xóa được tất cả loại sách</t>
  </si>
  <si>
    <t>Failed</t>
  </si>
  <si>
    <t>Hệ thống tìm kiếm loại sách thành công</t>
  </si>
  <si>
    <t>Hệ thống báo lỗi không tìm kiếm được loại sách mới</t>
  </si>
  <si>
    <t>Hệ thống báo lỗi không tìm kiếm được tài khoản người đọc</t>
  </si>
  <si>
    <t>New ReaderAccount</t>
  </si>
  <si>
    <t>Update ReaderAccount</t>
  </si>
  <si>
    <t>Delete ReaderAccount</t>
  </si>
  <si>
    <t>Hệ thống báo lỗi không xóa được tất cả tài khoản người đọc</t>
  </si>
  <si>
    <t>Produced with ByteScout Spreadsheet SDK v4.7.1.2054 [TRIAL]</t>
  </si>
  <si>
    <t>Hệ thống cập nhật loại sách thành công và trả về trang Index</t>
  </si>
  <si>
    <t>Hệ thống báo lỗi không đủ dữ liệu để cập nhật loại sách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</si>
</sst>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64"/>
      <name val="Arial"/>
      <family val="2"/>
    </font>
    <font>
      <b/>
      <sz val="14"/>
      <color indexed="64"/>
      <name val="Arial"/>
      <family val="2"/>
    </font>
    <font>
      <u/>
      <sz val="11"/>
      <color rgb="FF467886"/>
      <name val="Arial"/>
      <family val="2"/>
    </font>
    <font>
      <sz val="13"/>
      <color indexed="64"/>
      <name val="Times New Roman"/>
      <family val="2"/>
    </font>
    <font>
      <sz val="13"/>
      <color indexed="64"/>
      <name val="Times New Roman"/>
      <family val="1"/>
    </font>
    <font>
      <b/>
      <sz val="13"/>
      <color indexed="64"/>
      <name val="Times New Roman"/>
      <family val="2"/>
    </font>
    <font>
      <b/>
      <sz val="13"/>
      <color indexed="64"/>
      <name val="Times New Roman"/>
      <family val="1"/>
    </font>
    <font>
      <b/>
      <sz val="16"/>
      <color indexed="64"/>
      <name val="Times New Roman"/>
      <family val="1"/>
    </font>
    <font>
      <sz val="13"/>
      <color rgb="FF000000"/>
      <name val="Times New Roman"/>
      <family val="1"/>
    </font>
    <font>
      <u/>
      <sz val="13"/>
      <color rgb="FF467886"/>
      <name val="Times New Roman"/>
      <family val="1"/>
    </font>
    <font>
      <b/>
      <sz val="14"/>
      <color indexed="64"/>
      <name val="Arial"/>
      <family val="2"/>
      <charset val="163"/>
    </font>
    <font>
      <sz val="10"/>
      <color indexed="64"/>
      <name val="Arial"/>
      <family val="2"/>
    </font>
    <font>
      <sz val="10"/>
      <color indexed="64"/>
      <name val="Times New Roman"/>
      <family val="2"/>
      <charset val="163"/>
    </font>
    <font>
      <sz val="10"/>
      <color indexed="64"/>
      <name val="Times New Roman"/>
      <family val="1"/>
      <charset val="163"/>
    </font>
    <font>
      <sz val="11"/>
      <color indexed="64"/>
      <name val="Times New Roman"/>
      <family val="1"/>
      <charset val="163"/>
    </font>
    <font>
      <sz val="11"/>
      <color indexed="64"/>
      <name val="Times New Roman"/>
      <family val="2"/>
      <charset val="163"/>
    </font>
    <font>
      <b/>
      <sz val="12"/>
      <color rgb="FFFF0000"/>
      <name val="Arial"/>
      <family val="2"/>
    </font>
    <font>
      <sz val="13"/>
      <color rgb="FF000000"/>
      <name val="Times New Roman"/>
    </font>
    <font>
      <b/>
      <sz val="13"/>
      <color rgb="FF000000"/>
      <name val="Times New Roman"/>
      <family val="1"/>
    </font>
    <font>
      <sz val="13"/>
      <color rgb="FFFF0000"/>
      <name val="Times New Roman"/>
      <family val="1"/>
    </font>
  </fonts>
  <fills count="9">
    <fill>
      <patternFill patternType="none"/>
    </fill>
    <fill>
      <patternFill patternType="gray125"/>
    </fill>
    <fill>
      <patternFill patternType="solid">
        <fgColor rgb="FFFFFF00"/>
        <bgColor indexed="64"/>
      </patternFill>
    </fill>
    <fill>
      <patternFill patternType="solid">
        <fgColor rgb="FFB3E5A1"/>
        <bgColor indexed="64"/>
      </patternFill>
    </fill>
    <fill>
      <patternFill patternType="solid">
        <fgColor rgb="FF95DCF8"/>
        <bgColor indexed="64"/>
      </patternFill>
    </fill>
    <fill>
      <patternFill patternType="solid">
        <fgColor rgb="FFFFF2CC"/>
        <bgColor rgb="FFFFF2CC"/>
      </patternFill>
    </fill>
    <fill>
      <patternFill patternType="solid">
        <fgColor rgb="FFD9EAD3"/>
        <bgColor rgb="FFD9EAD3"/>
      </patternFill>
    </fill>
    <fill>
      <patternFill patternType="solid">
        <fgColor rgb="FFD9F2D0"/>
        <bgColor indexed="64"/>
      </patternFill>
    </fill>
    <fill>
      <patternFill patternType="solid">
        <fgColor rgb="FFD9F2D0"/>
        <bgColor rgb="FFD9EAD3"/>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90">
    <xf numFmtId="0" fontId="0" fillId="0" borderId="0" xfId="0"/>
    <xf numFmtId="0" fontId="1" fillId="2" borderId="1" xfId="0" applyFont="1" applyFill="1" applyBorder="1" applyAlignment="1">
      <alignment horizontal="center"/>
    </xf>
    <xf numFmtId="0" fontId="0" fillId="0" borderId="1" xfId="0" applyBorder="1"/>
    <xf numFmtId="0" fontId="0" fillId="3" borderId="1" xfId="0" applyFill="1" applyBorder="1"/>
    <xf numFmtId="0" fontId="0" fillId="4" borderId="1" xfId="0" applyFill="1" applyBorder="1"/>
    <xf numFmtId="0" fontId="1" fillId="2" borderId="0" xfId="0" applyFont="1" applyFill="1" applyAlignment="1">
      <alignment horizontal="center"/>
    </xf>
    <xf numFmtId="0" fontId="2" fillId="0" borderId="0" xfId="0" applyFont="1"/>
    <xf numFmtId="0" fontId="3" fillId="0" borderId="0" xfId="0" applyFont="1"/>
    <xf numFmtId="0" fontId="4" fillId="0" borderId="0" xfId="0" applyFont="1"/>
    <xf numFmtId="0" fontId="5" fillId="0" borderId="2" xfId="0" applyFont="1" applyBorder="1"/>
    <xf numFmtId="0" fontId="6" fillId="5" borderId="2" xfId="0" applyFont="1" applyFill="1" applyBorder="1" applyAlignment="1">
      <alignment horizontal="center"/>
    </xf>
    <xf numFmtId="0" fontId="6" fillId="5" borderId="2" xfId="0" applyFont="1" applyFill="1" applyBorder="1" applyAlignment="1">
      <alignment wrapText="1"/>
    </xf>
    <xf numFmtId="0" fontId="6" fillId="5" borderId="2" xfId="0" applyFont="1" applyFill="1" applyBorder="1"/>
    <xf numFmtId="0" fontId="6" fillId="0" borderId="2" xfId="0" applyFont="1" applyBorder="1" applyAlignment="1">
      <alignment wrapText="1"/>
    </xf>
    <xf numFmtId="0" fontId="6" fillId="0" borderId="2" xfId="0" applyFont="1" applyBorder="1" applyAlignment="1">
      <alignment horizontal="center" wrapText="1"/>
    </xf>
    <xf numFmtId="0" fontId="4" fillId="0" borderId="2" xfId="0" applyFont="1" applyBorder="1" applyAlignment="1">
      <alignment wrapText="1"/>
    </xf>
    <xf numFmtId="0" fontId="4" fillId="0" borderId="0" xfId="0" applyFont="1" applyAlignment="1">
      <alignment wrapText="1"/>
    </xf>
    <xf numFmtId="0" fontId="4" fillId="0" borderId="2" xfId="0" applyFont="1" applyBorder="1"/>
    <xf numFmtId="0" fontId="4" fillId="0" borderId="0" xfId="0" applyFont="1" applyAlignment="1">
      <alignment horizontal="center" vertical="center"/>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left" vertical="center"/>
    </xf>
    <xf numFmtId="0" fontId="4" fillId="0" borderId="3" xfId="0" applyFont="1" applyBorder="1" applyAlignment="1">
      <alignment horizontal="center" vertical="center"/>
    </xf>
    <xf numFmtId="0" fontId="8" fillId="0" borderId="2" xfId="0" applyFont="1" applyBorder="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center" vertical="center" wrapText="1"/>
    </xf>
    <xf numFmtId="0" fontId="9" fillId="0" borderId="2" xfId="0" applyFont="1" applyBorder="1" applyAlignment="1">
      <alignment horizontal="center" vertical="center"/>
    </xf>
    <xf numFmtId="0" fontId="4" fillId="0" borderId="0" xfId="0" applyFont="1" applyAlignment="1">
      <alignment horizontal="center" vertical="center" wrapText="1"/>
    </xf>
    <xf numFmtId="14" fontId="4" fillId="0" borderId="2" xfId="0" applyNumberFormat="1" applyFont="1" applyBorder="1" applyAlignment="1">
      <alignment horizontal="center" vertical="center"/>
    </xf>
    <xf numFmtId="0" fontId="11" fillId="0" borderId="2" xfId="0" applyFont="1" applyBorder="1" applyAlignment="1">
      <alignment vertical="center"/>
    </xf>
    <xf numFmtId="0" fontId="0" fillId="0" borderId="2" xfId="0" applyBorder="1" applyAlignment="1">
      <alignment vertical="center"/>
    </xf>
    <xf numFmtId="0" fontId="0" fillId="0" borderId="0" xfId="0" applyAlignment="1">
      <alignment vertical="center"/>
    </xf>
    <xf numFmtId="0" fontId="1" fillId="0" borderId="2" xfId="0" applyFont="1" applyBorder="1" applyAlignment="1">
      <alignment horizontal="center"/>
    </xf>
    <xf numFmtId="0" fontId="1" fillId="0" borderId="2" xfId="0" applyFont="1" applyBorder="1"/>
    <xf numFmtId="0" fontId="11" fillId="0" borderId="2" xfId="0" applyFont="1" applyBorder="1" applyAlignment="1">
      <alignment horizontal="center" vertical="center"/>
    </xf>
    <xf numFmtId="0" fontId="0" fillId="0" borderId="2" xfId="0" applyBorder="1"/>
    <xf numFmtId="0" fontId="11" fillId="0" borderId="2" xfId="0" applyFont="1" applyBorder="1" applyAlignment="1">
      <alignment horizontal="center"/>
    </xf>
    <xf numFmtId="0" fontId="11" fillId="0" borderId="2" xfId="0" applyFont="1" applyBorder="1"/>
    <xf numFmtId="0" fontId="11" fillId="0" borderId="3" xfId="0" applyFont="1" applyBorder="1"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13" fillId="5" borderId="2" xfId="0" applyFont="1" applyFill="1" applyBorder="1" applyAlignment="1">
      <alignment horizontal="center" vertical="center" wrapText="1"/>
    </xf>
    <xf numFmtId="0" fontId="13" fillId="5" borderId="2" xfId="0" applyFont="1" applyFill="1" applyBorder="1" applyAlignment="1">
      <alignment vertical="center" wrapText="1"/>
    </xf>
    <xf numFmtId="0" fontId="13" fillId="0" borderId="2" xfId="0" applyFont="1" applyBorder="1" applyAlignment="1">
      <alignment vertical="center" wrapText="1"/>
    </xf>
    <xf numFmtId="0" fontId="13" fillId="0" borderId="2" xfId="0" applyFont="1" applyBorder="1" applyAlignment="1">
      <alignment horizontal="left" vertical="center" wrapText="1"/>
    </xf>
    <xf numFmtId="0" fontId="14" fillId="0" borderId="2" xfId="0" applyFont="1" applyBorder="1" applyAlignment="1">
      <alignment vertical="center" wrapText="1"/>
    </xf>
    <xf numFmtId="1" fontId="13" fillId="0" borderId="2" xfId="0" applyNumberFormat="1" applyFont="1" applyBorder="1" applyAlignment="1">
      <alignment horizontal="left" vertical="center" wrapText="1"/>
    </xf>
    <xf numFmtId="0" fontId="13" fillId="0" borderId="0" xfId="0" applyFont="1" applyAlignment="1">
      <alignment horizontal="center" vertical="center" wrapText="1"/>
    </xf>
    <xf numFmtId="0" fontId="15" fillId="0" borderId="0" xfId="0" applyFont="1" applyAlignment="1">
      <alignment vertical="center" wrapText="1"/>
    </xf>
    <xf numFmtId="0" fontId="14" fillId="0" borderId="0" xfId="0" applyFont="1" applyAlignment="1">
      <alignment vertical="center" wrapText="1"/>
    </xf>
    <xf numFmtId="0" fontId="11" fillId="0" borderId="2" xfId="0" applyFont="1" applyBorder="1" applyAlignment="1">
      <alignment vertical="center" wrapText="1"/>
    </xf>
    <xf numFmtId="0" fontId="15" fillId="0" borderId="2" xfId="0" applyFont="1" applyBorder="1" applyAlignment="1">
      <alignment vertical="center" wrapText="1"/>
    </xf>
    <xf numFmtId="0" fontId="11" fillId="0" borderId="2" xfId="0" applyFont="1" applyBorder="1" applyAlignment="1">
      <alignment horizontal="left" vertical="center" wrapText="1"/>
    </xf>
    <xf numFmtId="0" fontId="15" fillId="0" borderId="0" xfId="0" applyFont="1"/>
    <xf numFmtId="0" fontId="14" fillId="0" borderId="0" xfId="0" applyFont="1"/>
    <xf numFmtId="0" fontId="14" fillId="0" borderId="2" xfId="0" applyFont="1" applyBorder="1" applyAlignment="1">
      <alignment wrapText="1"/>
    </xf>
    <xf numFmtId="0" fontId="14" fillId="0" borderId="2" xfId="0" applyFont="1" applyBorder="1"/>
    <xf numFmtId="0" fontId="12" fillId="0" borderId="0" xfId="0" applyFont="1" applyAlignment="1">
      <alignment wrapText="1"/>
    </xf>
    <xf numFmtId="0" fontId="13" fillId="0" borderId="0" xfId="0" applyFont="1" applyAlignment="1">
      <alignment wrapText="1"/>
    </xf>
    <xf numFmtId="0" fontId="0" fillId="0" borderId="0" xfId="0" applyAlignment="1">
      <alignment wrapText="1"/>
    </xf>
    <xf numFmtId="0" fontId="16" fillId="0" borderId="0" xfId="0" applyFont="1"/>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6" borderId="5" xfId="0" applyFont="1" applyFill="1" applyBorder="1" applyAlignment="1">
      <alignment horizont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0" fillId="6" borderId="3" xfId="0" applyFont="1" applyFill="1" applyBorder="1" applyAlignment="1">
      <alignment horizontal="center" vertical="center"/>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 fillId="6" borderId="9" xfId="0" applyFont="1" applyFill="1" applyBorder="1" applyAlignment="1">
      <alignment horizontal="center" vertical="center"/>
    </xf>
    <xf numFmtId="0" fontId="11" fillId="0" borderId="8" xfId="0" applyFont="1" applyBorder="1" applyAlignment="1">
      <alignment horizontal="center" vertical="center" wrapText="1"/>
    </xf>
    <xf numFmtId="0" fontId="10" fillId="7" borderId="0" xfId="0" applyFont="1" applyFill="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3"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thuflitedu-my.sharepoint.com/:x:/g/personal/21dh113829_st_huflit_edu_vn/EdYD5okv709HvugHRAK7BAIBpAoR5IQwJFCJKFHSiVaaxA?e=f98ML1&amp;nav=MTVfe0I0NERCNkFCLThCNjMtNEZBMy1BQjExLUNDODJBQTE4RjA4M3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wstamp4@pen.io" TargetMode="External"/><Relationship Id="rId1" Type="http://schemas.openxmlformats.org/officeDocument/2006/relationships/hyperlink" Target="mailto:wstamp4@pen.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D22"/>
  <sheetViews>
    <sheetView workbookViewId="0">
      <selection activeCell="B22" sqref="B22"/>
    </sheetView>
  </sheetViews>
  <sheetFormatPr defaultRowHeight="13.8" x14ac:dyDescent="0.25"/>
  <cols>
    <col min="2" max="2" width="30.69921875" customWidth="1"/>
    <col min="3" max="3" width="31.19921875" customWidth="1"/>
    <col min="4" max="4" width="22" customWidth="1"/>
  </cols>
  <sheetData>
    <row r="5" spans="2:3" ht="17.399999999999999" customHeight="1" x14ac:dyDescent="0.3">
      <c r="B5" s="1" t="s">
        <v>0</v>
      </c>
      <c r="C5" s="1" t="s">
        <v>1</v>
      </c>
    </row>
    <row r="6" spans="2:3" x14ac:dyDescent="0.25">
      <c r="B6" s="2" t="s">
        <v>2</v>
      </c>
      <c r="C6" s="2" t="s">
        <v>3</v>
      </c>
    </row>
    <row r="7" spans="2:3" x14ac:dyDescent="0.25">
      <c r="B7" s="2" t="s">
        <v>4</v>
      </c>
      <c r="C7" s="2" t="s">
        <v>5</v>
      </c>
    </row>
    <row r="8" spans="2:3" x14ac:dyDescent="0.25">
      <c r="B8" s="2" t="s">
        <v>6</v>
      </c>
      <c r="C8" s="2" t="s">
        <v>7</v>
      </c>
    </row>
    <row r="9" spans="2:3" x14ac:dyDescent="0.25">
      <c r="B9" s="3" t="s">
        <v>8</v>
      </c>
      <c r="C9" s="3" t="s">
        <v>7</v>
      </c>
    </row>
    <row r="10" spans="2:3" x14ac:dyDescent="0.25">
      <c r="B10" s="3" t="s">
        <v>9</v>
      </c>
      <c r="C10" s="3" t="s">
        <v>3</v>
      </c>
    </row>
    <row r="11" spans="2:3" x14ac:dyDescent="0.25">
      <c r="B11" s="3" t="s">
        <v>10</v>
      </c>
      <c r="C11" s="3" t="s">
        <v>5</v>
      </c>
    </row>
    <row r="12" spans="2:3" x14ac:dyDescent="0.25">
      <c r="B12" s="4" t="s">
        <v>11</v>
      </c>
      <c r="C12" s="4" t="s">
        <v>3</v>
      </c>
    </row>
    <row r="13" spans="2:3" x14ac:dyDescent="0.25">
      <c r="B13" s="4" t="s">
        <v>12</v>
      </c>
      <c r="C13" s="4" t="s">
        <v>7</v>
      </c>
    </row>
    <row r="14" spans="2:3" x14ac:dyDescent="0.25">
      <c r="B14" s="4" t="s">
        <v>13</v>
      </c>
      <c r="C14" s="4" t="s">
        <v>5</v>
      </c>
    </row>
    <row r="21" spans="2:4" ht="17.399999999999999" customHeight="1" x14ac:dyDescent="0.3">
      <c r="B21" s="5" t="s">
        <v>14</v>
      </c>
      <c r="C21" s="5" t="s">
        <v>15</v>
      </c>
      <c r="D21" s="1" t="s">
        <v>1</v>
      </c>
    </row>
    <row r="22" spans="2:4" x14ac:dyDescent="0.25">
      <c r="B22" s="6" t="s">
        <v>16</v>
      </c>
      <c r="D22" s="2" t="s">
        <v>7</v>
      </c>
    </row>
  </sheetData>
  <hyperlinks>
    <hyperlink ref="B22" r:id="rId1" xr:uid="{00000000-0004-0000-0000-000000000000}"/>
  </hyperlinks>
  <pageMargins left="0.7" right="0.7" top="0.75" bottom="0.75" header="0.3" footer="0.3"/>
  <pageSetup paperSize="9"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5"/>
  <sheetViews>
    <sheetView workbookViewId="0"/>
  </sheetViews>
  <sheetFormatPr defaultRowHeight="13.8" x14ac:dyDescent="0.25"/>
  <sheetData>
    <row r="1" spans="1:1" ht="15.6" customHeight="1" x14ac:dyDescent="0.3">
      <c r="A1" s="61" t="s">
        <v>1101</v>
      </c>
    </row>
    <row r="2" spans="1:1" ht="15.6" customHeight="1" x14ac:dyDescent="0.3">
      <c r="A2" s="61" t="s">
        <v>1101</v>
      </c>
    </row>
    <row r="3" spans="1:1" ht="15.6" customHeight="1" x14ac:dyDescent="0.3">
      <c r="A3" s="61" t="s">
        <v>1101</v>
      </c>
    </row>
    <row r="4" spans="1:1" ht="15.6" customHeight="1" x14ac:dyDescent="0.3">
      <c r="A4" s="61" t="s">
        <v>1101</v>
      </c>
    </row>
    <row r="5" spans="1:1" ht="15.6" customHeight="1" x14ac:dyDescent="0.3">
      <c r="A5" s="61" t="s">
        <v>1101</v>
      </c>
    </row>
    <row r="6" spans="1:1" ht="15.6" customHeight="1" x14ac:dyDescent="0.3">
      <c r="A6" s="61" t="s">
        <v>1101</v>
      </c>
    </row>
    <row r="7" spans="1:1" ht="15.6" customHeight="1" x14ac:dyDescent="0.3">
      <c r="A7" s="61" t="s">
        <v>1101</v>
      </c>
    </row>
    <row r="8" spans="1:1" ht="15.6" customHeight="1" x14ac:dyDescent="0.3">
      <c r="A8" s="61" t="s">
        <v>1101</v>
      </c>
    </row>
    <row r="9" spans="1:1" ht="15.6" customHeight="1" x14ac:dyDescent="0.3">
      <c r="A9" s="61" t="s">
        <v>1101</v>
      </c>
    </row>
    <row r="10" spans="1:1" ht="15.6" customHeight="1" x14ac:dyDescent="0.3">
      <c r="A10" s="61" t="s">
        <v>1101</v>
      </c>
    </row>
    <row r="11" spans="1:1" ht="15.6" customHeight="1" x14ac:dyDescent="0.3">
      <c r="A11" s="61" t="s">
        <v>1101</v>
      </c>
    </row>
    <row r="12" spans="1:1" ht="15.6" customHeight="1" x14ac:dyDescent="0.3">
      <c r="A12" s="61" t="s">
        <v>1101</v>
      </c>
    </row>
    <row r="13" spans="1:1" ht="15.6" customHeight="1" x14ac:dyDescent="0.3">
      <c r="A13" s="61" t="s">
        <v>1101</v>
      </c>
    </row>
    <row r="14" spans="1:1" ht="15.6" customHeight="1" x14ac:dyDescent="0.3">
      <c r="A14" s="61" t="s">
        <v>1101</v>
      </c>
    </row>
    <row r="15" spans="1:1" ht="15.6" customHeight="1" x14ac:dyDescent="0.3">
      <c r="A15" s="61" t="s">
        <v>1101</v>
      </c>
    </row>
  </sheetData>
  <pageMargins left="0.7" right="0.7" top="0.75" bottom="0.75" header="0.30000000000000004" footer="0.30000000000000004"/>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30"/>
  <sheetViews>
    <sheetView zoomScale="85" zoomScaleNormal="85" workbookViewId="0">
      <selection activeCell="D127" sqref="D127"/>
    </sheetView>
  </sheetViews>
  <sheetFormatPr defaultColWidth="8.69921875" defaultRowHeight="16.8" x14ac:dyDescent="0.3"/>
  <cols>
    <col min="1" max="1" width="5.19921875" style="7" customWidth="1"/>
    <col min="2" max="2" width="24.19921875" style="7" customWidth="1"/>
    <col min="3" max="3" width="30.19921875" style="7" customWidth="1"/>
    <col min="4" max="4" width="31.19921875" style="7" customWidth="1"/>
    <col min="5" max="5" width="37.69921875" style="7" customWidth="1"/>
    <col min="6" max="7" width="30.69921875" style="7" customWidth="1"/>
    <col min="8" max="8" width="42.19921875" style="7" customWidth="1"/>
    <col min="9" max="16384" width="8.69921875" style="8"/>
  </cols>
  <sheetData>
    <row r="1" spans="1:10" s="9" customFormat="1" ht="15" customHeight="1" x14ac:dyDescent="0.3">
      <c r="A1" s="10"/>
      <c r="B1" s="11" t="s">
        <v>17</v>
      </c>
      <c r="C1" s="11" t="s">
        <v>18</v>
      </c>
      <c r="D1" s="11" t="s">
        <v>19</v>
      </c>
      <c r="E1" s="12" t="s">
        <v>20</v>
      </c>
      <c r="F1" s="11" t="s">
        <v>21</v>
      </c>
      <c r="G1" s="11" t="s">
        <v>22</v>
      </c>
      <c r="H1" s="11" t="s">
        <v>23</v>
      </c>
      <c r="I1" s="13"/>
      <c r="J1" s="14"/>
    </row>
    <row r="2" spans="1:10" ht="21" customHeight="1" x14ac:dyDescent="0.3">
      <c r="A2" s="62" t="s">
        <v>24</v>
      </c>
      <c r="B2" s="63"/>
      <c r="C2" s="63"/>
      <c r="D2" s="63"/>
      <c r="E2" s="63"/>
      <c r="F2" s="63"/>
      <c r="G2" s="63"/>
      <c r="H2" s="64"/>
    </row>
    <row r="3" spans="1:10" ht="77.400000000000006" customHeight="1" x14ac:dyDescent="0.3">
      <c r="A3" s="8">
        <v>1</v>
      </c>
      <c r="B3" s="8" t="s">
        <v>25</v>
      </c>
      <c r="C3" s="15" t="s">
        <v>26</v>
      </c>
      <c r="D3" s="16" t="s">
        <v>27</v>
      </c>
      <c r="E3" s="16" t="s">
        <v>28</v>
      </c>
      <c r="F3" s="16" t="s">
        <v>29</v>
      </c>
      <c r="G3" s="16" t="s">
        <v>30</v>
      </c>
      <c r="H3" s="16" t="s">
        <v>31</v>
      </c>
    </row>
    <row r="4" spans="1:10" ht="100.8" customHeight="1" x14ac:dyDescent="0.3">
      <c r="A4" s="8">
        <v>2</v>
      </c>
      <c r="B4" s="8" t="s">
        <v>25</v>
      </c>
      <c r="C4" s="15" t="s">
        <v>26</v>
      </c>
      <c r="D4" s="16" t="s">
        <v>32</v>
      </c>
      <c r="E4" s="16" t="s">
        <v>28</v>
      </c>
      <c r="F4" s="16" t="s">
        <v>33</v>
      </c>
      <c r="G4" s="16" t="s">
        <v>30</v>
      </c>
      <c r="H4" s="16" t="s">
        <v>31</v>
      </c>
    </row>
    <row r="5" spans="1:10" ht="100.8" customHeight="1" x14ac:dyDescent="0.3">
      <c r="A5" s="8">
        <v>3</v>
      </c>
      <c r="B5" s="8" t="s">
        <v>25</v>
      </c>
      <c r="C5" s="15" t="s">
        <v>26</v>
      </c>
      <c r="D5" s="16" t="s">
        <v>34</v>
      </c>
      <c r="E5" s="16" t="s">
        <v>28</v>
      </c>
      <c r="F5" s="16" t="s">
        <v>35</v>
      </c>
      <c r="G5" s="16" t="s">
        <v>30</v>
      </c>
      <c r="H5" s="16" t="s">
        <v>31</v>
      </c>
    </row>
    <row r="6" spans="1:10" ht="100.8" customHeight="1" x14ac:dyDescent="0.3">
      <c r="A6" s="8">
        <v>4</v>
      </c>
      <c r="B6" s="8" t="s">
        <v>25</v>
      </c>
      <c r="C6" s="15" t="s">
        <v>26</v>
      </c>
      <c r="D6" s="16" t="s">
        <v>36</v>
      </c>
      <c r="E6" s="16" t="s">
        <v>28</v>
      </c>
      <c r="F6" s="16" t="s">
        <v>37</v>
      </c>
      <c r="G6" s="16" t="s">
        <v>30</v>
      </c>
      <c r="H6" s="16" t="s">
        <v>31</v>
      </c>
    </row>
    <row r="7" spans="1:10" ht="100.8" customHeight="1" x14ac:dyDescent="0.3">
      <c r="A7" s="8">
        <v>5</v>
      </c>
      <c r="B7" s="8" t="s">
        <v>25</v>
      </c>
      <c r="C7" s="15" t="s">
        <v>26</v>
      </c>
      <c r="D7" s="16" t="s">
        <v>38</v>
      </c>
      <c r="E7" s="16" t="s">
        <v>28</v>
      </c>
      <c r="F7" s="16" t="s">
        <v>39</v>
      </c>
      <c r="G7" s="16" t="s">
        <v>30</v>
      </c>
      <c r="H7" s="16" t="s">
        <v>31</v>
      </c>
    </row>
    <row r="8" spans="1:10" ht="100.8" customHeight="1" x14ac:dyDescent="0.3">
      <c r="A8" s="8">
        <v>6</v>
      </c>
      <c r="B8" s="8" t="s">
        <v>25</v>
      </c>
      <c r="C8" s="15" t="s">
        <v>40</v>
      </c>
      <c r="D8" s="16" t="s">
        <v>41</v>
      </c>
      <c r="E8" s="16" t="s">
        <v>28</v>
      </c>
      <c r="F8" s="16" t="s">
        <v>42</v>
      </c>
      <c r="G8" s="16" t="s">
        <v>30</v>
      </c>
      <c r="H8" s="16" t="s">
        <v>31</v>
      </c>
    </row>
    <row r="9" spans="1:10" ht="100.8" customHeight="1" x14ac:dyDescent="0.3">
      <c r="A9" s="8">
        <v>7</v>
      </c>
      <c r="B9" s="8" t="s">
        <v>25</v>
      </c>
      <c r="C9" s="15" t="s">
        <v>40</v>
      </c>
      <c r="D9" s="16" t="s">
        <v>43</v>
      </c>
      <c r="E9" s="16" t="s">
        <v>28</v>
      </c>
      <c r="F9" s="16" t="s">
        <v>44</v>
      </c>
      <c r="G9" s="16" t="s">
        <v>30</v>
      </c>
      <c r="H9" s="16" t="s">
        <v>31</v>
      </c>
    </row>
    <row r="10" spans="1:10" ht="100.8" customHeight="1" x14ac:dyDescent="0.3">
      <c r="A10" s="8">
        <v>8</v>
      </c>
      <c r="B10" s="8" t="s">
        <v>25</v>
      </c>
      <c r="C10" s="15" t="s">
        <v>40</v>
      </c>
      <c r="D10" s="16" t="s">
        <v>45</v>
      </c>
      <c r="E10" s="16" t="s">
        <v>28</v>
      </c>
      <c r="F10" s="16" t="s">
        <v>46</v>
      </c>
      <c r="G10" s="16" t="s">
        <v>30</v>
      </c>
      <c r="H10" s="16" t="s">
        <v>31</v>
      </c>
    </row>
    <row r="11" spans="1:10" ht="100.8" customHeight="1" x14ac:dyDescent="0.3">
      <c r="A11" s="8">
        <v>9</v>
      </c>
      <c r="B11" s="8" t="s">
        <v>25</v>
      </c>
      <c r="C11" s="15" t="s">
        <v>40</v>
      </c>
      <c r="D11" s="16" t="s">
        <v>47</v>
      </c>
      <c r="E11" s="16" t="s">
        <v>28</v>
      </c>
      <c r="F11" s="16" t="s">
        <v>48</v>
      </c>
      <c r="G11" s="16" t="s">
        <v>30</v>
      </c>
      <c r="H11" s="16" t="s">
        <v>31</v>
      </c>
    </row>
    <row r="12" spans="1:10" ht="100.8" customHeight="1" x14ac:dyDescent="0.3">
      <c r="A12" s="8">
        <v>10</v>
      </c>
      <c r="B12" s="8" t="s">
        <v>25</v>
      </c>
      <c r="C12" s="15" t="s">
        <v>40</v>
      </c>
      <c r="D12" s="16" t="s">
        <v>49</v>
      </c>
      <c r="E12" s="16" t="s">
        <v>28</v>
      </c>
      <c r="F12" s="16" t="s">
        <v>50</v>
      </c>
      <c r="G12" s="16" t="s">
        <v>30</v>
      </c>
      <c r="H12" s="16" t="s">
        <v>31</v>
      </c>
    </row>
    <row r="13" spans="1:10" ht="100.8" customHeight="1" x14ac:dyDescent="0.3">
      <c r="A13" s="8">
        <v>11</v>
      </c>
      <c r="B13" s="8" t="s">
        <v>25</v>
      </c>
      <c r="C13" s="15" t="s">
        <v>51</v>
      </c>
      <c r="D13" s="16" t="s">
        <v>52</v>
      </c>
      <c r="E13" s="16" t="s">
        <v>28</v>
      </c>
      <c r="F13" s="16" t="s">
        <v>53</v>
      </c>
      <c r="G13" s="16" t="s">
        <v>30</v>
      </c>
      <c r="H13" s="16" t="s">
        <v>31</v>
      </c>
    </row>
    <row r="14" spans="1:10" ht="100.8" customHeight="1" x14ac:dyDescent="0.3">
      <c r="A14" s="8">
        <v>12</v>
      </c>
      <c r="B14" s="8" t="s">
        <v>25</v>
      </c>
      <c r="C14" s="15" t="s">
        <v>51</v>
      </c>
      <c r="D14" s="16" t="s">
        <v>54</v>
      </c>
      <c r="E14" s="16" t="s">
        <v>28</v>
      </c>
      <c r="F14" s="16" t="s">
        <v>55</v>
      </c>
      <c r="G14" s="16" t="s">
        <v>30</v>
      </c>
      <c r="H14" s="16" t="s">
        <v>31</v>
      </c>
    </row>
    <row r="15" spans="1:10" ht="100.8" customHeight="1" x14ac:dyDescent="0.3">
      <c r="A15" s="8">
        <v>13</v>
      </c>
      <c r="B15" s="8" t="s">
        <v>25</v>
      </c>
      <c r="C15" s="15" t="s">
        <v>51</v>
      </c>
      <c r="D15" s="16" t="s">
        <v>56</v>
      </c>
      <c r="E15" s="16" t="s">
        <v>28</v>
      </c>
      <c r="F15" s="16" t="s">
        <v>57</v>
      </c>
      <c r="G15" s="16" t="s">
        <v>30</v>
      </c>
      <c r="H15" s="16" t="s">
        <v>31</v>
      </c>
    </row>
    <row r="16" spans="1:10" ht="100.8" customHeight="1" x14ac:dyDescent="0.3">
      <c r="A16" s="8">
        <v>14</v>
      </c>
      <c r="B16" s="8" t="s">
        <v>25</v>
      </c>
      <c r="C16" s="15" t="s">
        <v>51</v>
      </c>
      <c r="D16" s="16" t="s">
        <v>58</v>
      </c>
      <c r="E16" s="16" t="s">
        <v>28</v>
      </c>
      <c r="F16" s="16" t="s">
        <v>59</v>
      </c>
      <c r="G16" s="16" t="s">
        <v>30</v>
      </c>
      <c r="H16" s="16" t="s">
        <v>31</v>
      </c>
    </row>
    <row r="17" spans="1:8" ht="100.8" customHeight="1" x14ac:dyDescent="0.3">
      <c r="A17" s="8">
        <v>15</v>
      </c>
      <c r="B17" s="8" t="s">
        <v>25</v>
      </c>
      <c r="C17" s="15" t="s">
        <v>51</v>
      </c>
      <c r="D17" s="16" t="s">
        <v>60</v>
      </c>
      <c r="E17" s="16" t="s">
        <v>28</v>
      </c>
      <c r="F17" s="16" t="s">
        <v>61</v>
      </c>
      <c r="G17" s="16" t="s">
        <v>30</v>
      </c>
      <c r="H17" s="16" t="s">
        <v>31</v>
      </c>
    </row>
    <row r="18" spans="1:8" ht="100.8" customHeight="1" x14ac:dyDescent="0.3">
      <c r="A18" s="8">
        <v>16</v>
      </c>
      <c r="B18" s="8" t="s">
        <v>25</v>
      </c>
      <c r="C18" s="15" t="s">
        <v>62</v>
      </c>
      <c r="D18" s="16" t="s">
        <v>63</v>
      </c>
      <c r="E18" s="16" t="s">
        <v>28</v>
      </c>
      <c r="F18" s="16"/>
      <c r="G18" s="16" t="s">
        <v>64</v>
      </c>
      <c r="H18" s="16" t="s">
        <v>65</v>
      </c>
    </row>
    <row r="19" spans="1:8" ht="100.8" customHeight="1" x14ac:dyDescent="0.3">
      <c r="A19" s="8">
        <v>17</v>
      </c>
      <c r="B19" s="8" t="s">
        <v>25</v>
      </c>
      <c r="C19" s="15" t="s">
        <v>62</v>
      </c>
      <c r="D19" s="16" t="s">
        <v>66</v>
      </c>
      <c r="E19" s="16" t="s">
        <v>28</v>
      </c>
      <c r="F19" s="16"/>
      <c r="G19" s="16" t="s">
        <v>64</v>
      </c>
      <c r="H19" s="16" t="s">
        <v>65</v>
      </c>
    </row>
    <row r="20" spans="1:8" ht="100.8" customHeight="1" x14ac:dyDescent="0.3">
      <c r="A20" s="8">
        <v>18</v>
      </c>
      <c r="B20" s="8" t="s">
        <v>25</v>
      </c>
      <c r="C20" s="15" t="s">
        <v>62</v>
      </c>
      <c r="D20" s="16" t="s">
        <v>67</v>
      </c>
      <c r="E20" s="16" t="s">
        <v>28</v>
      </c>
      <c r="F20" s="16"/>
      <c r="G20" s="16" t="s">
        <v>68</v>
      </c>
      <c r="H20" s="16" t="s">
        <v>65</v>
      </c>
    </row>
    <row r="21" spans="1:8" ht="100.8" customHeight="1" x14ac:dyDescent="0.3">
      <c r="A21" s="8">
        <v>19</v>
      </c>
      <c r="B21" s="8" t="s">
        <v>25</v>
      </c>
      <c r="C21" s="15" t="s">
        <v>62</v>
      </c>
      <c r="D21" s="16" t="s">
        <v>69</v>
      </c>
      <c r="E21" s="16" t="s">
        <v>28</v>
      </c>
      <c r="F21" s="16"/>
      <c r="G21" s="16" t="s">
        <v>68</v>
      </c>
      <c r="H21" s="16" t="s">
        <v>65</v>
      </c>
    </row>
    <row r="22" spans="1:8" ht="100.8" customHeight="1" x14ac:dyDescent="0.3">
      <c r="A22" s="8">
        <v>20</v>
      </c>
      <c r="B22" s="8" t="s">
        <v>25</v>
      </c>
      <c r="C22" s="15" t="s">
        <v>62</v>
      </c>
      <c r="D22" s="16" t="s">
        <v>70</v>
      </c>
      <c r="E22" s="16" t="s">
        <v>28</v>
      </c>
      <c r="F22" s="16"/>
      <c r="G22" s="16" t="s">
        <v>71</v>
      </c>
      <c r="H22" s="16" t="s">
        <v>65</v>
      </c>
    </row>
    <row r="23" spans="1:8" ht="100.8" customHeight="1" x14ac:dyDescent="0.3">
      <c r="A23" s="8">
        <v>21</v>
      </c>
      <c r="B23" s="8" t="s">
        <v>25</v>
      </c>
      <c r="C23" s="15" t="s">
        <v>62</v>
      </c>
      <c r="D23" s="16" t="s">
        <v>72</v>
      </c>
      <c r="E23" s="16" t="s">
        <v>28</v>
      </c>
      <c r="F23" s="16"/>
      <c r="G23" s="16" t="s">
        <v>71</v>
      </c>
      <c r="H23" s="16" t="s">
        <v>65</v>
      </c>
    </row>
    <row r="24" spans="1:8" ht="84" customHeight="1" x14ac:dyDescent="0.3">
      <c r="A24" s="8">
        <v>22</v>
      </c>
      <c r="B24" s="8" t="s">
        <v>73</v>
      </c>
      <c r="C24" s="15" t="s">
        <v>74</v>
      </c>
      <c r="D24" s="16" t="s">
        <v>75</v>
      </c>
      <c r="E24" s="8" t="s">
        <v>76</v>
      </c>
      <c r="F24" s="16"/>
      <c r="G24" s="16" t="s">
        <v>77</v>
      </c>
      <c r="H24" s="16" t="s">
        <v>78</v>
      </c>
    </row>
    <row r="25" spans="1:8" ht="67.2" customHeight="1" x14ac:dyDescent="0.3">
      <c r="A25" s="8">
        <v>23</v>
      </c>
      <c r="B25" s="8" t="s">
        <v>73</v>
      </c>
      <c r="C25" s="15" t="s">
        <v>74</v>
      </c>
      <c r="D25" s="16" t="s">
        <v>79</v>
      </c>
      <c r="E25" s="8" t="s">
        <v>76</v>
      </c>
      <c r="F25" s="16"/>
      <c r="G25" s="16" t="s">
        <v>80</v>
      </c>
      <c r="H25" s="16" t="s">
        <v>81</v>
      </c>
    </row>
    <row r="26" spans="1:8" ht="67.2" customHeight="1" x14ac:dyDescent="0.3">
      <c r="A26" s="8">
        <v>24</v>
      </c>
      <c r="B26" s="8" t="s">
        <v>73</v>
      </c>
      <c r="C26" s="15" t="s">
        <v>74</v>
      </c>
      <c r="D26" s="16" t="s">
        <v>82</v>
      </c>
      <c r="E26" s="8" t="s">
        <v>76</v>
      </c>
      <c r="F26" s="16"/>
      <c r="G26" s="16" t="s">
        <v>83</v>
      </c>
      <c r="H26" s="16" t="s">
        <v>84</v>
      </c>
    </row>
    <row r="27" spans="1:8" ht="67.2" customHeight="1" x14ac:dyDescent="0.3">
      <c r="A27" s="8">
        <v>25</v>
      </c>
      <c r="B27" s="8" t="s">
        <v>25</v>
      </c>
      <c r="C27" s="15" t="s">
        <v>85</v>
      </c>
      <c r="D27" s="16" t="s">
        <v>86</v>
      </c>
      <c r="E27" s="8" t="s">
        <v>76</v>
      </c>
      <c r="F27" s="16"/>
      <c r="G27" s="16" t="s">
        <v>87</v>
      </c>
      <c r="H27" s="16" t="s">
        <v>88</v>
      </c>
    </row>
    <row r="28" spans="1:8" ht="67.2" customHeight="1" x14ac:dyDescent="0.3">
      <c r="A28" s="8">
        <v>26</v>
      </c>
      <c r="B28" s="8" t="s">
        <v>25</v>
      </c>
      <c r="C28" s="17" t="s">
        <v>89</v>
      </c>
      <c r="D28" s="16" t="s">
        <v>90</v>
      </c>
      <c r="E28" s="8" t="s">
        <v>76</v>
      </c>
      <c r="F28" s="16"/>
      <c r="G28" s="16" t="s">
        <v>91</v>
      </c>
      <c r="H28" s="16" t="s">
        <v>92</v>
      </c>
    </row>
    <row r="29" spans="1:8" ht="117.6" customHeight="1" x14ac:dyDescent="0.3">
      <c r="A29" s="8">
        <v>27</v>
      </c>
      <c r="B29" s="8" t="s">
        <v>25</v>
      </c>
      <c r="C29" s="15" t="s">
        <v>74</v>
      </c>
      <c r="D29" s="16" t="s">
        <v>93</v>
      </c>
      <c r="E29" s="8" t="s">
        <v>76</v>
      </c>
      <c r="F29" s="16"/>
      <c r="G29" s="16" t="s">
        <v>94</v>
      </c>
      <c r="H29" s="16" t="s">
        <v>95</v>
      </c>
    </row>
    <row r="30" spans="1:8" ht="67.2" customHeight="1" x14ac:dyDescent="0.3">
      <c r="A30" s="8">
        <v>28</v>
      </c>
      <c r="B30" s="8" t="s">
        <v>25</v>
      </c>
      <c r="C30" s="17" t="s">
        <v>96</v>
      </c>
      <c r="D30" s="16" t="s">
        <v>97</v>
      </c>
      <c r="E30" s="8" t="s">
        <v>76</v>
      </c>
      <c r="F30" s="16"/>
      <c r="G30" s="16" t="s">
        <v>98</v>
      </c>
      <c r="H30" s="16" t="s">
        <v>99</v>
      </c>
    </row>
    <row r="31" spans="1:8" ht="84" customHeight="1" x14ac:dyDescent="0.3">
      <c r="A31" s="8">
        <v>29</v>
      </c>
      <c r="B31" s="8" t="s">
        <v>25</v>
      </c>
      <c r="C31" s="16" t="s">
        <v>100</v>
      </c>
      <c r="D31" s="16" t="s">
        <v>101</v>
      </c>
      <c r="E31" s="8" t="s">
        <v>76</v>
      </c>
      <c r="F31" s="16"/>
      <c r="G31" s="16" t="s">
        <v>102</v>
      </c>
      <c r="H31" s="16" t="s">
        <v>103</v>
      </c>
    </row>
    <row r="32" spans="1:8" ht="67.2" customHeight="1" x14ac:dyDescent="0.3">
      <c r="A32" s="8">
        <v>30</v>
      </c>
      <c r="B32" s="8" t="s">
        <v>25</v>
      </c>
      <c r="C32" s="16" t="s">
        <v>100</v>
      </c>
      <c r="D32" s="16" t="s">
        <v>104</v>
      </c>
      <c r="E32" s="8" t="s">
        <v>76</v>
      </c>
      <c r="F32" s="16"/>
      <c r="G32" s="16" t="s">
        <v>105</v>
      </c>
      <c r="H32" s="16" t="s">
        <v>106</v>
      </c>
    </row>
    <row r="33" spans="1:8" ht="67.2" customHeight="1" x14ac:dyDescent="0.3">
      <c r="A33" s="8">
        <v>31</v>
      </c>
      <c r="B33" s="8" t="s">
        <v>25</v>
      </c>
      <c r="C33" s="16" t="s">
        <v>100</v>
      </c>
      <c r="D33" s="16" t="s">
        <v>107</v>
      </c>
      <c r="E33" s="8" t="s">
        <v>76</v>
      </c>
      <c r="F33" s="16"/>
      <c r="G33" s="16" t="s">
        <v>108</v>
      </c>
      <c r="H33" s="16" t="s">
        <v>109</v>
      </c>
    </row>
    <row r="34" spans="1:8" ht="67.2" customHeight="1" x14ac:dyDescent="0.3">
      <c r="A34" s="8">
        <v>32</v>
      </c>
      <c r="B34" s="8" t="s">
        <v>25</v>
      </c>
      <c r="C34" s="16" t="s">
        <v>100</v>
      </c>
      <c r="D34" s="16" t="s">
        <v>110</v>
      </c>
      <c r="E34" s="8" t="s">
        <v>76</v>
      </c>
      <c r="F34" s="16"/>
      <c r="G34" s="16" t="s">
        <v>111</v>
      </c>
      <c r="H34" s="16" t="s">
        <v>112</v>
      </c>
    </row>
    <row r="35" spans="1:8" ht="67.2" customHeight="1" x14ac:dyDescent="0.3">
      <c r="A35" s="8">
        <v>33</v>
      </c>
      <c r="B35" s="8" t="s">
        <v>25</v>
      </c>
      <c r="C35" s="16" t="s">
        <v>100</v>
      </c>
      <c r="D35" s="16" t="s">
        <v>113</v>
      </c>
      <c r="E35" s="8" t="s">
        <v>76</v>
      </c>
      <c r="F35" s="16"/>
      <c r="G35" s="16" t="s">
        <v>114</v>
      </c>
      <c r="H35" s="16" t="s">
        <v>115</v>
      </c>
    </row>
    <row r="36" spans="1:8" ht="67.2" customHeight="1" x14ac:dyDescent="0.3">
      <c r="A36" s="8">
        <v>34</v>
      </c>
      <c r="B36" s="8" t="s">
        <v>25</v>
      </c>
      <c r="C36" s="16" t="s">
        <v>100</v>
      </c>
      <c r="D36" s="16" t="s">
        <v>116</v>
      </c>
      <c r="E36" s="8" t="s">
        <v>76</v>
      </c>
      <c r="F36" s="16"/>
      <c r="G36" s="16" t="s">
        <v>111</v>
      </c>
      <c r="H36" s="16" t="s">
        <v>117</v>
      </c>
    </row>
    <row r="37" spans="1:8" ht="67.2" customHeight="1" x14ac:dyDescent="0.3">
      <c r="A37" s="8">
        <v>35</v>
      </c>
      <c r="B37" s="8" t="s">
        <v>25</v>
      </c>
      <c r="C37" s="16" t="s">
        <v>118</v>
      </c>
      <c r="D37" s="16" t="s">
        <v>119</v>
      </c>
      <c r="E37" s="8" t="s">
        <v>76</v>
      </c>
      <c r="F37" s="16"/>
      <c r="G37" s="16" t="s">
        <v>120</v>
      </c>
      <c r="H37" s="16" t="s">
        <v>121</v>
      </c>
    </row>
    <row r="38" spans="1:8" ht="84" customHeight="1" x14ac:dyDescent="0.3">
      <c r="A38" s="8">
        <v>36</v>
      </c>
      <c r="B38" s="8" t="s">
        <v>25</v>
      </c>
      <c r="C38" s="16" t="s">
        <v>118</v>
      </c>
      <c r="D38" s="16" t="s">
        <v>122</v>
      </c>
      <c r="E38" s="8" t="s">
        <v>76</v>
      </c>
      <c r="F38" s="16" t="s">
        <v>123</v>
      </c>
      <c r="G38" s="16" t="s">
        <v>124</v>
      </c>
      <c r="H38" s="16" t="s">
        <v>125</v>
      </c>
    </row>
    <row r="39" spans="1:8" ht="84" customHeight="1" x14ac:dyDescent="0.3">
      <c r="A39" s="8">
        <v>37</v>
      </c>
      <c r="B39" s="8" t="s">
        <v>25</v>
      </c>
      <c r="C39" s="16" t="s">
        <v>118</v>
      </c>
      <c r="D39" s="16" t="s">
        <v>126</v>
      </c>
      <c r="E39" s="8" t="s">
        <v>76</v>
      </c>
      <c r="F39" s="16" t="s">
        <v>127</v>
      </c>
      <c r="G39" s="16" t="s">
        <v>124</v>
      </c>
      <c r="H39" s="16" t="s">
        <v>128</v>
      </c>
    </row>
    <row r="40" spans="1:8" ht="84" customHeight="1" x14ac:dyDescent="0.3">
      <c r="A40" s="8">
        <v>38</v>
      </c>
      <c r="B40" s="8" t="s">
        <v>25</v>
      </c>
      <c r="C40" s="16" t="s">
        <v>118</v>
      </c>
      <c r="D40" s="16" t="s">
        <v>129</v>
      </c>
      <c r="E40" s="8" t="s">
        <v>76</v>
      </c>
      <c r="F40" s="16" t="s">
        <v>130</v>
      </c>
      <c r="G40" s="16" t="s">
        <v>124</v>
      </c>
      <c r="H40" s="16" t="s">
        <v>131</v>
      </c>
    </row>
    <row r="41" spans="1:8" ht="84" customHeight="1" x14ac:dyDescent="0.3">
      <c r="A41" s="8">
        <v>39</v>
      </c>
      <c r="B41" s="8" t="s">
        <v>25</v>
      </c>
      <c r="C41" s="16" t="s">
        <v>118</v>
      </c>
      <c r="D41" s="16" t="s">
        <v>132</v>
      </c>
      <c r="E41" s="8" t="s">
        <v>76</v>
      </c>
      <c r="F41" s="16" t="s">
        <v>133</v>
      </c>
      <c r="G41" s="16" t="s">
        <v>124</v>
      </c>
      <c r="H41" s="16" t="s">
        <v>131</v>
      </c>
    </row>
    <row r="42" spans="1:8" ht="100.8" customHeight="1" x14ac:dyDescent="0.3">
      <c r="A42" s="8">
        <v>40</v>
      </c>
      <c r="B42" s="8" t="s">
        <v>73</v>
      </c>
      <c r="C42" s="16" t="s">
        <v>118</v>
      </c>
      <c r="D42" s="16" t="s">
        <v>134</v>
      </c>
      <c r="E42" s="8" t="s">
        <v>76</v>
      </c>
      <c r="F42" s="16"/>
      <c r="G42" s="16" t="s">
        <v>135</v>
      </c>
      <c r="H42" s="16" t="s">
        <v>136</v>
      </c>
    </row>
    <row r="43" spans="1:8" ht="67.2" customHeight="1" x14ac:dyDescent="0.3">
      <c r="A43" s="8">
        <v>41</v>
      </c>
      <c r="B43" s="8" t="s">
        <v>73</v>
      </c>
      <c r="C43" s="16" t="s">
        <v>137</v>
      </c>
      <c r="D43" s="16" t="s">
        <v>138</v>
      </c>
      <c r="E43" s="8" t="s">
        <v>76</v>
      </c>
      <c r="F43" s="16"/>
      <c r="G43" s="16" t="s">
        <v>139</v>
      </c>
      <c r="H43" s="16" t="s">
        <v>140</v>
      </c>
    </row>
    <row r="44" spans="1:8" ht="84" customHeight="1" x14ac:dyDescent="0.3">
      <c r="A44" s="8">
        <v>42</v>
      </c>
      <c r="B44" s="8" t="s">
        <v>25</v>
      </c>
      <c r="C44" s="16" t="s">
        <v>96</v>
      </c>
      <c r="D44" s="16" t="s">
        <v>141</v>
      </c>
      <c r="E44" s="8" t="s">
        <v>76</v>
      </c>
      <c r="F44" s="16" t="s">
        <v>37</v>
      </c>
      <c r="G44" s="16" t="s">
        <v>124</v>
      </c>
      <c r="H44" s="16" t="s">
        <v>142</v>
      </c>
    </row>
    <row r="45" spans="1:8" ht="67.2" customHeight="1" x14ac:dyDescent="0.3">
      <c r="A45" s="8">
        <v>43</v>
      </c>
      <c r="B45" s="8" t="s">
        <v>73</v>
      </c>
      <c r="C45" s="16" t="s">
        <v>137</v>
      </c>
      <c r="D45" s="16" t="s">
        <v>143</v>
      </c>
      <c r="E45" s="8" t="s">
        <v>76</v>
      </c>
      <c r="F45" s="16"/>
      <c r="G45" s="16" t="s">
        <v>139</v>
      </c>
      <c r="H45" s="16" t="s">
        <v>144</v>
      </c>
    </row>
    <row r="46" spans="1:8" ht="84" customHeight="1" x14ac:dyDescent="0.3">
      <c r="A46" s="8">
        <v>44</v>
      </c>
      <c r="B46" s="8" t="s">
        <v>73</v>
      </c>
      <c r="C46" s="16" t="s">
        <v>137</v>
      </c>
      <c r="D46" s="16" t="s">
        <v>145</v>
      </c>
      <c r="E46" s="8" t="s">
        <v>76</v>
      </c>
      <c r="F46" s="16"/>
      <c r="G46" s="16" t="s">
        <v>146</v>
      </c>
      <c r="H46" s="16" t="s">
        <v>147</v>
      </c>
    </row>
    <row r="47" spans="1:8" ht="117.6" customHeight="1" x14ac:dyDescent="0.3">
      <c r="A47" s="8">
        <v>45</v>
      </c>
      <c r="B47" s="8" t="s">
        <v>25</v>
      </c>
      <c r="C47" s="16" t="s">
        <v>85</v>
      </c>
      <c r="D47" s="16" t="s">
        <v>148</v>
      </c>
      <c r="E47" s="8" t="s">
        <v>76</v>
      </c>
      <c r="F47" s="16"/>
      <c r="G47" s="16" t="s">
        <v>149</v>
      </c>
      <c r="H47" s="16" t="s">
        <v>150</v>
      </c>
    </row>
    <row r="48" spans="1:8" ht="100.8" customHeight="1" x14ac:dyDescent="0.3">
      <c r="A48" s="8">
        <v>46</v>
      </c>
      <c r="B48" s="8" t="s">
        <v>73</v>
      </c>
      <c r="C48" s="16" t="s">
        <v>74</v>
      </c>
      <c r="D48" s="16" t="s">
        <v>151</v>
      </c>
      <c r="E48" s="8" t="s">
        <v>76</v>
      </c>
      <c r="F48" s="16"/>
      <c r="G48" s="16" t="s">
        <v>152</v>
      </c>
      <c r="H48" s="16" t="s">
        <v>153</v>
      </c>
    </row>
    <row r="49" spans="1:8" ht="50.4" customHeight="1" x14ac:dyDescent="0.3">
      <c r="A49" s="8">
        <v>47</v>
      </c>
      <c r="B49" s="8" t="s">
        <v>73</v>
      </c>
      <c r="C49" s="16" t="s">
        <v>154</v>
      </c>
      <c r="D49" s="16" t="s">
        <v>155</v>
      </c>
      <c r="E49" s="8" t="s">
        <v>76</v>
      </c>
      <c r="F49" s="16"/>
      <c r="G49" s="16" t="s">
        <v>156</v>
      </c>
      <c r="H49" s="16" t="s">
        <v>157</v>
      </c>
    </row>
    <row r="50" spans="1:8" ht="50.4" customHeight="1" x14ac:dyDescent="0.3">
      <c r="A50" s="8">
        <v>48</v>
      </c>
      <c r="B50" s="8" t="s">
        <v>73</v>
      </c>
      <c r="C50" s="16" t="s">
        <v>154</v>
      </c>
      <c r="D50" s="16" t="s">
        <v>158</v>
      </c>
      <c r="E50" s="8" t="s">
        <v>76</v>
      </c>
      <c r="F50" s="16"/>
      <c r="G50" s="16" t="s">
        <v>156</v>
      </c>
      <c r="H50" s="16" t="s">
        <v>159</v>
      </c>
    </row>
    <row r="51" spans="1:8" ht="21" customHeight="1" x14ac:dyDescent="0.3">
      <c r="A51" s="62" t="s">
        <v>160</v>
      </c>
      <c r="B51" s="63"/>
      <c r="C51" s="63"/>
      <c r="D51" s="63"/>
      <c r="E51" s="63"/>
      <c r="F51" s="63"/>
      <c r="G51" s="63"/>
      <c r="H51" s="64"/>
    </row>
    <row r="52" spans="1:8" ht="50.4" customHeight="1" x14ac:dyDescent="0.3">
      <c r="A52" s="8">
        <v>49</v>
      </c>
      <c r="B52" s="8" t="s">
        <v>73</v>
      </c>
      <c r="C52" s="16" t="s">
        <v>161</v>
      </c>
      <c r="D52" s="16" t="s">
        <v>162</v>
      </c>
      <c r="E52" s="8" t="s">
        <v>76</v>
      </c>
      <c r="F52" s="16"/>
      <c r="G52" s="16" t="s">
        <v>163</v>
      </c>
      <c r="H52" s="16" t="s">
        <v>164</v>
      </c>
    </row>
    <row r="53" spans="1:8" ht="33.6" customHeight="1" x14ac:dyDescent="0.3">
      <c r="A53" s="8">
        <v>50</v>
      </c>
      <c r="B53" s="8" t="s">
        <v>73</v>
      </c>
      <c r="C53" s="16" t="s">
        <v>161</v>
      </c>
      <c r="D53" s="16" t="s">
        <v>165</v>
      </c>
      <c r="E53" s="8" t="s">
        <v>76</v>
      </c>
      <c r="F53" s="16"/>
      <c r="G53" s="16" t="s">
        <v>163</v>
      </c>
      <c r="H53" s="16" t="s">
        <v>166</v>
      </c>
    </row>
    <row r="54" spans="1:8" ht="67.2" customHeight="1" x14ac:dyDescent="0.3">
      <c r="A54" s="8">
        <v>51</v>
      </c>
      <c r="B54" s="8" t="s">
        <v>73</v>
      </c>
      <c r="C54" s="16" t="s">
        <v>161</v>
      </c>
      <c r="D54" s="16" t="s">
        <v>167</v>
      </c>
      <c r="E54" s="8" t="s">
        <v>76</v>
      </c>
      <c r="F54" s="16"/>
      <c r="G54" s="16" t="s">
        <v>163</v>
      </c>
      <c r="H54" s="16" t="s">
        <v>168</v>
      </c>
    </row>
    <row r="55" spans="1:8" ht="50.4" customHeight="1" x14ac:dyDescent="0.3">
      <c r="A55" s="8">
        <v>52</v>
      </c>
      <c r="B55" s="8" t="s">
        <v>73</v>
      </c>
      <c r="C55" s="16" t="s">
        <v>161</v>
      </c>
      <c r="D55" s="16" t="s">
        <v>169</v>
      </c>
      <c r="E55" s="8" t="s">
        <v>76</v>
      </c>
      <c r="F55" s="16"/>
      <c r="G55" s="16" t="s">
        <v>163</v>
      </c>
      <c r="H55" s="16" t="s">
        <v>170</v>
      </c>
    </row>
    <row r="56" spans="1:8" ht="33.6" customHeight="1" x14ac:dyDescent="0.3">
      <c r="A56" s="8">
        <v>53</v>
      </c>
      <c r="B56" s="8" t="s">
        <v>73</v>
      </c>
      <c r="C56" s="16" t="s">
        <v>161</v>
      </c>
      <c r="D56" s="16" t="s">
        <v>171</v>
      </c>
      <c r="E56" s="8" t="s">
        <v>76</v>
      </c>
      <c r="F56" s="16"/>
      <c r="G56" s="16" t="s">
        <v>163</v>
      </c>
      <c r="H56" s="16" t="s">
        <v>172</v>
      </c>
    </row>
    <row r="57" spans="1:8" ht="33.6" customHeight="1" x14ac:dyDescent="0.3">
      <c r="A57" s="8">
        <v>54</v>
      </c>
      <c r="B57" s="8" t="s">
        <v>73</v>
      </c>
      <c r="C57" s="16" t="s">
        <v>161</v>
      </c>
      <c r="D57" s="16" t="s">
        <v>173</v>
      </c>
      <c r="E57" s="8" t="s">
        <v>76</v>
      </c>
      <c r="F57" s="16"/>
      <c r="G57" s="16" t="s">
        <v>163</v>
      </c>
      <c r="H57" s="16" t="s">
        <v>174</v>
      </c>
    </row>
    <row r="58" spans="1:8" ht="50.4" customHeight="1" x14ac:dyDescent="0.3">
      <c r="A58" s="8">
        <v>55</v>
      </c>
      <c r="B58" s="8" t="s">
        <v>73</v>
      </c>
      <c r="C58" s="16" t="s">
        <v>161</v>
      </c>
      <c r="D58" s="16" t="s">
        <v>175</v>
      </c>
      <c r="E58" s="8" t="s">
        <v>76</v>
      </c>
      <c r="F58" s="16"/>
      <c r="G58" s="16" t="s">
        <v>176</v>
      </c>
      <c r="H58" s="16" t="s">
        <v>177</v>
      </c>
    </row>
    <row r="59" spans="1:8" ht="67.2" customHeight="1" x14ac:dyDescent="0.3">
      <c r="A59" s="8">
        <v>56</v>
      </c>
      <c r="B59" s="8" t="s">
        <v>73</v>
      </c>
      <c r="C59" s="16" t="s">
        <v>161</v>
      </c>
      <c r="D59" s="16" t="s">
        <v>178</v>
      </c>
      <c r="E59" s="8" t="s">
        <v>76</v>
      </c>
      <c r="F59" s="16"/>
      <c r="G59" s="16" t="s">
        <v>179</v>
      </c>
      <c r="H59" s="16" t="s">
        <v>180</v>
      </c>
    </row>
    <row r="60" spans="1:8" ht="84" customHeight="1" x14ac:dyDescent="0.3">
      <c r="A60" s="8">
        <v>57</v>
      </c>
      <c r="B60" s="8" t="s">
        <v>73</v>
      </c>
      <c r="C60" s="16" t="s">
        <v>181</v>
      </c>
      <c r="D60" s="16" t="s">
        <v>182</v>
      </c>
      <c r="E60" s="8" t="s">
        <v>76</v>
      </c>
      <c r="F60" s="16"/>
      <c r="G60" s="16" t="s">
        <v>183</v>
      </c>
      <c r="H60" s="16" t="s">
        <v>184</v>
      </c>
    </row>
    <row r="61" spans="1:8" ht="84" customHeight="1" x14ac:dyDescent="0.3">
      <c r="A61" s="8">
        <v>58</v>
      </c>
      <c r="B61" s="8" t="s">
        <v>73</v>
      </c>
      <c r="C61" s="16" t="s">
        <v>181</v>
      </c>
      <c r="D61" s="16" t="s">
        <v>185</v>
      </c>
      <c r="E61" s="8" t="s">
        <v>76</v>
      </c>
      <c r="F61" s="16"/>
      <c r="G61" s="16" t="s">
        <v>186</v>
      </c>
      <c r="H61" s="16" t="s">
        <v>187</v>
      </c>
    </row>
    <row r="62" spans="1:8" ht="100.8" customHeight="1" x14ac:dyDescent="0.3">
      <c r="A62" s="8">
        <v>59</v>
      </c>
      <c r="B62" s="8" t="s">
        <v>73</v>
      </c>
      <c r="C62" s="16" t="s">
        <v>181</v>
      </c>
      <c r="D62" s="16" t="s">
        <v>188</v>
      </c>
      <c r="E62" s="8" t="s">
        <v>76</v>
      </c>
      <c r="F62" s="16"/>
      <c r="G62" s="16" t="s">
        <v>189</v>
      </c>
      <c r="H62" s="16" t="s">
        <v>190</v>
      </c>
    </row>
    <row r="63" spans="1:8" ht="100.8" customHeight="1" x14ac:dyDescent="0.3">
      <c r="A63" s="8">
        <v>60</v>
      </c>
      <c r="B63" s="8" t="s">
        <v>73</v>
      </c>
      <c r="C63" s="16" t="s">
        <v>181</v>
      </c>
      <c r="D63" s="16" t="s">
        <v>191</v>
      </c>
      <c r="E63" s="8" t="s">
        <v>76</v>
      </c>
      <c r="F63" s="16"/>
      <c r="G63" s="16" t="s">
        <v>192</v>
      </c>
      <c r="H63" s="16" t="s">
        <v>193</v>
      </c>
    </row>
    <row r="64" spans="1:8" ht="100.8" customHeight="1" x14ac:dyDescent="0.3">
      <c r="A64" s="8">
        <v>61</v>
      </c>
      <c r="B64" s="8" t="s">
        <v>73</v>
      </c>
      <c r="C64" s="16" t="s">
        <v>181</v>
      </c>
      <c r="D64" s="16" t="s">
        <v>194</v>
      </c>
      <c r="E64" s="8" t="s">
        <v>76</v>
      </c>
      <c r="F64" s="16"/>
      <c r="G64" s="16" t="s">
        <v>195</v>
      </c>
      <c r="H64" s="16" t="s">
        <v>196</v>
      </c>
    </row>
    <row r="65" spans="1:8" ht="100.8" customHeight="1" x14ac:dyDescent="0.3">
      <c r="A65" s="8">
        <v>62</v>
      </c>
      <c r="B65" s="8" t="s">
        <v>73</v>
      </c>
      <c r="C65" s="16" t="s">
        <v>181</v>
      </c>
      <c r="D65" s="16" t="s">
        <v>197</v>
      </c>
      <c r="E65" s="8" t="s">
        <v>76</v>
      </c>
      <c r="F65" s="16"/>
      <c r="G65" s="16" t="s">
        <v>198</v>
      </c>
      <c r="H65" s="16" t="s">
        <v>199</v>
      </c>
    </row>
    <row r="66" spans="1:8" ht="33.6" customHeight="1" x14ac:dyDescent="0.3">
      <c r="A66" s="8">
        <v>63</v>
      </c>
      <c r="B66" s="8" t="s">
        <v>73</v>
      </c>
      <c r="C66" s="16" t="s">
        <v>161</v>
      </c>
      <c r="D66" s="16" t="s">
        <v>200</v>
      </c>
      <c r="E66" s="8" t="s">
        <v>76</v>
      </c>
      <c r="F66" s="16"/>
      <c r="G66" s="16" t="s">
        <v>163</v>
      </c>
      <c r="H66" s="16" t="s">
        <v>201</v>
      </c>
    </row>
    <row r="67" spans="1:8" ht="84" customHeight="1" x14ac:dyDescent="0.3">
      <c r="A67" s="8">
        <v>64</v>
      </c>
      <c r="B67" s="8" t="s">
        <v>25</v>
      </c>
      <c r="C67" s="16" t="s">
        <v>202</v>
      </c>
      <c r="D67" s="16" t="s">
        <v>203</v>
      </c>
      <c r="E67" s="8" t="s">
        <v>76</v>
      </c>
      <c r="F67" s="16"/>
      <c r="G67" s="16" t="s">
        <v>204</v>
      </c>
      <c r="H67" s="16" t="s">
        <v>205</v>
      </c>
    </row>
    <row r="68" spans="1:8" ht="84" customHeight="1" x14ac:dyDescent="0.3">
      <c r="A68" s="8">
        <v>65</v>
      </c>
      <c r="B68" s="8" t="s">
        <v>25</v>
      </c>
      <c r="C68" s="16" t="s">
        <v>206</v>
      </c>
      <c r="D68" s="16" t="s">
        <v>207</v>
      </c>
      <c r="E68" s="8" t="s">
        <v>76</v>
      </c>
      <c r="F68" s="16"/>
      <c r="G68" s="16" t="s">
        <v>208</v>
      </c>
      <c r="H68" s="16" t="s">
        <v>209</v>
      </c>
    </row>
    <row r="69" spans="1:8" ht="50.4" customHeight="1" x14ac:dyDescent="0.3">
      <c r="A69" s="8">
        <v>66</v>
      </c>
      <c r="B69" s="8" t="s">
        <v>25</v>
      </c>
      <c r="C69" s="16" t="s">
        <v>210</v>
      </c>
      <c r="D69" s="16" t="s">
        <v>211</v>
      </c>
      <c r="E69" s="8" t="s">
        <v>76</v>
      </c>
      <c r="F69" s="16"/>
      <c r="G69" s="16" t="s">
        <v>212</v>
      </c>
      <c r="H69" s="16" t="s">
        <v>213</v>
      </c>
    </row>
    <row r="70" spans="1:8" ht="84" customHeight="1" x14ac:dyDescent="0.3">
      <c r="A70" s="8">
        <v>67</v>
      </c>
      <c r="B70" s="8" t="s">
        <v>214</v>
      </c>
      <c r="C70" s="16" t="s">
        <v>215</v>
      </c>
      <c r="D70" s="16" t="s">
        <v>216</v>
      </c>
      <c r="E70" s="8" t="s">
        <v>76</v>
      </c>
      <c r="F70" s="16"/>
      <c r="G70" s="16" t="s">
        <v>217</v>
      </c>
      <c r="H70" s="16" t="s">
        <v>218</v>
      </c>
    </row>
    <row r="71" spans="1:8" ht="84" customHeight="1" x14ac:dyDescent="0.3">
      <c r="A71" s="8">
        <v>68</v>
      </c>
      <c r="B71" s="8" t="s">
        <v>214</v>
      </c>
      <c r="C71" s="16" t="s">
        <v>215</v>
      </c>
      <c r="D71" s="16" t="s">
        <v>219</v>
      </c>
      <c r="E71" s="8" t="s">
        <v>76</v>
      </c>
      <c r="F71" s="16"/>
      <c r="G71" s="16" t="s">
        <v>220</v>
      </c>
      <c r="H71" s="16" t="s">
        <v>221</v>
      </c>
    </row>
    <row r="72" spans="1:8" ht="67.2" customHeight="1" x14ac:dyDescent="0.3">
      <c r="A72" s="8">
        <v>69</v>
      </c>
      <c r="B72" s="8" t="s">
        <v>25</v>
      </c>
      <c r="C72" s="16" t="s">
        <v>215</v>
      </c>
      <c r="D72" s="16" t="s">
        <v>222</v>
      </c>
      <c r="E72" s="8" t="s">
        <v>76</v>
      </c>
      <c r="F72" s="16" t="s">
        <v>223</v>
      </c>
      <c r="G72" s="16" t="s">
        <v>224</v>
      </c>
      <c r="H72" s="16" t="s">
        <v>225</v>
      </c>
    </row>
    <row r="73" spans="1:8" ht="67.2" customHeight="1" x14ac:dyDescent="0.3">
      <c r="A73" s="8">
        <v>70</v>
      </c>
      <c r="B73" s="8" t="s">
        <v>25</v>
      </c>
      <c r="C73" s="16" t="s">
        <v>215</v>
      </c>
      <c r="D73" s="16" t="s">
        <v>226</v>
      </c>
      <c r="E73" s="8" t="s">
        <v>76</v>
      </c>
      <c r="F73" s="16" t="s">
        <v>227</v>
      </c>
      <c r="G73" s="16" t="s">
        <v>224</v>
      </c>
      <c r="H73" s="16" t="s">
        <v>228</v>
      </c>
    </row>
    <row r="74" spans="1:8" ht="67.2" customHeight="1" x14ac:dyDescent="0.3">
      <c r="A74" s="8">
        <v>71</v>
      </c>
      <c r="B74" s="8" t="s">
        <v>25</v>
      </c>
      <c r="C74" s="16" t="s">
        <v>215</v>
      </c>
      <c r="D74" s="16" t="s">
        <v>229</v>
      </c>
      <c r="E74" s="8" t="s">
        <v>76</v>
      </c>
      <c r="F74" s="16" t="s">
        <v>230</v>
      </c>
      <c r="G74" s="16" t="s">
        <v>224</v>
      </c>
      <c r="H74" s="16" t="s">
        <v>231</v>
      </c>
    </row>
    <row r="75" spans="1:8" ht="67.2" customHeight="1" x14ac:dyDescent="0.3">
      <c r="A75" s="8">
        <v>72</v>
      </c>
      <c r="B75" s="8" t="s">
        <v>73</v>
      </c>
      <c r="C75" s="16" t="s">
        <v>118</v>
      </c>
      <c r="D75" s="16" t="s">
        <v>232</v>
      </c>
      <c r="E75" s="8" t="s">
        <v>76</v>
      </c>
      <c r="F75" s="16"/>
      <c r="G75" s="16" t="s">
        <v>233</v>
      </c>
      <c r="H75" s="16" t="s">
        <v>234</v>
      </c>
    </row>
    <row r="76" spans="1:8" ht="100.8" customHeight="1" x14ac:dyDescent="0.3">
      <c r="A76" s="8">
        <v>73</v>
      </c>
      <c r="B76" s="8" t="s">
        <v>73</v>
      </c>
      <c r="C76" s="16" t="s">
        <v>118</v>
      </c>
      <c r="D76" s="16" t="s">
        <v>235</v>
      </c>
      <c r="E76" s="8" t="s">
        <v>76</v>
      </c>
      <c r="F76" s="16"/>
      <c r="G76" s="16" t="s">
        <v>236</v>
      </c>
      <c r="H76" s="16" t="s">
        <v>237</v>
      </c>
    </row>
    <row r="77" spans="1:8" ht="67.2" customHeight="1" x14ac:dyDescent="0.3">
      <c r="A77" s="8">
        <v>74</v>
      </c>
      <c r="B77" s="8" t="s">
        <v>73</v>
      </c>
      <c r="C77" s="16" t="s">
        <v>118</v>
      </c>
      <c r="D77" s="16" t="s">
        <v>238</v>
      </c>
      <c r="E77" s="8" t="s">
        <v>76</v>
      </c>
      <c r="F77" s="16"/>
      <c r="G77" s="16" t="s">
        <v>233</v>
      </c>
      <c r="H77" s="16" t="s">
        <v>239</v>
      </c>
    </row>
    <row r="78" spans="1:8" ht="100.8" customHeight="1" x14ac:dyDescent="0.3">
      <c r="A78" s="8">
        <v>75</v>
      </c>
      <c r="B78" s="8" t="s">
        <v>73</v>
      </c>
      <c r="C78" s="16" t="s">
        <v>118</v>
      </c>
      <c r="D78" s="16" t="s">
        <v>240</v>
      </c>
      <c r="E78" s="8" t="s">
        <v>76</v>
      </c>
      <c r="F78" s="16"/>
      <c r="G78" s="16" t="s">
        <v>241</v>
      </c>
      <c r="H78" s="16" t="s">
        <v>242</v>
      </c>
    </row>
    <row r="79" spans="1:8" ht="100.8" customHeight="1" x14ac:dyDescent="0.3">
      <c r="A79" s="8">
        <v>76</v>
      </c>
      <c r="B79" s="8" t="s">
        <v>73</v>
      </c>
      <c r="C79" s="16" t="s">
        <v>181</v>
      </c>
      <c r="D79" s="16" t="s">
        <v>243</v>
      </c>
      <c r="E79" s="8" t="s">
        <v>76</v>
      </c>
      <c r="F79" s="16"/>
      <c r="G79" s="16" t="s">
        <v>244</v>
      </c>
      <c r="H79" s="16" t="s">
        <v>245</v>
      </c>
    </row>
    <row r="80" spans="1:8" ht="20.399999999999999" customHeight="1" x14ac:dyDescent="0.3">
      <c r="A80" s="62" t="s">
        <v>246</v>
      </c>
      <c r="B80" s="63"/>
      <c r="C80" s="63"/>
      <c r="D80" s="63"/>
      <c r="E80" s="63"/>
      <c r="F80" s="63"/>
      <c r="G80" s="63"/>
      <c r="H80" s="64"/>
    </row>
    <row r="81" spans="1:8" ht="33.6" customHeight="1" x14ac:dyDescent="0.3">
      <c r="A81" s="18">
        <v>77</v>
      </c>
      <c r="B81" s="19" t="s">
        <v>25</v>
      </c>
      <c r="C81" s="20" t="s">
        <v>247</v>
      </c>
      <c r="D81" s="19" t="s">
        <v>248</v>
      </c>
      <c r="E81" s="19" t="s">
        <v>249</v>
      </c>
      <c r="F81" s="20" t="s">
        <v>250</v>
      </c>
      <c r="H81" s="20" t="s">
        <v>251</v>
      </c>
    </row>
    <row r="82" spans="1:8" ht="33.6" customHeight="1" x14ac:dyDescent="0.3">
      <c r="A82" s="18">
        <v>78</v>
      </c>
      <c r="B82" s="19" t="s">
        <v>25</v>
      </c>
      <c r="C82" s="20" t="s">
        <v>247</v>
      </c>
      <c r="D82" s="19" t="s">
        <v>252</v>
      </c>
      <c r="E82" s="19" t="s">
        <v>249</v>
      </c>
      <c r="F82" s="21" t="s">
        <v>253</v>
      </c>
      <c r="H82" s="20" t="s">
        <v>254</v>
      </c>
    </row>
    <row r="83" spans="1:8" ht="33.6" customHeight="1" x14ac:dyDescent="0.3">
      <c r="A83" s="18">
        <v>79</v>
      </c>
      <c r="B83" s="19" t="s">
        <v>25</v>
      </c>
      <c r="C83" s="20" t="s">
        <v>247</v>
      </c>
      <c r="D83" s="19" t="s">
        <v>255</v>
      </c>
      <c r="E83" s="19" t="s">
        <v>249</v>
      </c>
      <c r="F83" s="22">
        <v>123</v>
      </c>
      <c r="H83" s="20" t="s">
        <v>251</v>
      </c>
    </row>
    <row r="84" spans="1:8" ht="33.6" customHeight="1" x14ac:dyDescent="0.3">
      <c r="A84" s="18">
        <v>80</v>
      </c>
      <c r="B84" s="19" t="s">
        <v>25</v>
      </c>
      <c r="C84" s="20" t="s">
        <v>247</v>
      </c>
      <c r="D84" s="19" t="s">
        <v>256</v>
      </c>
      <c r="E84" s="19" t="s">
        <v>249</v>
      </c>
      <c r="F84" s="20" t="s">
        <v>257</v>
      </c>
      <c r="H84" s="20" t="s">
        <v>254</v>
      </c>
    </row>
    <row r="85" spans="1:8" ht="33.6" customHeight="1" x14ac:dyDescent="0.3">
      <c r="A85" s="18">
        <v>81</v>
      </c>
      <c r="B85" s="19" t="s">
        <v>25</v>
      </c>
      <c r="C85" s="20" t="s">
        <v>247</v>
      </c>
      <c r="D85" s="19" t="s">
        <v>258</v>
      </c>
      <c r="E85" s="19" t="s">
        <v>249</v>
      </c>
      <c r="F85" s="20" t="s">
        <v>259</v>
      </c>
      <c r="H85" s="20" t="s">
        <v>251</v>
      </c>
    </row>
    <row r="86" spans="1:8" ht="33.6" customHeight="1" x14ac:dyDescent="0.3">
      <c r="A86" s="18">
        <v>82</v>
      </c>
      <c r="B86" s="19" t="s">
        <v>25</v>
      </c>
      <c r="C86" s="20" t="s">
        <v>247</v>
      </c>
      <c r="D86" s="19" t="s">
        <v>260</v>
      </c>
      <c r="E86" s="19" t="s">
        <v>249</v>
      </c>
      <c r="F86" s="20" t="s">
        <v>261</v>
      </c>
      <c r="H86" s="20" t="s">
        <v>254</v>
      </c>
    </row>
    <row r="87" spans="1:8" ht="33.6" customHeight="1" x14ac:dyDescent="0.3">
      <c r="A87" s="18">
        <v>83</v>
      </c>
      <c r="B87" s="19" t="s">
        <v>25</v>
      </c>
      <c r="C87" s="20" t="s">
        <v>247</v>
      </c>
      <c r="D87" s="19" t="s">
        <v>262</v>
      </c>
      <c r="E87" s="19" t="s">
        <v>249</v>
      </c>
      <c r="F87" s="20" t="s">
        <v>263</v>
      </c>
      <c r="H87" s="20" t="s">
        <v>254</v>
      </c>
    </row>
    <row r="88" spans="1:8" ht="50.4" customHeight="1" x14ac:dyDescent="0.3">
      <c r="A88" s="18">
        <v>84</v>
      </c>
      <c r="B88" s="19" t="s">
        <v>25</v>
      </c>
      <c r="C88" s="20" t="s">
        <v>264</v>
      </c>
      <c r="D88" s="19" t="s">
        <v>265</v>
      </c>
      <c r="E88" s="19" t="s">
        <v>266</v>
      </c>
      <c r="F88" s="20" t="s">
        <v>267</v>
      </c>
      <c r="H88" s="20" t="s">
        <v>268</v>
      </c>
    </row>
    <row r="89" spans="1:8" ht="50.4" customHeight="1" x14ac:dyDescent="0.3">
      <c r="A89" s="18">
        <v>85</v>
      </c>
      <c r="B89" s="19" t="s">
        <v>25</v>
      </c>
      <c r="C89" s="20" t="s">
        <v>264</v>
      </c>
      <c r="D89" s="19" t="s">
        <v>269</v>
      </c>
      <c r="E89" s="19" t="s">
        <v>266</v>
      </c>
      <c r="F89" s="21" t="s">
        <v>270</v>
      </c>
      <c r="H89" s="20" t="s">
        <v>268</v>
      </c>
    </row>
    <row r="90" spans="1:8" ht="50.4" customHeight="1" x14ac:dyDescent="0.3">
      <c r="A90" s="18">
        <v>86</v>
      </c>
      <c r="B90" s="19" t="s">
        <v>25</v>
      </c>
      <c r="C90" s="20" t="s">
        <v>264</v>
      </c>
      <c r="D90" s="19" t="s">
        <v>271</v>
      </c>
      <c r="E90" s="19" t="s">
        <v>266</v>
      </c>
      <c r="F90" s="22">
        <v>456</v>
      </c>
      <c r="H90" s="20" t="s">
        <v>254</v>
      </c>
    </row>
    <row r="91" spans="1:8" ht="50.4" customHeight="1" x14ac:dyDescent="0.3">
      <c r="A91" s="18">
        <v>87</v>
      </c>
      <c r="B91" s="19" t="s">
        <v>25</v>
      </c>
      <c r="C91" s="20" t="s">
        <v>272</v>
      </c>
      <c r="D91" s="19" t="s">
        <v>273</v>
      </c>
      <c r="E91" s="19" t="s">
        <v>266</v>
      </c>
      <c r="F91" s="21"/>
      <c r="H91" s="20" t="s">
        <v>274</v>
      </c>
    </row>
    <row r="92" spans="1:8" ht="50.4" customHeight="1" x14ac:dyDescent="0.3">
      <c r="A92" s="18">
        <v>88</v>
      </c>
      <c r="B92" s="19" t="s">
        <v>25</v>
      </c>
      <c r="C92" s="20" t="s">
        <v>275</v>
      </c>
      <c r="D92" s="19" t="s">
        <v>276</v>
      </c>
      <c r="E92" s="19" t="s">
        <v>266</v>
      </c>
      <c r="F92" s="21"/>
      <c r="H92" s="20" t="s">
        <v>274</v>
      </c>
    </row>
    <row r="93" spans="1:8" ht="33.6" customHeight="1" x14ac:dyDescent="0.3">
      <c r="A93" s="18">
        <v>89</v>
      </c>
      <c r="B93" s="19" t="s">
        <v>25</v>
      </c>
      <c r="C93" s="20" t="s">
        <v>277</v>
      </c>
      <c r="D93" s="19" t="s">
        <v>278</v>
      </c>
      <c r="E93" s="19" t="s">
        <v>249</v>
      </c>
      <c r="F93" s="21" t="s">
        <v>279</v>
      </c>
      <c r="H93" s="20" t="s">
        <v>280</v>
      </c>
    </row>
    <row r="94" spans="1:8" ht="33.6" customHeight="1" x14ac:dyDescent="0.3">
      <c r="A94" s="18">
        <v>90</v>
      </c>
      <c r="B94" s="19" t="s">
        <v>25</v>
      </c>
      <c r="C94" s="20" t="s">
        <v>277</v>
      </c>
      <c r="D94" s="19" t="s">
        <v>281</v>
      </c>
      <c r="E94" s="19" t="s">
        <v>249</v>
      </c>
      <c r="F94" s="8" t="s">
        <v>282</v>
      </c>
      <c r="H94" s="20" t="s">
        <v>283</v>
      </c>
    </row>
    <row r="95" spans="1:8" ht="33.6" customHeight="1" x14ac:dyDescent="0.3">
      <c r="A95" s="18">
        <v>91</v>
      </c>
      <c r="B95" s="19" t="s">
        <v>25</v>
      </c>
      <c r="C95" s="20" t="s">
        <v>277</v>
      </c>
      <c r="D95" s="19" t="s">
        <v>284</v>
      </c>
      <c r="E95" s="19" t="s">
        <v>249</v>
      </c>
      <c r="F95" s="21" t="s">
        <v>285</v>
      </c>
      <c r="H95" s="20" t="s">
        <v>283</v>
      </c>
    </row>
    <row r="96" spans="1:8" x14ac:dyDescent="0.3">
      <c r="A96" s="65" t="s">
        <v>286</v>
      </c>
      <c r="B96" s="66"/>
      <c r="C96" s="66"/>
      <c r="D96" s="66"/>
      <c r="E96" s="66"/>
      <c r="F96" s="66"/>
      <c r="G96" s="66"/>
      <c r="H96" s="67"/>
    </row>
    <row r="97" spans="1:8" ht="50.4" customHeight="1" x14ac:dyDescent="0.3">
      <c r="A97" s="18">
        <v>92</v>
      </c>
      <c r="B97" s="19" t="s">
        <v>25</v>
      </c>
      <c r="C97" s="20" t="s">
        <v>287</v>
      </c>
      <c r="D97" s="19" t="s">
        <v>288</v>
      </c>
      <c r="E97" s="19" t="s">
        <v>289</v>
      </c>
      <c r="F97" s="16" t="s">
        <v>290</v>
      </c>
      <c r="H97" s="20" t="s">
        <v>291</v>
      </c>
    </row>
    <row r="98" spans="1:8" ht="50.4" customHeight="1" x14ac:dyDescent="0.3">
      <c r="A98" s="18">
        <v>93</v>
      </c>
      <c r="B98" s="19" t="s">
        <v>25</v>
      </c>
      <c r="C98" s="20" t="s">
        <v>287</v>
      </c>
      <c r="D98" s="19" t="s">
        <v>292</v>
      </c>
      <c r="E98" s="19" t="s">
        <v>289</v>
      </c>
      <c r="F98" s="20" t="s">
        <v>293</v>
      </c>
      <c r="H98" s="21" t="s">
        <v>254</v>
      </c>
    </row>
    <row r="99" spans="1:8" ht="50.4" customHeight="1" x14ac:dyDescent="0.3">
      <c r="A99" s="18">
        <v>94</v>
      </c>
      <c r="B99" s="19" t="s">
        <v>25</v>
      </c>
      <c r="C99" s="20" t="s">
        <v>287</v>
      </c>
      <c r="D99" s="19" t="s">
        <v>294</v>
      </c>
      <c r="E99" s="19" t="s">
        <v>289</v>
      </c>
      <c r="F99" s="20" t="s">
        <v>295</v>
      </c>
      <c r="H99" s="21" t="s">
        <v>254</v>
      </c>
    </row>
    <row r="100" spans="1:8" ht="50.4" customHeight="1" x14ac:dyDescent="0.3">
      <c r="A100" s="18">
        <v>95</v>
      </c>
      <c r="B100" s="19" t="s">
        <v>25</v>
      </c>
      <c r="C100" s="20" t="s">
        <v>287</v>
      </c>
      <c r="D100" s="19" t="s">
        <v>296</v>
      </c>
      <c r="E100" s="19" t="s">
        <v>289</v>
      </c>
      <c r="F100" s="20" t="s">
        <v>297</v>
      </c>
      <c r="H100" s="21" t="s">
        <v>254</v>
      </c>
    </row>
    <row r="101" spans="1:8" ht="50.4" customHeight="1" x14ac:dyDescent="0.3">
      <c r="A101" s="18">
        <v>96</v>
      </c>
      <c r="B101" s="19" t="s">
        <v>25</v>
      </c>
      <c r="C101" s="20" t="s">
        <v>287</v>
      </c>
      <c r="D101" s="19" t="s">
        <v>298</v>
      </c>
      <c r="E101" s="19" t="s">
        <v>289</v>
      </c>
      <c r="F101" s="16" t="s">
        <v>299</v>
      </c>
      <c r="H101" s="21" t="s">
        <v>254</v>
      </c>
    </row>
    <row r="102" spans="1:8" ht="50.4" customHeight="1" x14ac:dyDescent="0.3">
      <c r="A102" s="18">
        <v>97</v>
      </c>
      <c r="B102" s="19" t="s">
        <v>25</v>
      </c>
      <c r="C102" s="20" t="s">
        <v>287</v>
      </c>
      <c r="D102" s="19" t="s">
        <v>300</v>
      </c>
      <c r="E102" s="19" t="s">
        <v>289</v>
      </c>
      <c r="F102" s="16" t="s">
        <v>301</v>
      </c>
      <c r="H102" s="21" t="s">
        <v>254</v>
      </c>
    </row>
    <row r="103" spans="1:8" ht="50.4" customHeight="1" x14ac:dyDescent="0.3">
      <c r="A103" s="18">
        <v>98</v>
      </c>
      <c r="B103" s="19" t="s">
        <v>25</v>
      </c>
      <c r="C103" s="20" t="s">
        <v>302</v>
      </c>
      <c r="D103" s="19" t="s">
        <v>303</v>
      </c>
      <c r="E103" s="19" t="s">
        <v>304</v>
      </c>
      <c r="F103" s="16" t="s">
        <v>305</v>
      </c>
      <c r="H103" s="20" t="s">
        <v>306</v>
      </c>
    </row>
    <row r="104" spans="1:8" ht="50.4" customHeight="1" x14ac:dyDescent="0.3">
      <c r="A104" s="18">
        <v>99</v>
      </c>
      <c r="B104" s="19" t="s">
        <v>25</v>
      </c>
      <c r="C104" s="20" t="s">
        <v>302</v>
      </c>
      <c r="D104" s="19" t="s">
        <v>307</v>
      </c>
      <c r="E104" s="19" t="s">
        <v>304</v>
      </c>
      <c r="F104" s="20" t="s">
        <v>295</v>
      </c>
      <c r="H104" s="21" t="s">
        <v>254</v>
      </c>
    </row>
    <row r="105" spans="1:8" ht="50.4" customHeight="1" x14ac:dyDescent="0.3">
      <c r="A105" s="18">
        <v>100</v>
      </c>
      <c r="B105" s="19" t="s">
        <v>25</v>
      </c>
      <c r="C105" s="20" t="s">
        <v>302</v>
      </c>
      <c r="D105" s="19" t="s">
        <v>308</v>
      </c>
      <c r="E105" s="19" t="s">
        <v>304</v>
      </c>
      <c r="F105" s="20" t="s">
        <v>297</v>
      </c>
      <c r="H105" s="21" t="s">
        <v>254</v>
      </c>
    </row>
    <row r="106" spans="1:8" ht="50.4" customHeight="1" x14ac:dyDescent="0.3">
      <c r="A106" s="18">
        <v>101</v>
      </c>
      <c r="B106" s="19" t="s">
        <v>25</v>
      </c>
      <c r="C106" s="20" t="s">
        <v>302</v>
      </c>
      <c r="D106" s="19" t="s">
        <v>309</v>
      </c>
      <c r="E106" s="19" t="s">
        <v>304</v>
      </c>
      <c r="F106" s="16" t="s">
        <v>299</v>
      </c>
      <c r="H106" s="21" t="s">
        <v>254</v>
      </c>
    </row>
    <row r="107" spans="1:8" ht="50.4" customHeight="1" x14ac:dyDescent="0.3">
      <c r="A107" s="18">
        <v>102</v>
      </c>
      <c r="B107" s="19" t="s">
        <v>25</v>
      </c>
      <c r="C107" s="20" t="s">
        <v>302</v>
      </c>
      <c r="D107" s="19" t="s">
        <v>310</v>
      </c>
      <c r="E107" s="19" t="s">
        <v>304</v>
      </c>
      <c r="F107" s="16" t="s">
        <v>301</v>
      </c>
      <c r="H107" s="21" t="s">
        <v>254</v>
      </c>
    </row>
    <row r="108" spans="1:8" ht="50.4" customHeight="1" x14ac:dyDescent="0.3">
      <c r="A108" s="18">
        <v>103</v>
      </c>
      <c r="B108" s="20" t="s">
        <v>25</v>
      </c>
      <c r="C108" s="20" t="s">
        <v>311</v>
      </c>
      <c r="D108" s="20" t="s">
        <v>312</v>
      </c>
      <c r="E108" s="19" t="s">
        <v>304</v>
      </c>
      <c r="F108" s="20"/>
      <c r="H108" s="20" t="s">
        <v>313</v>
      </c>
    </row>
    <row r="109" spans="1:8" ht="50.4" customHeight="1" x14ac:dyDescent="0.3">
      <c r="A109" s="18">
        <v>104</v>
      </c>
      <c r="B109" s="20" t="s">
        <v>25</v>
      </c>
      <c r="C109" s="20" t="s">
        <v>311</v>
      </c>
      <c r="D109" s="20" t="s">
        <v>314</v>
      </c>
      <c r="E109" s="19" t="s">
        <v>304</v>
      </c>
      <c r="F109" s="20"/>
      <c r="H109" s="20" t="s">
        <v>315</v>
      </c>
    </row>
    <row r="110" spans="1:8" ht="50.4" customHeight="1" x14ac:dyDescent="0.3">
      <c r="A110" s="18">
        <v>105</v>
      </c>
      <c r="B110" s="20" t="s">
        <v>25</v>
      </c>
      <c r="C110" s="20" t="s">
        <v>316</v>
      </c>
      <c r="D110" s="20" t="s">
        <v>317</v>
      </c>
      <c r="E110" s="19" t="s">
        <v>304</v>
      </c>
      <c r="F110" s="20" t="s">
        <v>318</v>
      </c>
      <c r="H110" s="20" t="s">
        <v>319</v>
      </c>
    </row>
    <row r="111" spans="1:8" ht="50.4" customHeight="1" x14ac:dyDescent="0.3">
      <c r="A111" s="18">
        <v>106</v>
      </c>
      <c r="B111" s="20" t="s">
        <v>25</v>
      </c>
      <c r="C111" s="20" t="s">
        <v>316</v>
      </c>
      <c r="D111" s="20" t="s">
        <v>320</v>
      </c>
      <c r="E111" s="19" t="s">
        <v>304</v>
      </c>
      <c r="F111" s="20" t="s">
        <v>318</v>
      </c>
      <c r="H111" s="20" t="s">
        <v>321</v>
      </c>
    </row>
    <row r="112" spans="1:8" ht="50.4" customHeight="1" x14ac:dyDescent="0.3">
      <c r="A112" s="18">
        <v>107</v>
      </c>
      <c r="B112" s="20" t="s">
        <v>25</v>
      </c>
      <c r="C112" s="20" t="s">
        <v>316</v>
      </c>
      <c r="D112" s="20" t="s">
        <v>322</v>
      </c>
      <c r="E112" s="19" t="s">
        <v>304</v>
      </c>
      <c r="F112" s="20" t="s">
        <v>318</v>
      </c>
      <c r="H112" s="20" t="s">
        <v>323</v>
      </c>
    </row>
    <row r="113" spans="1:8" ht="50.4" customHeight="1" x14ac:dyDescent="0.3">
      <c r="A113" s="18">
        <v>108</v>
      </c>
      <c r="B113" s="20" t="s">
        <v>25</v>
      </c>
      <c r="C113" s="20" t="s">
        <v>316</v>
      </c>
      <c r="D113" s="20" t="s">
        <v>324</v>
      </c>
      <c r="E113" s="19" t="s">
        <v>304</v>
      </c>
      <c r="F113" s="20" t="s">
        <v>318</v>
      </c>
      <c r="H113" s="20" t="s">
        <v>325</v>
      </c>
    </row>
    <row r="114" spans="1:8" ht="50.4" customHeight="1" x14ac:dyDescent="0.3">
      <c r="A114" s="18">
        <v>109</v>
      </c>
      <c r="B114" s="20" t="s">
        <v>25</v>
      </c>
      <c r="C114" s="20" t="s">
        <v>316</v>
      </c>
      <c r="D114" s="20" t="s">
        <v>326</v>
      </c>
      <c r="E114" s="19" t="s">
        <v>304</v>
      </c>
      <c r="F114" s="20" t="s">
        <v>327</v>
      </c>
      <c r="H114" s="20" t="s">
        <v>328</v>
      </c>
    </row>
    <row r="115" spans="1:8" ht="50.4" customHeight="1" x14ac:dyDescent="0.3">
      <c r="A115" s="18">
        <v>110</v>
      </c>
      <c r="B115" s="20" t="s">
        <v>25</v>
      </c>
      <c r="C115" s="20" t="s">
        <v>316</v>
      </c>
      <c r="D115" s="20" t="s">
        <v>329</v>
      </c>
      <c r="E115" s="19" t="s">
        <v>304</v>
      </c>
      <c r="F115" s="20" t="s">
        <v>327</v>
      </c>
      <c r="H115" s="20" t="s">
        <v>330</v>
      </c>
    </row>
    <row r="116" spans="1:8" ht="50.4" customHeight="1" x14ac:dyDescent="0.3">
      <c r="A116" s="18">
        <v>111</v>
      </c>
      <c r="B116" s="20" t="s">
        <v>25</v>
      </c>
      <c r="C116" s="20" t="s">
        <v>316</v>
      </c>
      <c r="D116" s="20" t="s">
        <v>331</v>
      </c>
      <c r="E116" s="19" t="s">
        <v>304</v>
      </c>
      <c r="F116" s="19">
        <v>2</v>
      </c>
      <c r="H116" s="20" t="s">
        <v>332</v>
      </c>
    </row>
    <row r="117" spans="1:8" ht="50.4" customHeight="1" x14ac:dyDescent="0.3">
      <c r="A117" s="18">
        <v>112</v>
      </c>
      <c r="B117" s="20" t="s">
        <v>25</v>
      </c>
      <c r="C117" s="20" t="s">
        <v>316</v>
      </c>
      <c r="D117" s="20" t="s">
        <v>333</v>
      </c>
      <c r="E117" s="19" t="s">
        <v>304</v>
      </c>
      <c r="F117" s="20" t="s">
        <v>334</v>
      </c>
      <c r="H117" s="20" t="s">
        <v>335</v>
      </c>
    </row>
    <row r="118" spans="1:8" ht="50.4" customHeight="1" x14ac:dyDescent="0.3">
      <c r="A118" s="18">
        <v>113</v>
      </c>
      <c r="B118" s="20" t="s">
        <v>25</v>
      </c>
      <c r="C118" s="20" t="s">
        <v>316</v>
      </c>
      <c r="D118" s="20" t="s">
        <v>336</v>
      </c>
      <c r="E118" s="19" t="s">
        <v>304</v>
      </c>
      <c r="F118" s="20" t="s">
        <v>334</v>
      </c>
      <c r="H118" s="20" t="s">
        <v>337</v>
      </c>
    </row>
    <row r="119" spans="1:8" ht="50.4" customHeight="1" x14ac:dyDescent="0.3">
      <c r="A119" s="18">
        <v>114</v>
      </c>
      <c r="B119" s="20" t="s">
        <v>25</v>
      </c>
      <c r="C119" s="20" t="s">
        <v>316</v>
      </c>
      <c r="D119" s="20" t="s">
        <v>338</v>
      </c>
      <c r="E119" s="19" t="s">
        <v>304</v>
      </c>
      <c r="F119" s="19">
        <v>8</v>
      </c>
      <c r="H119" s="20" t="s">
        <v>339</v>
      </c>
    </row>
    <row r="120" spans="1:8" ht="50.4" customHeight="1" x14ac:dyDescent="0.3">
      <c r="A120" s="18">
        <v>115</v>
      </c>
      <c r="B120" s="20" t="s">
        <v>25</v>
      </c>
      <c r="C120" s="20" t="s">
        <v>316</v>
      </c>
      <c r="D120" s="20" t="s">
        <v>340</v>
      </c>
      <c r="E120" s="19" t="s">
        <v>304</v>
      </c>
      <c r="F120" s="20" t="s">
        <v>341</v>
      </c>
      <c r="H120" s="20" t="s">
        <v>342</v>
      </c>
    </row>
    <row r="121" spans="1:8" ht="50.4" customHeight="1" x14ac:dyDescent="0.3">
      <c r="A121" s="18">
        <v>116</v>
      </c>
      <c r="B121" s="20" t="s">
        <v>25</v>
      </c>
      <c r="C121" s="20" t="s">
        <v>316</v>
      </c>
      <c r="D121" s="20" t="s">
        <v>343</v>
      </c>
      <c r="E121" s="19" t="s">
        <v>304</v>
      </c>
      <c r="F121" s="20" t="s">
        <v>341</v>
      </c>
      <c r="H121" s="20" t="s">
        <v>344</v>
      </c>
    </row>
    <row r="122" spans="1:8" ht="50.4" customHeight="1" x14ac:dyDescent="0.3">
      <c r="A122" s="18">
        <v>117</v>
      </c>
      <c r="B122" s="20" t="s">
        <v>25</v>
      </c>
      <c r="C122" s="20" t="s">
        <v>316</v>
      </c>
      <c r="D122" s="20" t="s">
        <v>345</v>
      </c>
      <c r="E122" s="19" t="s">
        <v>304</v>
      </c>
      <c r="F122" s="19">
        <v>2</v>
      </c>
      <c r="H122" s="20" t="s">
        <v>346</v>
      </c>
    </row>
    <row r="123" spans="1:8" ht="50.4" customHeight="1" x14ac:dyDescent="0.3">
      <c r="A123" s="18">
        <v>118</v>
      </c>
      <c r="B123" s="20" t="s">
        <v>25</v>
      </c>
      <c r="C123" s="20" t="s">
        <v>316</v>
      </c>
      <c r="D123" s="20" t="s">
        <v>347</v>
      </c>
      <c r="E123" s="19" t="s">
        <v>304</v>
      </c>
      <c r="F123" s="20" t="s">
        <v>341</v>
      </c>
      <c r="H123" s="20" t="s">
        <v>348</v>
      </c>
    </row>
    <row r="124" spans="1:8" ht="50.4" customHeight="1" x14ac:dyDescent="0.3">
      <c r="A124" s="18">
        <v>119</v>
      </c>
      <c r="B124" s="20" t="s">
        <v>25</v>
      </c>
      <c r="C124" s="20" t="s">
        <v>316</v>
      </c>
      <c r="D124" s="20" t="s">
        <v>349</v>
      </c>
      <c r="E124" s="19" t="s">
        <v>304</v>
      </c>
      <c r="F124" s="20" t="s">
        <v>341</v>
      </c>
      <c r="H124" s="20" t="s">
        <v>350</v>
      </c>
    </row>
    <row r="125" spans="1:8" ht="50.4" customHeight="1" x14ac:dyDescent="0.3">
      <c r="A125" s="18">
        <v>120</v>
      </c>
      <c r="B125" s="20" t="s">
        <v>25</v>
      </c>
      <c r="C125" s="20" t="s">
        <v>316</v>
      </c>
      <c r="D125" s="20" t="s">
        <v>351</v>
      </c>
      <c r="E125" s="19" t="s">
        <v>304</v>
      </c>
      <c r="F125" s="19" t="s">
        <v>352</v>
      </c>
      <c r="H125" s="20" t="s">
        <v>353</v>
      </c>
    </row>
    <row r="126" spans="1:8" ht="50.4" customHeight="1" x14ac:dyDescent="0.3">
      <c r="A126" s="18">
        <v>121</v>
      </c>
      <c r="B126" s="20" t="s">
        <v>25</v>
      </c>
      <c r="C126" s="20" t="s">
        <v>316</v>
      </c>
      <c r="D126" s="20" t="s">
        <v>354</v>
      </c>
      <c r="E126" s="19" t="s">
        <v>304</v>
      </c>
      <c r="F126" s="20" t="s">
        <v>355</v>
      </c>
      <c r="H126" s="20" t="s">
        <v>356</v>
      </c>
    </row>
    <row r="127" spans="1:8" ht="50.4" customHeight="1" x14ac:dyDescent="0.3">
      <c r="A127" s="18">
        <v>122</v>
      </c>
      <c r="B127" s="20" t="s">
        <v>25</v>
      </c>
      <c r="C127" s="20" t="s">
        <v>316</v>
      </c>
      <c r="D127" s="20" t="s">
        <v>357</v>
      </c>
      <c r="E127" s="19" t="s">
        <v>304</v>
      </c>
      <c r="F127" s="20" t="s">
        <v>355</v>
      </c>
      <c r="H127" s="20" t="s">
        <v>358</v>
      </c>
    </row>
    <row r="128" spans="1:8" ht="20.399999999999999" customHeight="1" x14ac:dyDescent="0.3">
      <c r="A128" s="62" t="s">
        <v>359</v>
      </c>
      <c r="B128" s="63"/>
      <c r="C128" s="63"/>
      <c r="D128" s="63"/>
      <c r="E128" s="63"/>
      <c r="F128" s="63"/>
      <c r="G128" s="63"/>
      <c r="H128" s="64"/>
    </row>
    <row r="129" spans="1:8" ht="100.8" customHeight="1" x14ac:dyDescent="0.3">
      <c r="A129" s="23">
        <v>123</v>
      </c>
      <c r="B129" s="24" t="s">
        <v>25</v>
      </c>
      <c r="C129" s="25" t="s">
        <v>360</v>
      </c>
      <c r="D129" s="24" t="s">
        <v>361</v>
      </c>
      <c r="E129" s="24" t="s">
        <v>362</v>
      </c>
      <c r="F129" s="24" t="s">
        <v>363</v>
      </c>
      <c r="G129" s="26" t="s">
        <v>364</v>
      </c>
      <c r="H129" s="26" t="s">
        <v>365</v>
      </c>
    </row>
    <row r="130" spans="1:8" ht="100.8" customHeight="1" x14ac:dyDescent="0.3">
      <c r="A130" s="23">
        <v>124</v>
      </c>
      <c r="B130" s="24" t="s">
        <v>25</v>
      </c>
      <c r="C130" s="25" t="s">
        <v>360</v>
      </c>
      <c r="D130" s="26" t="s">
        <v>366</v>
      </c>
      <c r="E130" s="24" t="s">
        <v>362</v>
      </c>
      <c r="F130" s="24" t="s">
        <v>367</v>
      </c>
      <c r="G130" s="26" t="s">
        <v>368</v>
      </c>
      <c r="H130" s="24" t="s">
        <v>369</v>
      </c>
    </row>
    <row r="131" spans="1:8" ht="84" customHeight="1" x14ac:dyDescent="0.3">
      <c r="A131" s="23">
        <v>125</v>
      </c>
      <c r="B131" s="24" t="s">
        <v>25</v>
      </c>
      <c r="C131" s="25" t="s">
        <v>360</v>
      </c>
      <c r="D131" s="24" t="s">
        <v>370</v>
      </c>
      <c r="E131" s="24" t="s">
        <v>362</v>
      </c>
      <c r="F131" s="24" t="s">
        <v>371</v>
      </c>
      <c r="G131" s="26" t="s">
        <v>372</v>
      </c>
      <c r="H131" s="26" t="s">
        <v>373</v>
      </c>
    </row>
    <row r="132" spans="1:8" ht="84" customHeight="1" x14ac:dyDescent="0.3">
      <c r="A132" s="23">
        <v>126</v>
      </c>
      <c r="B132" s="24" t="s">
        <v>25</v>
      </c>
      <c r="C132" s="25" t="s">
        <v>374</v>
      </c>
      <c r="D132" s="26" t="s">
        <v>375</v>
      </c>
      <c r="E132" s="24" t="s">
        <v>362</v>
      </c>
      <c r="F132" s="24" t="s">
        <v>363</v>
      </c>
      <c r="G132" s="26" t="s">
        <v>376</v>
      </c>
      <c r="H132" s="26" t="s">
        <v>377</v>
      </c>
    </row>
    <row r="133" spans="1:8" ht="100.8" customHeight="1" x14ac:dyDescent="0.3">
      <c r="A133" s="23">
        <v>127</v>
      </c>
      <c r="B133" s="24" t="s">
        <v>25</v>
      </c>
      <c r="C133" s="25" t="s">
        <v>374</v>
      </c>
      <c r="D133" s="26" t="s">
        <v>378</v>
      </c>
      <c r="E133" s="24" t="s">
        <v>362</v>
      </c>
      <c r="F133" s="24" t="s">
        <v>367</v>
      </c>
      <c r="G133" s="26" t="s">
        <v>379</v>
      </c>
      <c r="H133" s="24" t="s">
        <v>369</v>
      </c>
    </row>
    <row r="134" spans="1:8" ht="84" customHeight="1" x14ac:dyDescent="0.3">
      <c r="A134" s="23">
        <v>128</v>
      </c>
      <c r="B134" s="24" t="s">
        <v>25</v>
      </c>
      <c r="C134" s="25" t="s">
        <v>374</v>
      </c>
      <c r="D134" s="24" t="s">
        <v>380</v>
      </c>
      <c r="E134" s="24" t="s">
        <v>362</v>
      </c>
      <c r="F134" s="27" t="s">
        <v>381</v>
      </c>
      <c r="G134" s="26" t="s">
        <v>382</v>
      </c>
      <c r="H134" s="26" t="s">
        <v>383</v>
      </c>
    </row>
    <row r="135" spans="1:8" ht="84" customHeight="1" x14ac:dyDescent="0.3">
      <c r="A135" s="23">
        <v>129</v>
      </c>
      <c r="B135" s="24" t="s">
        <v>25</v>
      </c>
      <c r="C135" s="25" t="s">
        <v>384</v>
      </c>
      <c r="D135" s="26" t="s">
        <v>385</v>
      </c>
      <c r="E135" s="24" t="s">
        <v>362</v>
      </c>
      <c r="F135" s="24">
        <v>8</v>
      </c>
      <c r="G135" s="26" t="s">
        <v>386</v>
      </c>
      <c r="H135" s="26" t="s">
        <v>387</v>
      </c>
    </row>
    <row r="136" spans="1:8" ht="84" customHeight="1" x14ac:dyDescent="0.3">
      <c r="A136" s="23">
        <v>130</v>
      </c>
      <c r="B136" s="24" t="s">
        <v>25</v>
      </c>
      <c r="C136" s="25" t="s">
        <v>384</v>
      </c>
      <c r="D136" s="26" t="s">
        <v>388</v>
      </c>
      <c r="E136" s="24" t="s">
        <v>362</v>
      </c>
      <c r="F136" s="24">
        <v>1111</v>
      </c>
      <c r="G136" s="26" t="s">
        <v>389</v>
      </c>
      <c r="H136" s="24" t="s">
        <v>369</v>
      </c>
    </row>
    <row r="137" spans="1:8" ht="84" customHeight="1" x14ac:dyDescent="0.3">
      <c r="A137" s="23">
        <v>131</v>
      </c>
      <c r="B137" s="24" t="s">
        <v>25</v>
      </c>
      <c r="C137" s="25" t="s">
        <v>384</v>
      </c>
      <c r="D137" s="24" t="s">
        <v>390</v>
      </c>
      <c r="E137" s="24" t="s">
        <v>362</v>
      </c>
      <c r="F137" s="27">
        <v>8294049094</v>
      </c>
      <c r="G137" s="26" t="s">
        <v>391</v>
      </c>
      <c r="H137" s="26" t="s">
        <v>392</v>
      </c>
    </row>
    <row r="138" spans="1:8" ht="84" customHeight="1" x14ac:dyDescent="0.3">
      <c r="A138" s="23">
        <v>132</v>
      </c>
      <c r="B138" s="24" t="s">
        <v>25</v>
      </c>
      <c r="C138" s="25" t="s">
        <v>393</v>
      </c>
      <c r="D138" s="24" t="s">
        <v>394</v>
      </c>
      <c r="E138" s="24" t="s">
        <v>362</v>
      </c>
      <c r="F138" s="26" t="s">
        <v>395</v>
      </c>
      <c r="G138" s="26" t="s">
        <v>396</v>
      </c>
      <c r="H138" s="26" t="s">
        <v>397</v>
      </c>
    </row>
    <row r="139" spans="1:8" ht="84" customHeight="1" x14ac:dyDescent="0.3">
      <c r="A139" s="23">
        <v>133</v>
      </c>
      <c r="B139" s="24" t="s">
        <v>25</v>
      </c>
      <c r="C139" s="25" t="s">
        <v>393</v>
      </c>
      <c r="D139" s="24" t="s">
        <v>398</v>
      </c>
      <c r="E139" s="24" t="s">
        <v>362</v>
      </c>
      <c r="F139" s="26" t="s">
        <v>399</v>
      </c>
      <c r="G139" s="26" t="s">
        <v>400</v>
      </c>
      <c r="H139" s="26" t="s">
        <v>401</v>
      </c>
    </row>
    <row r="140" spans="1:8" ht="100.8" customHeight="1" x14ac:dyDescent="0.3">
      <c r="A140" s="23">
        <v>134</v>
      </c>
      <c r="B140" s="24" t="s">
        <v>25</v>
      </c>
      <c r="C140" s="25" t="s">
        <v>393</v>
      </c>
      <c r="D140" s="24" t="s">
        <v>402</v>
      </c>
      <c r="E140" s="24" t="s">
        <v>362</v>
      </c>
      <c r="F140" s="26" t="s">
        <v>403</v>
      </c>
      <c r="G140" s="26" t="s">
        <v>404</v>
      </c>
      <c r="H140" s="26" t="s">
        <v>405</v>
      </c>
    </row>
    <row r="141" spans="1:8" ht="100.8" customHeight="1" x14ac:dyDescent="0.3">
      <c r="A141" s="23">
        <v>135</v>
      </c>
      <c r="B141" s="24" t="s">
        <v>25</v>
      </c>
      <c r="C141" s="25" t="s">
        <v>393</v>
      </c>
      <c r="D141" s="24" t="s">
        <v>406</v>
      </c>
      <c r="E141" s="24" t="s">
        <v>362</v>
      </c>
      <c r="F141" s="26" t="s">
        <v>407</v>
      </c>
      <c r="G141" s="26" t="s">
        <v>408</v>
      </c>
      <c r="H141" s="26" t="s">
        <v>409</v>
      </c>
    </row>
    <row r="142" spans="1:8" ht="100.8" customHeight="1" x14ac:dyDescent="0.3">
      <c r="A142" s="23">
        <v>136</v>
      </c>
      <c r="B142" s="24" t="s">
        <v>25</v>
      </c>
      <c r="C142" s="25" t="s">
        <v>393</v>
      </c>
      <c r="D142" s="24" t="s">
        <v>410</v>
      </c>
      <c r="E142" s="24" t="s">
        <v>362</v>
      </c>
      <c r="F142" s="26" t="s">
        <v>411</v>
      </c>
      <c r="G142" s="26" t="s">
        <v>408</v>
      </c>
      <c r="H142" s="26" t="s">
        <v>405</v>
      </c>
    </row>
    <row r="143" spans="1:8" ht="100.8" customHeight="1" x14ac:dyDescent="0.3">
      <c r="A143" s="23">
        <v>137</v>
      </c>
      <c r="B143" s="24" t="s">
        <v>25</v>
      </c>
      <c r="C143" s="25" t="s">
        <v>393</v>
      </c>
      <c r="D143" s="24" t="s">
        <v>412</v>
      </c>
      <c r="E143" s="24" t="s">
        <v>362</v>
      </c>
      <c r="F143" s="26" t="s">
        <v>413</v>
      </c>
      <c r="G143" s="26" t="s">
        <v>414</v>
      </c>
      <c r="H143" s="26" t="s">
        <v>415</v>
      </c>
    </row>
    <row r="144" spans="1:8" ht="100.8" customHeight="1" x14ac:dyDescent="0.3">
      <c r="A144" s="23">
        <v>138</v>
      </c>
      <c r="B144" s="24" t="s">
        <v>25</v>
      </c>
      <c r="C144" s="25" t="s">
        <v>393</v>
      </c>
      <c r="D144" s="24" t="s">
        <v>416</v>
      </c>
      <c r="E144" s="24" t="s">
        <v>362</v>
      </c>
      <c r="F144" s="26" t="s">
        <v>395</v>
      </c>
      <c r="G144" s="26" t="s">
        <v>417</v>
      </c>
      <c r="H144" s="26" t="s">
        <v>418</v>
      </c>
    </row>
    <row r="145" spans="1:8" ht="100.8" customHeight="1" x14ac:dyDescent="0.3">
      <c r="A145" s="23">
        <v>139</v>
      </c>
      <c r="B145" s="24" t="s">
        <v>25</v>
      </c>
      <c r="C145" s="25" t="s">
        <v>393</v>
      </c>
      <c r="D145" s="24" t="s">
        <v>419</v>
      </c>
      <c r="E145" s="24" t="s">
        <v>362</v>
      </c>
      <c r="F145" s="26" t="s">
        <v>420</v>
      </c>
      <c r="G145" s="26" t="s">
        <v>421</v>
      </c>
      <c r="H145" s="26" t="s">
        <v>422</v>
      </c>
    </row>
    <row r="146" spans="1:8" ht="100.8" customHeight="1" x14ac:dyDescent="0.3">
      <c r="A146" s="23">
        <v>140</v>
      </c>
      <c r="B146" s="24" t="s">
        <v>25</v>
      </c>
      <c r="C146" s="25" t="s">
        <v>393</v>
      </c>
      <c r="D146" s="24" t="s">
        <v>423</v>
      </c>
      <c r="E146" s="24" t="s">
        <v>362</v>
      </c>
      <c r="F146" s="26" t="s">
        <v>424</v>
      </c>
      <c r="G146" s="26" t="s">
        <v>425</v>
      </c>
      <c r="H146" s="26" t="s">
        <v>426</v>
      </c>
    </row>
    <row r="147" spans="1:8" ht="100.8" customHeight="1" x14ac:dyDescent="0.3">
      <c r="A147" s="23">
        <v>141</v>
      </c>
      <c r="B147" s="24" t="s">
        <v>25</v>
      </c>
      <c r="C147" s="25" t="s">
        <v>393</v>
      </c>
      <c r="D147" s="24" t="s">
        <v>427</v>
      </c>
      <c r="E147" s="24" t="s">
        <v>362</v>
      </c>
      <c r="F147" s="26" t="s">
        <v>428</v>
      </c>
      <c r="G147" s="26" t="s">
        <v>425</v>
      </c>
      <c r="H147" s="26" t="s">
        <v>429</v>
      </c>
    </row>
    <row r="148" spans="1:8" ht="100.8" customHeight="1" x14ac:dyDescent="0.3">
      <c r="A148" s="23">
        <v>142</v>
      </c>
      <c r="B148" s="24" t="s">
        <v>25</v>
      </c>
      <c r="C148" s="25" t="s">
        <v>393</v>
      </c>
      <c r="D148" s="24" t="s">
        <v>430</v>
      </c>
      <c r="E148" s="24" t="s">
        <v>362</v>
      </c>
      <c r="F148" s="26" t="s">
        <v>431</v>
      </c>
      <c r="G148" s="26" t="s">
        <v>432</v>
      </c>
      <c r="H148" s="26" t="s">
        <v>433</v>
      </c>
    </row>
    <row r="149" spans="1:8" ht="100.8" customHeight="1" x14ac:dyDescent="0.3">
      <c r="A149" s="23">
        <v>143</v>
      </c>
      <c r="B149" s="24" t="s">
        <v>25</v>
      </c>
      <c r="C149" s="25" t="s">
        <v>393</v>
      </c>
      <c r="D149" s="24" t="s">
        <v>434</v>
      </c>
      <c r="E149" s="24" t="s">
        <v>362</v>
      </c>
      <c r="F149" s="26" t="s">
        <v>435</v>
      </c>
      <c r="G149" s="26" t="s">
        <v>432</v>
      </c>
      <c r="H149" s="26" t="s">
        <v>429</v>
      </c>
    </row>
    <row r="150" spans="1:8" ht="100.8" customHeight="1" x14ac:dyDescent="0.3">
      <c r="A150" s="23">
        <v>144</v>
      </c>
      <c r="B150" s="24" t="s">
        <v>25</v>
      </c>
      <c r="C150" s="25" t="s">
        <v>393</v>
      </c>
      <c r="D150" s="24" t="s">
        <v>436</v>
      </c>
      <c r="E150" s="24" t="s">
        <v>362</v>
      </c>
      <c r="F150" s="26" t="s">
        <v>437</v>
      </c>
      <c r="G150" s="26" t="s">
        <v>438</v>
      </c>
      <c r="H150" s="26" t="s">
        <v>426</v>
      </c>
    </row>
    <row r="151" spans="1:8" ht="134.4" customHeight="1" x14ac:dyDescent="0.3">
      <c r="A151" s="23">
        <v>145</v>
      </c>
      <c r="B151" s="24" t="s">
        <v>25</v>
      </c>
      <c r="C151" s="25" t="s">
        <v>439</v>
      </c>
      <c r="D151" s="24" t="s">
        <v>440</v>
      </c>
      <c r="E151" s="24" t="s">
        <v>362</v>
      </c>
      <c r="F151" s="26" t="s">
        <v>441</v>
      </c>
      <c r="G151" s="26" t="s">
        <v>442</v>
      </c>
      <c r="H151" s="26" t="s">
        <v>443</v>
      </c>
    </row>
    <row r="152" spans="1:8" ht="100.8" customHeight="1" x14ac:dyDescent="0.3">
      <c r="A152" s="23">
        <v>146</v>
      </c>
      <c r="B152" s="24" t="s">
        <v>25</v>
      </c>
      <c r="C152" s="25" t="s">
        <v>439</v>
      </c>
      <c r="D152" s="24" t="s">
        <v>444</v>
      </c>
      <c r="E152" s="24" t="s">
        <v>362</v>
      </c>
      <c r="F152" s="26" t="s">
        <v>445</v>
      </c>
      <c r="G152" s="26" t="s">
        <v>442</v>
      </c>
      <c r="H152" s="26" t="s">
        <v>443</v>
      </c>
    </row>
    <row r="153" spans="1:8" ht="117.6" customHeight="1" x14ac:dyDescent="0.3">
      <c r="A153" s="23">
        <v>147</v>
      </c>
      <c r="B153" s="24" t="s">
        <v>25</v>
      </c>
      <c r="C153" s="25" t="s">
        <v>393</v>
      </c>
      <c r="D153" s="24" t="s">
        <v>446</v>
      </c>
      <c r="E153" s="24" t="s">
        <v>362</v>
      </c>
      <c r="F153" s="26" t="s">
        <v>447</v>
      </c>
      <c r="G153" s="26" t="s">
        <v>448</v>
      </c>
      <c r="H153" s="26" t="s">
        <v>401</v>
      </c>
    </row>
    <row r="154" spans="1:8" ht="117.6" customHeight="1" x14ac:dyDescent="0.3">
      <c r="A154" s="23">
        <v>148</v>
      </c>
      <c r="B154" s="24" t="s">
        <v>25</v>
      </c>
      <c r="C154" s="25" t="s">
        <v>393</v>
      </c>
      <c r="D154" s="24" t="s">
        <v>449</v>
      </c>
      <c r="E154" s="24" t="s">
        <v>362</v>
      </c>
      <c r="F154" s="26" t="s">
        <v>450</v>
      </c>
      <c r="G154" s="26" t="s">
        <v>451</v>
      </c>
      <c r="H154" s="26" t="s">
        <v>452</v>
      </c>
    </row>
    <row r="155" spans="1:8" ht="117.6" customHeight="1" x14ac:dyDescent="0.3">
      <c r="A155" s="23">
        <v>149</v>
      </c>
      <c r="B155" s="24" t="s">
        <v>25</v>
      </c>
      <c r="C155" s="25" t="s">
        <v>393</v>
      </c>
      <c r="D155" s="24" t="s">
        <v>453</v>
      </c>
      <c r="E155" s="24" t="s">
        <v>362</v>
      </c>
      <c r="F155" s="26" t="s">
        <v>454</v>
      </c>
      <c r="G155" s="26" t="s">
        <v>455</v>
      </c>
      <c r="H155" s="26" t="s">
        <v>456</v>
      </c>
    </row>
    <row r="156" spans="1:8" ht="117.6" customHeight="1" x14ac:dyDescent="0.3">
      <c r="A156" s="23">
        <v>150</v>
      </c>
      <c r="B156" s="24" t="s">
        <v>25</v>
      </c>
      <c r="C156" s="25" t="s">
        <v>393</v>
      </c>
      <c r="D156" s="24" t="s">
        <v>457</v>
      </c>
      <c r="E156" s="24" t="s">
        <v>362</v>
      </c>
      <c r="F156" s="26" t="s">
        <v>458</v>
      </c>
      <c r="G156" s="26" t="s">
        <v>459</v>
      </c>
      <c r="H156" s="26" t="s">
        <v>405</v>
      </c>
    </row>
    <row r="157" spans="1:8" ht="117.6" customHeight="1" x14ac:dyDescent="0.3">
      <c r="A157" s="23">
        <v>151</v>
      </c>
      <c r="B157" s="24" t="s">
        <v>25</v>
      </c>
      <c r="C157" s="25" t="s">
        <v>439</v>
      </c>
      <c r="D157" s="24" t="s">
        <v>460</v>
      </c>
      <c r="E157" s="24" t="s">
        <v>362</v>
      </c>
      <c r="F157" s="26" t="s">
        <v>461</v>
      </c>
      <c r="G157" s="26" t="s">
        <v>462</v>
      </c>
      <c r="H157" s="26" t="s">
        <v>463</v>
      </c>
    </row>
    <row r="158" spans="1:8" ht="100.8" customHeight="1" x14ac:dyDescent="0.3">
      <c r="A158" s="23">
        <v>152</v>
      </c>
      <c r="B158" s="24" t="s">
        <v>25</v>
      </c>
      <c r="C158" s="25" t="s">
        <v>439</v>
      </c>
      <c r="D158" s="24" t="s">
        <v>464</v>
      </c>
      <c r="E158" s="24" t="s">
        <v>362</v>
      </c>
      <c r="F158" s="26" t="s">
        <v>465</v>
      </c>
      <c r="G158" s="26" t="s">
        <v>466</v>
      </c>
      <c r="H158" s="26" t="s">
        <v>443</v>
      </c>
    </row>
    <row r="159" spans="1:8" ht="117.6" customHeight="1" x14ac:dyDescent="0.3">
      <c r="A159" s="23">
        <v>153</v>
      </c>
      <c r="B159" s="24" t="s">
        <v>25</v>
      </c>
      <c r="C159" s="25" t="s">
        <v>439</v>
      </c>
      <c r="D159" s="24" t="s">
        <v>467</v>
      </c>
      <c r="E159" s="24" t="s">
        <v>362</v>
      </c>
      <c r="F159" s="26" t="s">
        <v>468</v>
      </c>
      <c r="G159" s="26" t="s">
        <v>469</v>
      </c>
      <c r="H159" s="26" t="s">
        <v>443</v>
      </c>
    </row>
    <row r="160" spans="1:8" ht="117.6" customHeight="1" x14ac:dyDescent="0.3">
      <c r="A160" s="23">
        <v>154</v>
      </c>
      <c r="B160" s="24" t="s">
        <v>25</v>
      </c>
      <c r="C160" s="25" t="s">
        <v>439</v>
      </c>
      <c r="D160" s="24" t="s">
        <v>470</v>
      </c>
      <c r="E160" s="24" t="s">
        <v>362</v>
      </c>
      <c r="F160" s="26" t="s">
        <v>471</v>
      </c>
      <c r="G160" s="26" t="s">
        <v>472</v>
      </c>
      <c r="H160" s="26" t="s">
        <v>429</v>
      </c>
    </row>
    <row r="161" spans="1:8" ht="100.8" customHeight="1" x14ac:dyDescent="0.3">
      <c r="A161" s="23">
        <v>155</v>
      </c>
      <c r="B161" s="24" t="s">
        <v>25</v>
      </c>
      <c r="C161" s="25" t="s">
        <v>439</v>
      </c>
      <c r="D161" s="24" t="s">
        <v>473</v>
      </c>
      <c r="E161" s="24" t="s">
        <v>362</v>
      </c>
      <c r="F161" s="26" t="s">
        <v>474</v>
      </c>
      <c r="G161" s="26" t="s">
        <v>475</v>
      </c>
      <c r="H161" s="26" t="s">
        <v>443</v>
      </c>
    </row>
    <row r="162" spans="1:8" ht="117.6" customHeight="1" x14ac:dyDescent="0.3">
      <c r="A162" s="23">
        <v>156</v>
      </c>
      <c r="B162" s="24" t="s">
        <v>25</v>
      </c>
      <c r="C162" s="25" t="s">
        <v>439</v>
      </c>
      <c r="D162" s="24" t="s">
        <v>476</v>
      </c>
      <c r="E162" s="24" t="s">
        <v>362</v>
      </c>
      <c r="F162" s="26" t="s">
        <v>477</v>
      </c>
      <c r="G162" s="26" t="s">
        <v>478</v>
      </c>
      <c r="H162" s="26" t="s">
        <v>429</v>
      </c>
    </row>
    <row r="163" spans="1:8" ht="117.6" customHeight="1" x14ac:dyDescent="0.3">
      <c r="A163" s="23">
        <v>157</v>
      </c>
      <c r="B163" s="24" t="s">
        <v>25</v>
      </c>
      <c r="C163" s="25" t="s">
        <v>439</v>
      </c>
      <c r="D163" s="24" t="s">
        <v>479</v>
      </c>
      <c r="E163" s="24" t="s">
        <v>362</v>
      </c>
      <c r="F163" s="26" t="s">
        <v>480</v>
      </c>
      <c r="G163" s="26" t="s">
        <v>481</v>
      </c>
      <c r="H163" s="26" t="s">
        <v>443</v>
      </c>
    </row>
    <row r="164" spans="1:8" ht="117.6" customHeight="1" x14ac:dyDescent="0.3">
      <c r="A164" s="23">
        <v>158</v>
      </c>
      <c r="B164" s="24" t="s">
        <v>25</v>
      </c>
      <c r="C164" s="25" t="s">
        <v>439</v>
      </c>
      <c r="D164" s="24" t="s">
        <v>482</v>
      </c>
      <c r="E164" s="24" t="s">
        <v>362</v>
      </c>
      <c r="F164" s="26" t="s">
        <v>483</v>
      </c>
      <c r="G164" s="26" t="s">
        <v>481</v>
      </c>
      <c r="H164" s="26" t="s">
        <v>484</v>
      </c>
    </row>
    <row r="165" spans="1:8" ht="100.8" customHeight="1" x14ac:dyDescent="0.3">
      <c r="A165" s="23">
        <v>159</v>
      </c>
      <c r="B165" s="24" t="s">
        <v>25</v>
      </c>
      <c r="C165" s="24" t="s">
        <v>485</v>
      </c>
      <c r="D165" s="24" t="s">
        <v>486</v>
      </c>
      <c r="E165" s="24" t="s">
        <v>362</v>
      </c>
      <c r="F165" s="26" t="s">
        <v>487</v>
      </c>
      <c r="G165" s="26" t="s">
        <v>488</v>
      </c>
      <c r="H165" s="26" t="s">
        <v>489</v>
      </c>
    </row>
    <row r="166" spans="1:8" ht="100.8" customHeight="1" x14ac:dyDescent="0.3">
      <c r="A166" s="23">
        <v>160</v>
      </c>
      <c r="B166" s="24" t="s">
        <v>25</v>
      </c>
      <c r="C166" s="24" t="s">
        <v>490</v>
      </c>
      <c r="D166" s="24" t="s">
        <v>491</v>
      </c>
      <c r="E166" s="24" t="s">
        <v>362</v>
      </c>
      <c r="F166" s="26" t="s">
        <v>492</v>
      </c>
      <c r="G166" s="26" t="s">
        <v>493</v>
      </c>
      <c r="H166" s="26" t="s">
        <v>489</v>
      </c>
    </row>
    <row r="167" spans="1:8" ht="84" customHeight="1" x14ac:dyDescent="0.3">
      <c r="A167" s="23">
        <v>161</v>
      </c>
      <c r="B167" s="24" t="s">
        <v>25</v>
      </c>
      <c r="C167" s="26" t="s">
        <v>494</v>
      </c>
      <c r="D167" s="24" t="s">
        <v>495</v>
      </c>
      <c r="E167" s="24" t="s">
        <v>362</v>
      </c>
      <c r="F167" s="26"/>
      <c r="G167" s="26" t="s">
        <v>496</v>
      </c>
      <c r="H167" s="26" t="s">
        <v>497</v>
      </c>
    </row>
    <row r="168" spans="1:8" ht="84" customHeight="1" x14ac:dyDescent="0.3">
      <c r="A168" s="23">
        <v>162</v>
      </c>
      <c r="B168" s="24" t="s">
        <v>25</v>
      </c>
      <c r="C168" s="26" t="s">
        <v>498</v>
      </c>
      <c r="D168" s="24" t="s">
        <v>499</v>
      </c>
      <c r="E168" s="24" t="s">
        <v>362</v>
      </c>
      <c r="F168" s="26"/>
      <c r="G168" s="26" t="s">
        <v>500</v>
      </c>
      <c r="H168" s="26" t="s">
        <v>501</v>
      </c>
    </row>
    <row r="169" spans="1:8" ht="84" customHeight="1" x14ac:dyDescent="0.3">
      <c r="A169" s="23">
        <v>163</v>
      </c>
      <c r="B169" s="24" t="s">
        <v>25</v>
      </c>
      <c r="C169" s="26" t="s">
        <v>502</v>
      </c>
      <c r="D169" s="24" t="s">
        <v>503</v>
      </c>
      <c r="E169" s="24" t="s">
        <v>362</v>
      </c>
      <c r="F169" s="26"/>
      <c r="G169" s="26" t="s">
        <v>504</v>
      </c>
      <c r="H169" s="26" t="s">
        <v>505</v>
      </c>
    </row>
    <row r="170" spans="1:8" ht="33.6" customHeight="1" x14ac:dyDescent="0.3">
      <c r="A170" s="23">
        <v>164</v>
      </c>
      <c r="B170" s="24" t="s">
        <v>506</v>
      </c>
      <c r="C170" s="24" t="s">
        <v>507</v>
      </c>
      <c r="D170" s="24" t="s">
        <v>508</v>
      </c>
      <c r="E170" s="24" t="s">
        <v>362</v>
      </c>
      <c r="F170" s="26"/>
      <c r="G170" s="26" t="s">
        <v>509</v>
      </c>
      <c r="H170" s="26" t="s">
        <v>510</v>
      </c>
    </row>
    <row r="171" spans="1:8" ht="33.6" customHeight="1" x14ac:dyDescent="0.3">
      <c r="A171" s="23">
        <v>165</v>
      </c>
      <c r="B171" s="24" t="s">
        <v>506</v>
      </c>
      <c r="C171" s="24" t="s">
        <v>507</v>
      </c>
      <c r="D171" s="24" t="s">
        <v>511</v>
      </c>
      <c r="E171" s="24" t="s">
        <v>362</v>
      </c>
      <c r="F171" s="26"/>
      <c r="G171" s="26" t="s">
        <v>509</v>
      </c>
      <c r="H171" s="26" t="s">
        <v>512</v>
      </c>
    </row>
    <row r="172" spans="1:8" ht="33.6" customHeight="1" x14ac:dyDescent="0.3">
      <c r="A172" s="23">
        <v>166</v>
      </c>
      <c r="B172" s="24" t="s">
        <v>506</v>
      </c>
      <c r="C172" s="24" t="s">
        <v>507</v>
      </c>
      <c r="D172" s="24" t="s">
        <v>513</v>
      </c>
      <c r="E172" s="24" t="s">
        <v>362</v>
      </c>
      <c r="F172" s="26"/>
      <c r="G172" s="26" t="s">
        <v>509</v>
      </c>
      <c r="H172" s="24" t="s">
        <v>514</v>
      </c>
    </row>
    <row r="173" spans="1:8" ht="33.6" customHeight="1" x14ac:dyDescent="0.3">
      <c r="A173" s="23">
        <v>167</v>
      </c>
      <c r="B173" s="24" t="s">
        <v>506</v>
      </c>
      <c r="C173" s="24" t="s">
        <v>507</v>
      </c>
      <c r="D173" s="24" t="s">
        <v>515</v>
      </c>
      <c r="E173" s="24" t="s">
        <v>362</v>
      </c>
      <c r="F173" s="26"/>
      <c r="G173" s="26" t="s">
        <v>509</v>
      </c>
      <c r="H173" s="26" t="s">
        <v>516</v>
      </c>
    </row>
    <row r="174" spans="1:8" ht="33.6" customHeight="1" x14ac:dyDescent="0.3">
      <c r="A174" s="23">
        <v>168</v>
      </c>
      <c r="B174" s="24" t="s">
        <v>506</v>
      </c>
      <c r="C174" s="24" t="s">
        <v>507</v>
      </c>
      <c r="D174" s="24" t="s">
        <v>517</v>
      </c>
      <c r="E174" s="24" t="s">
        <v>362</v>
      </c>
      <c r="F174" s="26"/>
      <c r="G174" s="26" t="s">
        <v>509</v>
      </c>
      <c r="H174" s="26" t="s">
        <v>518</v>
      </c>
    </row>
    <row r="175" spans="1:8" ht="33.6" customHeight="1" x14ac:dyDescent="0.3">
      <c r="A175" s="23">
        <v>169</v>
      </c>
      <c r="B175" s="24" t="s">
        <v>506</v>
      </c>
      <c r="C175" s="24" t="s">
        <v>519</v>
      </c>
      <c r="D175" s="28" t="s">
        <v>520</v>
      </c>
      <c r="E175" s="24" t="s">
        <v>362</v>
      </c>
      <c r="F175" s="26"/>
      <c r="G175" s="26" t="s">
        <v>509</v>
      </c>
      <c r="H175" s="28" t="s">
        <v>521</v>
      </c>
    </row>
    <row r="176" spans="1:8" ht="33.6" customHeight="1" x14ac:dyDescent="0.3">
      <c r="A176" s="23">
        <v>170</v>
      </c>
      <c r="B176" s="24" t="s">
        <v>506</v>
      </c>
      <c r="C176" s="24" t="s">
        <v>519</v>
      </c>
      <c r="D176" s="28" t="s">
        <v>522</v>
      </c>
      <c r="E176" s="24" t="s">
        <v>362</v>
      </c>
      <c r="F176" s="26"/>
      <c r="G176" s="26" t="s">
        <v>509</v>
      </c>
      <c r="H176" s="26" t="s">
        <v>523</v>
      </c>
    </row>
    <row r="177" spans="1:8" ht="33.6" customHeight="1" x14ac:dyDescent="0.3">
      <c r="A177" s="23">
        <v>171</v>
      </c>
      <c r="B177" s="24" t="s">
        <v>506</v>
      </c>
      <c r="C177" s="24" t="s">
        <v>519</v>
      </c>
      <c r="D177" s="28" t="s">
        <v>524</v>
      </c>
      <c r="E177" s="24" t="s">
        <v>362</v>
      </c>
      <c r="F177" s="26"/>
      <c r="G177" s="26" t="s">
        <v>509</v>
      </c>
      <c r="H177" s="26" t="s">
        <v>525</v>
      </c>
    </row>
    <row r="178" spans="1:8" ht="33.6" customHeight="1" x14ac:dyDescent="0.3">
      <c r="A178" s="23">
        <v>172</v>
      </c>
      <c r="B178" s="24" t="s">
        <v>506</v>
      </c>
      <c r="C178" s="26" t="s">
        <v>526</v>
      </c>
      <c r="D178" s="28" t="s">
        <v>520</v>
      </c>
      <c r="E178" s="24" t="s">
        <v>362</v>
      </c>
      <c r="F178" s="26"/>
      <c r="G178" s="26" t="s">
        <v>509</v>
      </c>
      <c r="H178" s="28" t="s">
        <v>521</v>
      </c>
    </row>
    <row r="179" spans="1:8" ht="33.6" customHeight="1" x14ac:dyDescent="0.3">
      <c r="A179" s="23">
        <v>173</v>
      </c>
      <c r="B179" s="24" t="s">
        <v>506</v>
      </c>
      <c r="C179" s="26" t="s">
        <v>526</v>
      </c>
      <c r="D179" s="28" t="s">
        <v>522</v>
      </c>
      <c r="E179" s="24" t="s">
        <v>362</v>
      </c>
      <c r="F179" s="26"/>
      <c r="G179" s="26" t="s">
        <v>509</v>
      </c>
      <c r="H179" s="26" t="s">
        <v>523</v>
      </c>
    </row>
    <row r="180" spans="1:8" ht="33.6" customHeight="1" x14ac:dyDescent="0.3">
      <c r="A180" s="23">
        <v>174</v>
      </c>
      <c r="B180" s="24" t="s">
        <v>506</v>
      </c>
      <c r="C180" s="26" t="s">
        <v>526</v>
      </c>
      <c r="D180" s="28" t="s">
        <v>524</v>
      </c>
      <c r="E180" s="24" t="s">
        <v>362</v>
      </c>
      <c r="F180" s="26"/>
      <c r="G180" s="26" t="s">
        <v>509</v>
      </c>
      <c r="H180" s="26" t="s">
        <v>525</v>
      </c>
    </row>
    <row r="181" spans="1:8" ht="33.6" customHeight="1" x14ac:dyDescent="0.3">
      <c r="A181" s="23">
        <v>175</v>
      </c>
      <c r="B181" s="24" t="s">
        <v>506</v>
      </c>
      <c r="C181" s="26" t="s">
        <v>527</v>
      </c>
      <c r="D181" s="24" t="s">
        <v>528</v>
      </c>
      <c r="E181" s="24" t="s">
        <v>362</v>
      </c>
      <c r="F181" s="26"/>
      <c r="G181" s="26" t="s">
        <v>509</v>
      </c>
      <c r="H181" s="24" t="s">
        <v>529</v>
      </c>
    </row>
    <row r="182" spans="1:8" ht="33.6" customHeight="1" x14ac:dyDescent="0.3">
      <c r="A182" s="23">
        <v>176</v>
      </c>
      <c r="B182" s="24" t="s">
        <v>506</v>
      </c>
      <c r="C182" s="26" t="s">
        <v>527</v>
      </c>
      <c r="D182" s="24" t="s">
        <v>530</v>
      </c>
      <c r="E182" s="24" t="s">
        <v>362</v>
      </c>
      <c r="F182" s="26"/>
      <c r="G182" s="26" t="s">
        <v>509</v>
      </c>
      <c r="H182" s="24" t="s">
        <v>531</v>
      </c>
    </row>
    <row r="183" spans="1:8" ht="20.399999999999999" customHeight="1" x14ac:dyDescent="0.3">
      <c r="A183" s="62" t="s">
        <v>532</v>
      </c>
      <c r="B183" s="63"/>
      <c r="C183" s="63"/>
      <c r="D183" s="63"/>
      <c r="E183" s="63"/>
      <c r="F183" s="63"/>
      <c r="G183" s="63"/>
      <c r="H183" s="64"/>
    </row>
    <row r="184" spans="1:8" ht="67.2" customHeight="1" x14ac:dyDescent="0.3">
      <c r="A184" s="23">
        <v>177</v>
      </c>
      <c r="B184" s="24" t="s">
        <v>25</v>
      </c>
      <c r="C184" s="24" t="s">
        <v>533</v>
      </c>
      <c r="D184" s="24" t="s">
        <v>534</v>
      </c>
      <c r="E184" s="24" t="s">
        <v>362</v>
      </c>
      <c r="F184" s="24" t="s">
        <v>535</v>
      </c>
      <c r="G184" s="26" t="s">
        <v>536</v>
      </c>
      <c r="H184" s="26" t="s">
        <v>537</v>
      </c>
    </row>
    <row r="185" spans="1:8" ht="84" customHeight="1" x14ac:dyDescent="0.3">
      <c r="A185" s="23">
        <v>178</v>
      </c>
      <c r="B185" s="24" t="s">
        <v>25</v>
      </c>
      <c r="C185" s="24" t="s">
        <v>533</v>
      </c>
      <c r="D185" s="24" t="s">
        <v>538</v>
      </c>
      <c r="E185" s="24" t="s">
        <v>362</v>
      </c>
      <c r="F185" s="24" t="s">
        <v>539</v>
      </c>
      <c r="G185" s="26" t="s">
        <v>540</v>
      </c>
      <c r="H185" s="26" t="s">
        <v>541</v>
      </c>
    </row>
    <row r="186" spans="1:8" ht="84" customHeight="1" x14ac:dyDescent="0.3">
      <c r="A186" s="23">
        <v>179</v>
      </c>
      <c r="B186" s="24" t="s">
        <v>25</v>
      </c>
      <c r="C186" s="24" t="s">
        <v>542</v>
      </c>
      <c r="D186" s="24" t="s">
        <v>543</v>
      </c>
      <c r="E186" s="24" t="s">
        <v>362</v>
      </c>
      <c r="F186" s="24">
        <v>2</v>
      </c>
      <c r="G186" s="26" t="s">
        <v>544</v>
      </c>
      <c r="H186" s="26" t="s">
        <v>545</v>
      </c>
    </row>
    <row r="187" spans="1:8" ht="84" customHeight="1" x14ac:dyDescent="0.3">
      <c r="A187" s="23">
        <v>180</v>
      </c>
      <c r="B187" s="24" t="s">
        <v>25</v>
      </c>
      <c r="C187" s="24" t="s">
        <v>542</v>
      </c>
      <c r="D187" s="24" t="s">
        <v>546</v>
      </c>
      <c r="E187" s="24" t="s">
        <v>362</v>
      </c>
      <c r="F187" s="24">
        <v>65</v>
      </c>
      <c r="G187" s="26" t="s">
        <v>547</v>
      </c>
      <c r="H187" s="26" t="s">
        <v>548</v>
      </c>
    </row>
    <row r="188" spans="1:8" ht="67.2" customHeight="1" x14ac:dyDescent="0.3">
      <c r="A188" s="23">
        <v>181</v>
      </c>
      <c r="B188" s="24" t="s">
        <v>25</v>
      </c>
      <c r="C188" s="26" t="s">
        <v>549</v>
      </c>
      <c r="D188" s="24" t="s">
        <v>550</v>
      </c>
      <c r="E188" s="24" t="s">
        <v>362</v>
      </c>
      <c r="F188" s="24" t="s">
        <v>551</v>
      </c>
      <c r="G188" s="26" t="s">
        <v>552</v>
      </c>
      <c r="H188" s="26" t="s">
        <v>545</v>
      </c>
    </row>
    <row r="189" spans="1:8" ht="84" customHeight="1" x14ac:dyDescent="0.3">
      <c r="A189" s="23">
        <v>182</v>
      </c>
      <c r="B189" s="24" t="s">
        <v>25</v>
      </c>
      <c r="C189" s="26" t="s">
        <v>549</v>
      </c>
      <c r="D189" s="24" t="s">
        <v>553</v>
      </c>
      <c r="E189" s="24" t="s">
        <v>362</v>
      </c>
      <c r="F189" s="24" t="s">
        <v>554</v>
      </c>
      <c r="G189" s="26" t="s">
        <v>555</v>
      </c>
      <c r="H189" s="26" t="s">
        <v>556</v>
      </c>
    </row>
    <row r="190" spans="1:8" ht="84" customHeight="1" x14ac:dyDescent="0.3">
      <c r="A190" s="23">
        <v>183</v>
      </c>
      <c r="B190" s="24" t="s">
        <v>25</v>
      </c>
      <c r="C190" s="26" t="s">
        <v>557</v>
      </c>
      <c r="D190" s="24" t="s">
        <v>558</v>
      </c>
      <c r="E190" s="24" t="s">
        <v>362</v>
      </c>
      <c r="F190" s="24">
        <v>0</v>
      </c>
      <c r="G190" s="26" t="s">
        <v>559</v>
      </c>
      <c r="H190" s="26" t="s">
        <v>560</v>
      </c>
    </row>
    <row r="191" spans="1:8" ht="84" customHeight="1" x14ac:dyDescent="0.3">
      <c r="A191" s="23">
        <v>184</v>
      </c>
      <c r="B191" s="24" t="s">
        <v>25</v>
      </c>
      <c r="C191" s="26" t="s">
        <v>561</v>
      </c>
      <c r="D191" s="24" t="s">
        <v>562</v>
      </c>
      <c r="E191" s="24" t="s">
        <v>362</v>
      </c>
      <c r="F191" s="24" t="s">
        <v>563</v>
      </c>
      <c r="G191" s="26" t="s">
        <v>564</v>
      </c>
      <c r="H191" s="26" t="s">
        <v>565</v>
      </c>
    </row>
    <row r="192" spans="1:8" ht="84" customHeight="1" x14ac:dyDescent="0.3">
      <c r="A192" s="23">
        <v>185</v>
      </c>
      <c r="B192" s="24" t="s">
        <v>25</v>
      </c>
      <c r="C192" s="26" t="s">
        <v>566</v>
      </c>
      <c r="D192" s="24" t="s">
        <v>567</v>
      </c>
      <c r="E192" s="24" t="s">
        <v>362</v>
      </c>
      <c r="F192" s="24" t="s">
        <v>568</v>
      </c>
      <c r="G192" s="26" t="s">
        <v>569</v>
      </c>
      <c r="H192" s="26" t="s">
        <v>570</v>
      </c>
    </row>
    <row r="193" spans="1:8" ht="84" customHeight="1" x14ac:dyDescent="0.3">
      <c r="A193" s="23">
        <v>186</v>
      </c>
      <c r="B193" s="24" t="s">
        <v>25</v>
      </c>
      <c r="C193" s="26" t="s">
        <v>571</v>
      </c>
      <c r="D193" s="24" t="s">
        <v>572</v>
      </c>
      <c r="E193" s="24" t="s">
        <v>362</v>
      </c>
      <c r="F193" s="24" t="s">
        <v>573</v>
      </c>
      <c r="G193" s="26" t="s">
        <v>574</v>
      </c>
      <c r="H193" s="26" t="s">
        <v>575</v>
      </c>
    </row>
    <row r="194" spans="1:8" ht="100.8" customHeight="1" x14ac:dyDescent="0.3">
      <c r="A194" s="23">
        <v>187</v>
      </c>
      <c r="B194" s="24" t="s">
        <v>25</v>
      </c>
      <c r="C194" s="24" t="s">
        <v>533</v>
      </c>
      <c r="D194" s="26" t="s">
        <v>576</v>
      </c>
      <c r="E194" s="24" t="s">
        <v>362</v>
      </c>
      <c r="F194" s="24" t="s">
        <v>577</v>
      </c>
      <c r="G194" s="26" t="s">
        <v>578</v>
      </c>
      <c r="H194" s="24" t="s">
        <v>369</v>
      </c>
    </row>
    <row r="195" spans="1:8" ht="100.8" customHeight="1" x14ac:dyDescent="0.3">
      <c r="A195" s="23">
        <v>188</v>
      </c>
      <c r="B195" s="24"/>
      <c r="C195" s="24" t="s">
        <v>542</v>
      </c>
      <c r="D195" s="26" t="s">
        <v>579</v>
      </c>
      <c r="E195" s="24" t="s">
        <v>362</v>
      </c>
      <c r="F195" s="24" t="s">
        <v>580</v>
      </c>
      <c r="G195" s="26" t="s">
        <v>581</v>
      </c>
      <c r="H195" s="24" t="s">
        <v>369</v>
      </c>
    </row>
    <row r="196" spans="1:8" ht="100.8" customHeight="1" x14ac:dyDescent="0.3">
      <c r="A196" s="23">
        <v>189</v>
      </c>
      <c r="B196" s="24"/>
      <c r="C196" s="26" t="s">
        <v>557</v>
      </c>
      <c r="D196" s="26" t="s">
        <v>582</v>
      </c>
      <c r="E196" s="24" t="s">
        <v>362</v>
      </c>
      <c r="F196" s="29">
        <v>40858</v>
      </c>
      <c r="G196" s="26" t="s">
        <v>583</v>
      </c>
      <c r="H196" s="24" t="s">
        <v>369</v>
      </c>
    </row>
    <row r="197" spans="1:8" ht="100.8" customHeight="1" x14ac:dyDescent="0.3">
      <c r="A197" s="23">
        <v>190</v>
      </c>
      <c r="B197" s="24"/>
      <c r="C197" s="26" t="s">
        <v>584</v>
      </c>
      <c r="D197" s="26" t="s">
        <v>585</v>
      </c>
      <c r="E197" s="24" t="s">
        <v>362</v>
      </c>
      <c r="F197" s="24" t="b">
        <v>1</v>
      </c>
      <c r="G197" s="26" t="s">
        <v>586</v>
      </c>
      <c r="H197" s="24" t="s">
        <v>369</v>
      </c>
    </row>
    <row r="198" spans="1:8" ht="100.8" customHeight="1" x14ac:dyDescent="0.3">
      <c r="A198" s="23">
        <v>191</v>
      </c>
      <c r="B198" s="24" t="s">
        <v>25</v>
      </c>
      <c r="C198" s="26" t="s">
        <v>587</v>
      </c>
      <c r="D198" s="24" t="s">
        <v>588</v>
      </c>
      <c r="E198" s="24" t="s">
        <v>362</v>
      </c>
      <c r="F198" s="26" t="s">
        <v>589</v>
      </c>
      <c r="G198" s="26" t="s">
        <v>590</v>
      </c>
      <c r="H198" s="26" t="s">
        <v>575</v>
      </c>
    </row>
    <row r="199" spans="1:8" ht="117.6" customHeight="1" x14ac:dyDescent="0.3">
      <c r="A199" s="23">
        <v>192</v>
      </c>
      <c r="B199" s="24" t="s">
        <v>25</v>
      </c>
      <c r="C199" s="26" t="s">
        <v>587</v>
      </c>
      <c r="D199" s="24" t="s">
        <v>591</v>
      </c>
      <c r="E199" s="24" t="s">
        <v>362</v>
      </c>
      <c r="F199" s="26" t="s">
        <v>592</v>
      </c>
      <c r="G199" s="26" t="s">
        <v>593</v>
      </c>
      <c r="H199" s="26" t="s">
        <v>415</v>
      </c>
    </row>
    <row r="200" spans="1:8" ht="117.6" customHeight="1" x14ac:dyDescent="0.3">
      <c r="A200" s="23">
        <v>193</v>
      </c>
      <c r="B200" s="24" t="s">
        <v>25</v>
      </c>
      <c r="C200" s="26" t="s">
        <v>587</v>
      </c>
      <c r="D200" s="24" t="s">
        <v>594</v>
      </c>
      <c r="E200" s="24" t="s">
        <v>362</v>
      </c>
      <c r="F200" s="26" t="s">
        <v>595</v>
      </c>
      <c r="G200" s="26" t="s">
        <v>596</v>
      </c>
      <c r="H200" s="26" t="s">
        <v>401</v>
      </c>
    </row>
    <row r="201" spans="1:8" ht="117.6" customHeight="1" x14ac:dyDescent="0.3">
      <c r="A201" s="23">
        <v>194</v>
      </c>
      <c r="B201" s="24" t="s">
        <v>25</v>
      </c>
      <c r="C201" s="26" t="s">
        <v>587</v>
      </c>
      <c r="D201" s="24" t="s">
        <v>597</v>
      </c>
      <c r="E201" s="24" t="s">
        <v>362</v>
      </c>
      <c r="F201" s="26" t="s">
        <v>598</v>
      </c>
      <c r="G201" s="26" t="s">
        <v>599</v>
      </c>
      <c r="H201" s="26" t="s">
        <v>405</v>
      </c>
    </row>
    <row r="202" spans="1:8" ht="117.6" customHeight="1" x14ac:dyDescent="0.3">
      <c r="A202" s="23">
        <v>195</v>
      </c>
      <c r="B202" s="24" t="s">
        <v>25</v>
      </c>
      <c r="C202" s="26" t="s">
        <v>587</v>
      </c>
      <c r="D202" s="24" t="s">
        <v>600</v>
      </c>
      <c r="E202" s="24" t="s">
        <v>362</v>
      </c>
      <c r="F202" s="26" t="s">
        <v>601</v>
      </c>
      <c r="G202" s="26" t="s">
        <v>602</v>
      </c>
      <c r="H202" s="26" t="s">
        <v>409</v>
      </c>
    </row>
    <row r="203" spans="1:8" ht="117.6" customHeight="1" x14ac:dyDescent="0.3">
      <c r="A203" s="23">
        <v>196</v>
      </c>
      <c r="B203" s="24" t="s">
        <v>25</v>
      </c>
      <c r="C203" s="26" t="s">
        <v>587</v>
      </c>
      <c r="D203" s="24" t="s">
        <v>603</v>
      </c>
      <c r="E203" s="24" t="s">
        <v>362</v>
      </c>
      <c r="F203" s="26" t="s">
        <v>604</v>
      </c>
      <c r="G203" s="26" t="s">
        <v>605</v>
      </c>
      <c r="H203" s="26" t="s">
        <v>405</v>
      </c>
    </row>
    <row r="204" spans="1:8" ht="100.8" customHeight="1" x14ac:dyDescent="0.3">
      <c r="A204" s="23">
        <v>197</v>
      </c>
      <c r="B204" s="24" t="s">
        <v>25</v>
      </c>
      <c r="C204" s="26" t="s">
        <v>587</v>
      </c>
      <c r="D204" s="24" t="s">
        <v>606</v>
      </c>
      <c r="E204" s="24" t="s">
        <v>362</v>
      </c>
      <c r="F204" s="26" t="s">
        <v>607</v>
      </c>
      <c r="G204" s="26" t="s">
        <v>590</v>
      </c>
      <c r="H204" s="26" t="s">
        <v>415</v>
      </c>
    </row>
    <row r="205" spans="1:8" ht="100.8" customHeight="1" x14ac:dyDescent="0.3">
      <c r="A205" s="23">
        <v>198</v>
      </c>
      <c r="B205" s="24" t="s">
        <v>25</v>
      </c>
      <c r="C205" s="26" t="s">
        <v>587</v>
      </c>
      <c r="D205" s="24" t="s">
        <v>608</v>
      </c>
      <c r="E205" s="24" t="s">
        <v>362</v>
      </c>
      <c r="F205" s="26" t="s">
        <v>589</v>
      </c>
      <c r="G205" s="26" t="s">
        <v>590</v>
      </c>
      <c r="H205" s="26" t="s">
        <v>418</v>
      </c>
    </row>
    <row r="206" spans="1:8" ht="117.6" customHeight="1" x14ac:dyDescent="0.3">
      <c r="A206" s="23">
        <v>199</v>
      </c>
      <c r="B206" s="24" t="s">
        <v>25</v>
      </c>
      <c r="C206" s="26" t="s">
        <v>587</v>
      </c>
      <c r="D206" s="24" t="s">
        <v>609</v>
      </c>
      <c r="E206" s="24" t="s">
        <v>362</v>
      </c>
      <c r="F206" s="26" t="s">
        <v>610</v>
      </c>
      <c r="G206" s="26" t="s">
        <v>611</v>
      </c>
      <c r="H206" s="26" t="s">
        <v>401</v>
      </c>
    </row>
    <row r="207" spans="1:8" ht="117.6" customHeight="1" x14ac:dyDescent="0.3">
      <c r="A207" s="23">
        <v>200</v>
      </c>
      <c r="B207" s="24" t="s">
        <v>25</v>
      </c>
      <c r="C207" s="26" t="s">
        <v>587</v>
      </c>
      <c r="D207" s="24" t="s">
        <v>612</v>
      </c>
      <c r="E207" s="24" t="s">
        <v>362</v>
      </c>
      <c r="F207" s="26" t="s">
        <v>598</v>
      </c>
      <c r="G207" s="26" t="s">
        <v>613</v>
      </c>
      <c r="H207" s="26" t="s">
        <v>405</v>
      </c>
    </row>
    <row r="208" spans="1:8" ht="117.6" customHeight="1" x14ac:dyDescent="0.3">
      <c r="A208" s="23">
        <v>201</v>
      </c>
      <c r="B208" s="24" t="s">
        <v>25</v>
      </c>
      <c r="C208" s="26" t="s">
        <v>587</v>
      </c>
      <c r="D208" s="24" t="s">
        <v>614</v>
      </c>
      <c r="E208" s="24" t="s">
        <v>362</v>
      </c>
      <c r="F208" s="26" t="s">
        <v>615</v>
      </c>
      <c r="G208" s="26" t="s">
        <v>616</v>
      </c>
      <c r="H208" s="26" t="s">
        <v>409</v>
      </c>
    </row>
    <row r="209" spans="1:8" ht="117.6" customHeight="1" x14ac:dyDescent="0.3">
      <c r="A209" s="23">
        <v>202</v>
      </c>
      <c r="B209" s="24" t="s">
        <v>25</v>
      </c>
      <c r="C209" s="26" t="s">
        <v>587</v>
      </c>
      <c r="D209" s="24" t="s">
        <v>617</v>
      </c>
      <c r="E209" s="24" t="s">
        <v>362</v>
      </c>
      <c r="F209" s="26" t="s">
        <v>618</v>
      </c>
      <c r="G209" s="26" t="s">
        <v>619</v>
      </c>
      <c r="H209" s="26" t="s">
        <v>405</v>
      </c>
    </row>
    <row r="210" spans="1:8" ht="100.8" customHeight="1" x14ac:dyDescent="0.3">
      <c r="A210" s="23">
        <v>203</v>
      </c>
      <c r="B210" s="24" t="s">
        <v>25</v>
      </c>
      <c r="C210" s="26" t="s">
        <v>587</v>
      </c>
      <c r="D210" s="24" t="s">
        <v>620</v>
      </c>
      <c r="E210" s="24" t="s">
        <v>362</v>
      </c>
      <c r="F210" s="26" t="s">
        <v>607</v>
      </c>
      <c r="G210" s="26" t="s">
        <v>590</v>
      </c>
      <c r="H210" s="26" t="s">
        <v>415</v>
      </c>
    </row>
    <row r="211" spans="1:8" ht="100.8" customHeight="1" x14ac:dyDescent="0.3">
      <c r="A211" s="23">
        <v>204</v>
      </c>
      <c r="B211" s="24" t="s">
        <v>25</v>
      </c>
      <c r="C211" s="26" t="s">
        <v>587</v>
      </c>
      <c r="D211" s="24" t="s">
        <v>621</v>
      </c>
      <c r="E211" s="24" t="s">
        <v>362</v>
      </c>
      <c r="F211" s="26" t="s">
        <v>622</v>
      </c>
      <c r="G211" s="26" t="s">
        <v>590</v>
      </c>
      <c r="H211" s="26" t="s">
        <v>429</v>
      </c>
    </row>
    <row r="212" spans="1:8" ht="100.8" customHeight="1" x14ac:dyDescent="0.3">
      <c r="A212" s="23">
        <v>205</v>
      </c>
      <c r="B212" s="24" t="s">
        <v>25</v>
      </c>
      <c r="C212" s="24" t="s">
        <v>623</v>
      </c>
      <c r="D212" s="24" t="s">
        <v>624</v>
      </c>
      <c r="E212" s="24" t="s">
        <v>362</v>
      </c>
      <c r="F212" s="26" t="s">
        <v>625</v>
      </c>
      <c r="G212" s="26" t="s">
        <v>626</v>
      </c>
      <c r="H212" s="26" t="s">
        <v>627</v>
      </c>
    </row>
    <row r="213" spans="1:8" ht="134.4" customHeight="1" x14ac:dyDescent="0.3">
      <c r="A213" s="23">
        <v>206</v>
      </c>
      <c r="B213" s="24" t="s">
        <v>25</v>
      </c>
      <c r="C213" s="24" t="s">
        <v>628</v>
      </c>
      <c r="D213" s="24" t="s">
        <v>629</v>
      </c>
      <c r="E213" s="24" t="s">
        <v>362</v>
      </c>
      <c r="F213" s="26" t="s">
        <v>630</v>
      </c>
      <c r="G213" s="26" t="s">
        <v>631</v>
      </c>
      <c r="H213" s="26" t="s">
        <v>632</v>
      </c>
    </row>
    <row r="214" spans="1:8" ht="201.6" customHeight="1" x14ac:dyDescent="0.3">
      <c r="A214" s="23">
        <v>207</v>
      </c>
      <c r="B214" s="24" t="s">
        <v>25</v>
      </c>
      <c r="C214" s="24" t="s">
        <v>633</v>
      </c>
      <c r="D214" s="24" t="s">
        <v>634</v>
      </c>
      <c r="E214" s="24" t="s">
        <v>362</v>
      </c>
      <c r="F214" s="26" t="s">
        <v>635</v>
      </c>
      <c r="G214" s="26" t="s">
        <v>631</v>
      </c>
      <c r="H214" s="26" t="s">
        <v>636</v>
      </c>
    </row>
    <row r="215" spans="1:8" ht="100.8" customHeight="1" x14ac:dyDescent="0.3">
      <c r="A215" s="23">
        <v>208</v>
      </c>
      <c r="B215" s="24" t="s">
        <v>25</v>
      </c>
      <c r="C215" s="24" t="s">
        <v>633</v>
      </c>
      <c r="D215" s="24" t="s">
        <v>637</v>
      </c>
      <c r="E215" s="24" t="s">
        <v>362</v>
      </c>
      <c r="F215" s="26" t="s">
        <v>638</v>
      </c>
      <c r="G215" s="26" t="s">
        <v>639</v>
      </c>
      <c r="H215" s="26" t="s">
        <v>640</v>
      </c>
    </row>
    <row r="216" spans="1:8" ht="100.8" customHeight="1" x14ac:dyDescent="0.3">
      <c r="A216" s="23">
        <v>209</v>
      </c>
      <c r="B216" s="24" t="s">
        <v>25</v>
      </c>
      <c r="C216" s="24" t="s">
        <v>633</v>
      </c>
      <c r="D216" s="24" t="s">
        <v>641</v>
      </c>
      <c r="E216" s="24" t="s">
        <v>362</v>
      </c>
      <c r="F216" s="26" t="s">
        <v>642</v>
      </c>
      <c r="G216" s="26" t="s">
        <v>643</v>
      </c>
      <c r="H216" s="26" t="s">
        <v>644</v>
      </c>
    </row>
    <row r="217" spans="1:8" ht="100.8" customHeight="1" x14ac:dyDescent="0.3">
      <c r="A217" s="23">
        <v>210</v>
      </c>
      <c r="B217" s="24" t="s">
        <v>25</v>
      </c>
      <c r="C217" s="24" t="s">
        <v>633</v>
      </c>
      <c r="D217" s="24" t="s">
        <v>645</v>
      </c>
      <c r="E217" s="24" t="s">
        <v>362</v>
      </c>
      <c r="F217" s="26" t="s">
        <v>646</v>
      </c>
      <c r="G217" s="26" t="s">
        <v>647</v>
      </c>
      <c r="H217" s="24" t="s">
        <v>648</v>
      </c>
    </row>
    <row r="218" spans="1:8" ht="117.6" customHeight="1" x14ac:dyDescent="0.3">
      <c r="A218" s="23">
        <v>211</v>
      </c>
      <c r="B218" s="24" t="s">
        <v>25</v>
      </c>
      <c r="C218" s="24" t="s">
        <v>633</v>
      </c>
      <c r="D218" s="24" t="s">
        <v>649</v>
      </c>
      <c r="E218" s="24" t="s">
        <v>362</v>
      </c>
      <c r="F218" s="26" t="s">
        <v>650</v>
      </c>
      <c r="G218" s="26" t="s">
        <v>651</v>
      </c>
      <c r="H218" s="26" t="s">
        <v>636</v>
      </c>
    </row>
    <row r="219" spans="1:8" ht="100.8" customHeight="1" x14ac:dyDescent="0.3">
      <c r="A219" s="23">
        <v>212</v>
      </c>
      <c r="B219" s="24" t="s">
        <v>25</v>
      </c>
      <c r="C219" s="24" t="s">
        <v>633</v>
      </c>
      <c r="D219" s="24" t="s">
        <v>652</v>
      </c>
      <c r="E219" s="24" t="s">
        <v>362</v>
      </c>
      <c r="F219" s="26" t="s">
        <v>653</v>
      </c>
      <c r="G219" s="26" t="s">
        <v>643</v>
      </c>
      <c r="H219" s="26" t="s">
        <v>654</v>
      </c>
    </row>
    <row r="220" spans="1:8" ht="100.8" customHeight="1" x14ac:dyDescent="0.3">
      <c r="A220" s="23">
        <v>213</v>
      </c>
      <c r="B220" s="24" t="s">
        <v>25</v>
      </c>
      <c r="C220" s="24" t="s">
        <v>633</v>
      </c>
      <c r="D220" s="24" t="s">
        <v>655</v>
      </c>
      <c r="E220" s="24" t="s">
        <v>362</v>
      </c>
      <c r="F220" s="26" t="s">
        <v>656</v>
      </c>
      <c r="G220" s="26" t="s">
        <v>657</v>
      </c>
      <c r="H220" s="26" t="s">
        <v>636</v>
      </c>
    </row>
    <row r="221" spans="1:8" ht="100.8" customHeight="1" x14ac:dyDescent="0.3">
      <c r="A221" s="23">
        <v>214</v>
      </c>
      <c r="B221" s="24" t="s">
        <v>25</v>
      </c>
      <c r="C221" s="24" t="s">
        <v>633</v>
      </c>
      <c r="D221" s="24" t="s">
        <v>609</v>
      </c>
      <c r="E221" s="24" t="s">
        <v>362</v>
      </c>
      <c r="F221" s="26" t="s">
        <v>658</v>
      </c>
      <c r="G221" s="26" t="s">
        <v>659</v>
      </c>
      <c r="H221" s="26" t="s">
        <v>401</v>
      </c>
    </row>
    <row r="222" spans="1:8" ht="117.6" customHeight="1" x14ac:dyDescent="0.3">
      <c r="A222" s="23">
        <v>215</v>
      </c>
      <c r="B222" s="24" t="s">
        <v>25</v>
      </c>
      <c r="C222" s="24" t="s">
        <v>633</v>
      </c>
      <c r="D222" s="24" t="s">
        <v>612</v>
      </c>
      <c r="E222" s="24" t="s">
        <v>362</v>
      </c>
      <c r="F222" s="26" t="s">
        <v>660</v>
      </c>
      <c r="G222" s="26" t="s">
        <v>661</v>
      </c>
      <c r="H222" s="26" t="s">
        <v>405</v>
      </c>
    </row>
    <row r="223" spans="1:8" ht="117.6" customHeight="1" x14ac:dyDescent="0.3">
      <c r="A223" s="23">
        <v>216</v>
      </c>
      <c r="B223" s="24" t="s">
        <v>25</v>
      </c>
      <c r="C223" s="24" t="s">
        <v>633</v>
      </c>
      <c r="D223" s="24" t="s">
        <v>614</v>
      </c>
      <c r="E223" s="24" t="s">
        <v>362</v>
      </c>
      <c r="F223" s="26" t="s">
        <v>662</v>
      </c>
      <c r="G223" s="26" t="s">
        <v>663</v>
      </c>
      <c r="H223" s="26" t="s">
        <v>456</v>
      </c>
    </row>
    <row r="224" spans="1:8" ht="100.8" customHeight="1" x14ac:dyDescent="0.3">
      <c r="A224" s="23">
        <v>217</v>
      </c>
      <c r="B224" s="24" t="s">
        <v>25</v>
      </c>
      <c r="C224" s="24" t="s">
        <v>633</v>
      </c>
      <c r="D224" s="24" t="s">
        <v>617</v>
      </c>
      <c r="E224" s="24" t="s">
        <v>362</v>
      </c>
      <c r="F224" s="26" t="s">
        <v>664</v>
      </c>
      <c r="G224" s="26" t="s">
        <v>665</v>
      </c>
      <c r="H224" s="26" t="s">
        <v>405</v>
      </c>
    </row>
    <row r="225" spans="1:8" ht="100.8" customHeight="1" x14ac:dyDescent="0.3">
      <c r="A225" s="23">
        <v>218</v>
      </c>
      <c r="B225" s="24" t="s">
        <v>25</v>
      </c>
      <c r="C225" s="24" t="s">
        <v>633</v>
      </c>
      <c r="D225" s="24" t="s">
        <v>620</v>
      </c>
      <c r="E225" s="24" t="s">
        <v>362</v>
      </c>
      <c r="F225" s="26" t="s">
        <v>666</v>
      </c>
      <c r="G225" s="26" t="s">
        <v>667</v>
      </c>
      <c r="H225" s="26" t="s">
        <v>668</v>
      </c>
    </row>
    <row r="226" spans="1:8" ht="84" customHeight="1" x14ac:dyDescent="0.3">
      <c r="A226" s="23">
        <v>219</v>
      </c>
      <c r="B226" s="24" t="s">
        <v>25</v>
      </c>
      <c r="C226" s="26" t="s">
        <v>669</v>
      </c>
      <c r="D226" s="24" t="s">
        <v>670</v>
      </c>
      <c r="E226" s="24" t="s">
        <v>362</v>
      </c>
      <c r="F226" s="26" t="s">
        <v>671</v>
      </c>
      <c r="G226" s="26" t="s">
        <v>671</v>
      </c>
      <c r="H226" s="26" t="s">
        <v>672</v>
      </c>
    </row>
    <row r="227" spans="1:8" ht="84" customHeight="1" x14ac:dyDescent="0.3">
      <c r="A227" s="23">
        <v>220</v>
      </c>
      <c r="B227" s="24" t="s">
        <v>25</v>
      </c>
      <c r="C227" s="26" t="s">
        <v>673</v>
      </c>
      <c r="D227" s="24" t="s">
        <v>674</v>
      </c>
      <c r="E227" s="24" t="s">
        <v>362</v>
      </c>
      <c r="F227" s="26" t="s">
        <v>675</v>
      </c>
      <c r="G227" s="26" t="s">
        <v>675</v>
      </c>
      <c r="H227" s="26" t="s">
        <v>676</v>
      </c>
    </row>
    <row r="228" spans="1:8" ht="84" customHeight="1" x14ac:dyDescent="0.3">
      <c r="A228" s="23">
        <v>221</v>
      </c>
      <c r="B228" s="24" t="s">
        <v>25</v>
      </c>
      <c r="C228" s="26" t="s">
        <v>677</v>
      </c>
      <c r="D228" s="24" t="s">
        <v>678</v>
      </c>
      <c r="E228" s="24" t="s">
        <v>362</v>
      </c>
      <c r="F228" s="26" t="s">
        <v>679</v>
      </c>
      <c r="G228" s="26" t="s">
        <v>679</v>
      </c>
      <c r="H228" s="26" t="s">
        <v>680</v>
      </c>
    </row>
    <row r="229" spans="1:8" ht="84" customHeight="1" x14ac:dyDescent="0.3">
      <c r="A229" s="23">
        <v>222</v>
      </c>
      <c r="B229" s="24" t="s">
        <v>25</v>
      </c>
      <c r="C229" s="26" t="s">
        <v>681</v>
      </c>
      <c r="D229" s="24" t="s">
        <v>682</v>
      </c>
      <c r="E229" s="24" t="s">
        <v>362</v>
      </c>
      <c r="F229" s="26" t="s">
        <v>683</v>
      </c>
      <c r="G229" s="26" t="s">
        <v>683</v>
      </c>
      <c r="H229" s="26" t="s">
        <v>684</v>
      </c>
    </row>
    <row r="230" spans="1:8" ht="84" customHeight="1" x14ac:dyDescent="0.3">
      <c r="A230" s="23">
        <v>223</v>
      </c>
      <c r="B230" s="24" t="s">
        <v>25</v>
      </c>
      <c r="C230" s="26" t="s">
        <v>685</v>
      </c>
      <c r="D230" s="24" t="s">
        <v>686</v>
      </c>
      <c r="E230" s="24" t="s">
        <v>362</v>
      </c>
      <c r="F230" s="26" t="s">
        <v>687</v>
      </c>
      <c r="G230" s="26" t="s">
        <v>687</v>
      </c>
      <c r="H230" s="26" t="s">
        <v>688</v>
      </c>
    </row>
  </sheetData>
  <mergeCells count="6">
    <mergeCell ref="A183:H183"/>
    <mergeCell ref="A2:H2"/>
    <mergeCell ref="A51:H51"/>
    <mergeCell ref="A80:H80"/>
    <mergeCell ref="A96:H96"/>
    <mergeCell ref="A128:H128"/>
  </mergeCells>
  <dataValidations count="1">
    <dataValidation type="list" allowBlank="1" showInputMessage="1" showErrorMessage="1" sqref="B3:C50 B52:C79 B1:C1 B81:B95 B97:B127" xr:uid="{00000000-0002-0000-0100-000000000000}">
      <formula1>#REF!</formula1>
    </dataValidation>
  </dataValidations>
  <hyperlinks>
    <hyperlink ref="F134" r:id="rId1" xr:uid="{00000000-0004-0000-0100-000000000000}"/>
    <hyperlink ref="F137" r:id="rId2" display="wstamp4@pen.io_x0009_" xr:uid="{00000000-0004-0000-0100-000001000000}"/>
  </hyperlinks>
  <pageMargins left="0.7" right="0.7" top="0.75" bottom="0.75" header="0.3" footer="0.3"/>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1"/>
  <sheetViews>
    <sheetView workbookViewId="0">
      <selection activeCell="C4" sqref="C4"/>
    </sheetView>
  </sheetViews>
  <sheetFormatPr defaultRowHeight="13.8" x14ac:dyDescent="0.25"/>
  <cols>
    <col min="1" max="1" width="8.19921875" customWidth="1"/>
    <col min="2" max="2" width="13.19921875" customWidth="1"/>
    <col min="3" max="3" width="42.19921875" customWidth="1"/>
    <col min="4" max="4" width="22.19921875" customWidth="1"/>
  </cols>
  <sheetData>
    <row r="1" spans="1:4" ht="17.399999999999999" customHeight="1" x14ac:dyDescent="0.25">
      <c r="A1" s="74" t="s">
        <v>689</v>
      </c>
      <c r="B1" s="75"/>
      <c r="C1" s="75"/>
      <c r="D1" s="76"/>
    </row>
    <row r="2" spans="1:4" ht="17.399999999999999" customHeight="1" x14ac:dyDescent="0.25">
      <c r="A2" s="77" t="s">
        <v>246</v>
      </c>
      <c r="B2" s="75"/>
      <c r="C2" s="75"/>
      <c r="D2" s="76"/>
    </row>
    <row r="3" spans="1:4" x14ac:dyDescent="0.25">
      <c r="A3" s="30" t="s">
        <v>690</v>
      </c>
      <c r="B3" s="30" t="s">
        <v>691</v>
      </c>
      <c r="C3" s="31" t="s">
        <v>692</v>
      </c>
      <c r="D3" s="31" t="s">
        <v>693</v>
      </c>
    </row>
    <row r="4" spans="1:4" x14ac:dyDescent="0.25">
      <c r="A4" s="30">
        <v>1</v>
      </c>
      <c r="B4" s="78" t="s">
        <v>694</v>
      </c>
      <c r="C4" s="31" t="s">
        <v>695</v>
      </c>
      <c r="D4" s="31"/>
    </row>
    <row r="5" spans="1:4" x14ac:dyDescent="0.25">
      <c r="A5" s="30">
        <v>2</v>
      </c>
      <c r="B5" s="79"/>
      <c r="C5" s="32" t="s">
        <v>696</v>
      </c>
      <c r="D5" s="31"/>
    </row>
    <row r="6" spans="1:4" x14ac:dyDescent="0.25">
      <c r="A6" s="30">
        <v>3</v>
      </c>
      <c r="B6" s="79"/>
      <c r="C6" s="31" t="s">
        <v>272</v>
      </c>
      <c r="D6" s="31"/>
    </row>
    <row r="7" spans="1:4" x14ac:dyDescent="0.25">
      <c r="A7" s="30">
        <v>4</v>
      </c>
      <c r="B7" s="79"/>
      <c r="C7" s="31" t="s">
        <v>697</v>
      </c>
      <c r="D7" s="31"/>
    </row>
    <row r="8" spans="1:4" x14ac:dyDescent="0.25">
      <c r="A8" s="30">
        <v>5</v>
      </c>
      <c r="B8" s="79"/>
      <c r="C8" s="31" t="s">
        <v>698</v>
      </c>
      <c r="D8" s="31"/>
    </row>
    <row r="9" spans="1:4" ht="17.399999999999999" customHeight="1" x14ac:dyDescent="0.25">
      <c r="A9" s="77" t="s">
        <v>286</v>
      </c>
      <c r="B9" s="75"/>
      <c r="C9" s="75"/>
      <c r="D9" s="76"/>
    </row>
    <row r="10" spans="1:4" x14ac:dyDescent="0.25">
      <c r="A10" s="30">
        <v>6</v>
      </c>
      <c r="B10" s="78" t="s">
        <v>694</v>
      </c>
      <c r="C10" s="31" t="s">
        <v>287</v>
      </c>
      <c r="D10" s="31"/>
    </row>
    <row r="11" spans="1:4" x14ac:dyDescent="0.25">
      <c r="A11" s="30">
        <v>7</v>
      </c>
      <c r="B11" s="79"/>
      <c r="C11" s="31" t="s">
        <v>302</v>
      </c>
      <c r="D11" s="31"/>
    </row>
    <row r="12" spans="1:4" x14ac:dyDescent="0.25">
      <c r="A12" s="30">
        <v>8</v>
      </c>
      <c r="B12" s="79"/>
      <c r="C12" s="31" t="s">
        <v>311</v>
      </c>
      <c r="D12" s="31"/>
    </row>
    <row r="13" spans="1:4" x14ac:dyDescent="0.25">
      <c r="A13" s="30">
        <v>9</v>
      </c>
      <c r="B13" s="79"/>
      <c r="C13" s="31" t="s">
        <v>316</v>
      </c>
      <c r="D13" s="31"/>
    </row>
    <row r="14" spans="1:4" ht="17.399999999999999" customHeight="1" x14ac:dyDescent="0.3">
      <c r="A14" s="68" t="s">
        <v>699</v>
      </c>
      <c r="B14" s="69"/>
      <c r="C14" s="69"/>
      <c r="D14" s="70"/>
    </row>
    <row r="15" spans="1:4" ht="17.399999999999999" customHeight="1" x14ac:dyDescent="0.3">
      <c r="A15" s="33" t="s">
        <v>690</v>
      </c>
      <c r="B15" s="34" t="s">
        <v>691</v>
      </c>
      <c r="C15" s="34" t="s">
        <v>692</v>
      </c>
      <c r="D15" s="34" t="s">
        <v>693</v>
      </c>
    </row>
    <row r="16" spans="1:4" x14ac:dyDescent="0.25">
      <c r="A16" s="35">
        <v>1</v>
      </c>
      <c r="B16" s="71" t="s">
        <v>694</v>
      </c>
      <c r="C16" s="36" t="s">
        <v>26</v>
      </c>
      <c r="D16" s="36" t="s">
        <v>700</v>
      </c>
    </row>
    <row r="17" spans="1:4" x14ac:dyDescent="0.25">
      <c r="A17" s="37">
        <v>2</v>
      </c>
      <c r="B17" s="72"/>
      <c r="C17" s="36" t="s">
        <v>40</v>
      </c>
      <c r="D17" s="36" t="s">
        <v>700</v>
      </c>
    </row>
    <row r="18" spans="1:4" x14ac:dyDescent="0.25">
      <c r="A18" s="35">
        <v>3</v>
      </c>
      <c r="B18" s="72"/>
      <c r="C18" s="36" t="s">
        <v>51</v>
      </c>
      <c r="D18" s="36" t="s">
        <v>700</v>
      </c>
    </row>
    <row r="19" spans="1:4" x14ac:dyDescent="0.25">
      <c r="A19" s="37">
        <v>4</v>
      </c>
      <c r="B19" s="72"/>
      <c r="C19" s="36" t="s">
        <v>701</v>
      </c>
      <c r="D19" s="36" t="s">
        <v>700</v>
      </c>
    </row>
    <row r="20" spans="1:4" x14ac:dyDescent="0.25">
      <c r="A20" s="35">
        <v>5</v>
      </c>
      <c r="B20" s="72"/>
      <c r="C20" s="36" t="s">
        <v>85</v>
      </c>
      <c r="D20" s="36" t="s">
        <v>700</v>
      </c>
    </row>
    <row r="21" spans="1:4" x14ac:dyDescent="0.25">
      <c r="A21" s="37">
        <v>6</v>
      </c>
      <c r="B21" s="72"/>
      <c r="C21" s="36" t="s">
        <v>96</v>
      </c>
      <c r="D21" s="36" t="s">
        <v>700</v>
      </c>
    </row>
    <row r="22" spans="1:4" x14ac:dyDescent="0.25">
      <c r="A22" s="35">
        <v>7</v>
      </c>
      <c r="B22" s="72"/>
      <c r="C22" s="36" t="s">
        <v>89</v>
      </c>
      <c r="D22" s="36" t="s">
        <v>700</v>
      </c>
    </row>
    <row r="23" spans="1:4" x14ac:dyDescent="0.25">
      <c r="A23" s="37">
        <v>8</v>
      </c>
      <c r="B23" s="72"/>
      <c r="C23" s="36" t="s">
        <v>702</v>
      </c>
      <c r="D23" s="36" t="s">
        <v>700</v>
      </c>
    </row>
    <row r="24" spans="1:4" x14ac:dyDescent="0.25">
      <c r="A24" s="35">
        <v>9</v>
      </c>
      <c r="B24" s="72"/>
      <c r="C24" s="36" t="s">
        <v>154</v>
      </c>
      <c r="D24" s="36" t="s">
        <v>700</v>
      </c>
    </row>
    <row r="25" spans="1:4" x14ac:dyDescent="0.25">
      <c r="A25" s="37">
        <v>10</v>
      </c>
      <c r="B25" s="72"/>
      <c r="C25" s="36" t="s">
        <v>74</v>
      </c>
      <c r="D25" s="36" t="s">
        <v>700</v>
      </c>
    </row>
    <row r="26" spans="1:4" x14ac:dyDescent="0.25">
      <c r="A26" s="35">
        <v>11</v>
      </c>
      <c r="B26" s="72"/>
      <c r="C26" s="36" t="s">
        <v>137</v>
      </c>
      <c r="D26" s="36" t="s">
        <v>700</v>
      </c>
    </row>
    <row r="27" spans="1:4" x14ac:dyDescent="0.25">
      <c r="A27" s="35">
        <v>12</v>
      </c>
      <c r="B27" s="72"/>
      <c r="C27" s="36" t="s">
        <v>703</v>
      </c>
      <c r="D27" s="36" t="s">
        <v>700</v>
      </c>
    </row>
    <row r="28" spans="1:4" x14ac:dyDescent="0.25">
      <c r="A28" s="35">
        <v>13</v>
      </c>
      <c r="B28" s="72"/>
      <c r="C28" s="36" t="s">
        <v>118</v>
      </c>
      <c r="D28" s="36" t="s">
        <v>700</v>
      </c>
    </row>
    <row r="29" spans="1:4" x14ac:dyDescent="0.25">
      <c r="A29" s="35">
        <v>14</v>
      </c>
      <c r="B29" s="72"/>
      <c r="C29" s="36" t="s">
        <v>100</v>
      </c>
      <c r="D29" s="36" t="s">
        <v>700</v>
      </c>
    </row>
    <row r="30" spans="1:4" x14ac:dyDescent="0.25">
      <c r="A30" s="35">
        <v>15</v>
      </c>
      <c r="B30" s="73"/>
      <c r="C30" s="36" t="s">
        <v>62</v>
      </c>
      <c r="D30" s="36" t="s">
        <v>700</v>
      </c>
    </row>
    <row r="31" spans="1:4" ht="17.399999999999999" customHeight="1" x14ac:dyDescent="0.3">
      <c r="A31" s="68" t="s">
        <v>704</v>
      </c>
      <c r="B31" s="69"/>
      <c r="C31" s="69"/>
      <c r="D31" s="70"/>
    </row>
    <row r="32" spans="1:4" ht="17.399999999999999" customHeight="1" x14ac:dyDescent="0.3">
      <c r="A32" s="33" t="s">
        <v>690</v>
      </c>
      <c r="B32" s="34" t="s">
        <v>691</v>
      </c>
      <c r="C32" s="34" t="s">
        <v>692</v>
      </c>
      <c r="D32" s="34" t="s">
        <v>693</v>
      </c>
    </row>
    <row r="33" spans="1:4" x14ac:dyDescent="0.25">
      <c r="A33" s="35">
        <v>1</v>
      </c>
      <c r="B33" s="71" t="s">
        <v>694</v>
      </c>
      <c r="C33" s="36" t="s">
        <v>215</v>
      </c>
      <c r="D33" s="36" t="s">
        <v>700</v>
      </c>
    </row>
    <row r="34" spans="1:4" x14ac:dyDescent="0.25">
      <c r="A34" s="35">
        <v>2</v>
      </c>
      <c r="B34" s="72"/>
      <c r="C34" s="36" t="s">
        <v>202</v>
      </c>
      <c r="D34" s="36" t="s">
        <v>700</v>
      </c>
    </row>
    <row r="35" spans="1:4" x14ac:dyDescent="0.25">
      <c r="A35" s="35">
        <v>3</v>
      </c>
      <c r="B35" s="72"/>
      <c r="C35" s="36" t="s">
        <v>210</v>
      </c>
      <c r="D35" s="36" t="s">
        <v>700</v>
      </c>
    </row>
    <row r="36" spans="1:4" x14ac:dyDescent="0.25">
      <c r="A36" s="35">
        <v>4</v>
      </c>
      <c r="B36" s="72"/>
      <c r="C36" s="36" t="s">
        <v>206</v>
      </c>
      <c r="D36" s="36" t="s">
        <v>700</v>
      </c>
    </row>
    <row r="37" spans="1:4" x14ac:dyDescent="0.25">
      <c r="A37" s="35">
        <v>5</v>
      </c>
      <c r="B37" s="72"/>
      <c r="C37" s="36" t="s">
        <v>702</v>
      </c>
      <c r="D37" s="36" t="s">
        <v>700</v>
      </c>
    </row>
    <row r="38" spans="1:4" x14ac:dyDescent="0.25">
      <c r="A38" s="35">
        <v>6</v>
      </c>
      <c r="B38" s="72"/>
      <c r="C38" s="36" t="s">
        <v>154</v>
      </c>
      <c r="D38" s="36" t="s">
        <v>700</v>
      </c>
    </row>
    <row r="39" spans="1:4" x14ac:dyDescent="0.25">
      <c r="A39" s="35">
        <v>7</v>
      </c>
      <c r="B39" s="72"/>
      <c r="C39" s="36" t="s">
        <v>161</v>
      </c>
      <c r="D39" s="36" t="s">
        <v>700</v>
      </c>
    </row>
    <row r="40" spans="1:4" x14ac:dyDescent="0.25">
      <c r="A40" s="35">
        <v>8</v>
      </c>
      <c r="B40" s="72"/>
      <c r="C40" s="36" t="s">
        <v>705</v>
      </c>
      <c r="D40" s="36" t="s">
        <v>700</v>
      </c>
    </row>
    <row r="41" spans="1:4" x14ac:dyDescent="0.25">
      <c r="A41" s="35">
        <v>9</v>
      </c>
      <c r="B41" s="72"/>
      <c r="C41" s="36" t="s">
        <v>118</v>
      </c>
      <c r="D41" s="36" t="s">
        <v>700</v>
      </c>
    </row>
    <row r="42" spans="1:4" x14ac:dyDescent="0.25">
      <c r="A42" s="35">
        <v>10</v>
      </c>
      <c r="B42" s="72"/>
      <c r="C42" s="36" t="s">
        <v>706</v>
      </c>
      <c r="D42" s="36" t="s">
        <v>700</v>
      </c>
    </row>
    <row r="43" spans="1:4" x14ac:dyDescent="0.25">
      <c r="A43" s="35">
        <v>11</v>
      </c>
      <c r="B43" s="72"/>
      <c r="C43" s="36" t="s">
        <v>707</v>
      </c>
      <c r="D43" s="36" t="s">
        <v>700</v>
      </c>
    </row>
    <row r="44" spans="1:4" x14ac:dyDescent="0.25">
      <c r="A44" s="35">
        <v>12</v>
      </c>
      <c r="B44" s="72"/>
      <c r="C44" s="36" t="s">
        <v>708</v>
      </c>
      <c r="D44" s="36" t="s">
        <v>700</v>
      </c>
    </row>
    <row r="45" spans="1:4" x14ac:dyDescent="0.25">
      <c r="A45" s="35">
        <v>13</v>
      </c>
      <c r="B45" s="73"/>
      <c r="C45" s="36" t="s">
        <v>181</v>
      </c>
      <c r="D45" s="36"/>
    </row>
    <row r="46" spans="1:4" ht="17.399999999999999" customHeight="1" x14ac:dyDescent="0.3">
      <c r="A46" s="68" t="s">
        <v>359</v>
      </c>
      <c r="B46" s="69"/>
      <c r="C46" s="69"/>
      <c r="D46" s="70"/>
    </row>
    <row r="47" spans="1:4" x14ac:dyDescent="0.25">
      <c r="A47" s="37" t="s">
        <v>690</v>
      </c>
      <c r="B47" s="38" t="s">
        <v>691</v>
      </c>
      <c r="C47" s="36" t="s">
        <v>692</v>
      </c>
      <c r="D47" s="36" t="s">
        <v>693</v>
      </c>
    </row>
    <row r="48" spans="1:4" x14ac:dyDescent="0.25">
      <c r="A48" s="35">
        <v>1</v>
      </c>
      <c r="B48" s="71" t="s">
        <v>694</v>
      </c>
      <c r="C48" s="36" t="s">
        <v>360</v>
      </c>
      <c r="D48" s="36" t="s">
        <v>709</v>
      </c>
    </row>
    <row r="49" spans="1:4" x14ac:dyDescent="0.25">
      <c r="A49" s="37">
        <v>2</v>
      </c>
      <c r="B49" s="72"/>
      <c r="C49" s="36" t="s">
        <v>374</v>
      </c>
      <c r="D49" s="36" t="s">
        <v>709</v>
      </c>
    </row>
    <row r="50" spans="1:4" x14ac:dyDescent="0.25">
      <c r="A50" s="35">
        <v>3</v>
      </c>
      <c r="B50" s="72"/>
      <c r="C50" s="36" t="s">
        <v>710</v>
      </c>
      <c r="D50" s="36" t="s">
        <v>709</v>
      </c>
    </row>
    <row r="51" spans="1:4" x14ac:dyDescent="0.25">
      <c r="A51" s="37">
        <v>4</v>
      </c>
      <c r="B51" s="72"/>
      <c r="C51" s="36" t="s">
        <v>393</v>
      </c>
      <c r="D51" s="36" t="s">
        <v>709</v>
      </c>
    </row>
    <row r="52" spans="1:4" x14ac:dyDescent="0.25">
      <c r="A52" s="35">
        <v>5</v>
      </c>
      <c r="B52" s="72"/>
      <c r="C52" s="36" t="s">
        <v>439</v>
      </c>
      <c r="D52" s="36" t="s">
        <v>709</v>
      </c>
    </row>
    <row r="53" spans="1:4" x14ac:dyDescent="0.25">
      <c r="A53" s="37">
        <v>6</v>
      </c>
      <c r="B53" s="72"/>
      <c r="C53" s="36" t="s">
        <v>485</v>
      </c>
      <c r="D53" s="36" t="s">
        <v>709</v>
      </c>
    </row>
    <row r="54" spans="1:4" x14ac:dyDescent="0.25">
      <c r="A54" s="35">
        <v>7</v>
      </c>
      <c r="B54" s="72"/>
      <c r="C54" s="36" t="s">
        <v>507</v>
      </c>
      <c r="D54" s="36" t="s">
        <v>709</v>
      </c>
    </row>
    <row r="55" spans="1:4" x14ac:dyDescent="0.25">
      <c r="A55" s="37">
        <v>8</v>
      </c>
      <c r="B55" s="72"/>
      <c r="C55" s="36" t="s">
        <v>519</v>
      </c>
      <c r="D55" s="36" t="s">
        <v>709</v>
      </c>
    </row>
    <row r="56" spans="1:4" x14ac:dyDescent="0.25">
      <c r="A56" s="35">
        <v>9</v>
      </c>
      <c r="B56" s="72"/>
      <c r="C56" s="36" t="s">
        <v>527</v>
      </c>
      <c r="D56" s="36" t="s">
        <v>709</v>
      </c>
    </row>
    <row r="57" spans="1:4" x14ac:dyDescent="0.25">
      <c r="A57" s="37">
        <v>10</v>
      </c>
      <c r="B57" s="72"/>
      <c r="C57" s="36" t="s">
        <v>526</v>
      </c>
      <c r="D57" s="36" t="s">
        <v>709</v>
      </c>
    </row>
    <row r="58" spans="1:4" x14ac:dyDescent="0.25">
      <c r="A58" s="35">
        <v>11</v>
      </c>
      <c r="B58" s="72"/>
      <c r="C58" s="36" t="s">
        <v>490</v>
      </c>
      <c r="D58" s="36" t="s">
        <v>709</v>
      </c>
    </row>
    <row r="59" spans="1:4" x14ac:dyDescent="0.25">
      <c r="A59" s="37">
        <v>12</v>
      </c>
      <c r="B59" s="72"/>
      <c r="C59" s="36" t="s">
        <v>494</v>
      </c>
      <c r="D59" s="36" t="s">
        <v>709</v>
      </c>
    </row>
    <row r="60" spans="1:4" x14ac:dyDescent="0.25">
      <c r="A60" s="35">
        <v>13</v>
      </c>
      <c r="B60" s="72"/>
      <c r="C60" s="36" t="s">
        <v>502</v>
      </c>
      <c r="D60" s="36" t="s">
        <v>709</v>
      </c>
    </row>
    <row r="61" spans="1:4" x14ac:dyDescent="0.25">
      <c r="A61" s="37">
        <v>14</v>
      </c>
      <c r="B61" s="73"/>
      <c r="C61" s="36" t="s">
        <v>498</v>
      </c>
      <c r="D61" s="36" t="s">
        <v>709</v>
      </c>
    </row>
    <row r="62" spans="1:4" ht="17.399999999999999" customHeight="1" x14ac:dyDescent="0.3">
      <c r="A62" s="68" t="s">
        <v>532</v>
      </c>
      <c r="B62" s="69"/>
      <c r="C62" s="69"/>
      <c r="D62" s="70"/>
    </row>
    <row r="63" spans="1:4" x14ac:dyDescent="0.25">
      <c r="A63" s="37" t="s">
        <v>690</v>
      </c>
      <c r="B63" s="38" t="s">
        <v>691</v>
      </c>
      <c r="C63" s="36" t="s">
        <v>692</v>
      </c>
      <c r="D63" s="36" t="s">
        <v>693</v>
      </c>
    </row>
    <row r="64" spans="1:4" x14ac:dyDescent="0.25">
      <c r="A64" s="35">
        <v>1</v>
      </c>
      <c r="B64" s="71" t="s">
        <v>694</v>
      </c>
      <c r="C64" s="36" t="s">
        <v>533</v>
      </c>
      <c r="D64" s="36" t="s">
        <v>709</v>
      </c>
    </row>
    <row r="65" spans="1:4" x14ac:dyDescent="0.25">
      <c r="A65" s="37">
        <v>2</v>
      </c>
      <c r="B65" s="72"/>
      <c r="C65" s="36" t="s">
        <v>542</v>
      </c>
      <c r="D65" s="36" t="s">
        <v>709</v>
      </c>
    </row>
    <row r="66" spans="1:4" x14ac:dyDescent="0.25">
      <c r="A66" s="35">
        <v>3</v>
      </c>
      <c r="B66" s="72"/>
      <c r="C66" s="36" t="s">
        <v>549</v>
      </c>
      <c r="D66" s="36" t="s">
        <v>709</v>
      </c>
    </row>
    <row r="67" spans="1:4" x14ac:dyDescent="0.25">
      <c r="A67" s="35"/>
      <c r="B67" s="72"/>
      <c r="C67" s="36" t="s">
        <v>557</v>
      </c>
      <c r="D67" s="36" t="s">
        <v>709</v>
      </c>
    </row>
    <row r="68" spans="1:4" x14ac:dyDescent="0.25">
      <c r="A68" s="35"/>
      <c r="B68" s="72"/>
      <c r="C68" s="36" t="s">
        <v>711</v>
      </c>
      <c r="D68" s="36" t="s">
        <v>709</v>
      </c>
    </row>
    <row r="69" spans="1:4" x14ac:dyDescent="0.25">
      <c r="A69" s="37">
        <v>4</v>
      </c>
      <c r="B69" s="72"/>
      <c r="C69" s="36" t="s">
        <v>587</v>
      </c>
      <c r="D69" s="36" t="s">
        <v>709</v>
      </c>
    </row>
    <row r="70" spans="1:4" x14ac:dyDescent="0.25">
      <c r="A70" s="35">
        <v>5</v>
      </c>
      <c r="B70" s="72"/>
      <c r="C70" s="36" t="s">
        <v>712</v>
      </c>
      <c r="D70" s="36" t="s">
        <v>709</v>
      </c>
    </row>
    <row r="71" spans="1:4" x14ac:dyDescent="0.25">
      <c r="A71" s="37">
        <v>6</v>
      </c>
      <c r="B71" s="72"/>
      <c r="C71" s="36" t="s">
        <v>713</v>
      </c>
      <c r="D71" s="36" t="s">
        <v>714</v>
      </c>
    </row>
    <row r="72" spans="1:4" x14ac:dyDescent="0.25">
      <c r="A72" s="35">
        <v>7</v>
      </c>
      <c r="B72" s="72"/>
      <c r="C72" s="36" t="s">
        <v>715</v>
      </c>
      <c r="D72" s="36" t="s">
        <v>700</v>
      </c>
    </row>
    <row r="73" spans="1:4" x14ac:dyDescent="0.25">
      <c r="A73" s="37">
        <v>8</v>
      </c>
      <c r="B73" s="72"/>
      <c r="C73" s="36" t="s">
        <v>716</v>
      </c>
      <c r="D73" s="36" t="s">
        <v>700</v>
      </c>
    </row>
    <row r="74" spans="1:4" x14ac:dyDescent="0.25">
      <c r="A74" s="35">
        <v>9</v>
      </c>
      <c r="B74" s="72"/>
      <c r="C74" s="36" t="s">
        <v>717</v>
      </c>
      <c r="D74" s="36" t="s">
        <v>700</v>
      </c>
    </row>
    <row r="75" spans="1:4" x14ac:dyDescent="0.25">
      <c r="A75" s="37">
        <v>10</v>
      </c>
      <c r="B75" s="72"/>
      <c r="C75" s="36" t="s">
        <v>718</v>
      </c>
      <c r="D75" s="36" t="s">
        <v>700</v>
      </c>
    </row>
    <row r="76" spans="1:4" x14ac:dyDescent="0.25">
      <c r="A76" s="35">
        <v>11</v>
      </c>
      <c r="B76" s="72"/>
      <c r="C76" s="36" t="s">
        <v>628</v>
      </c>
      <c r="D76" s="36" t="s">
        <v>709</v>
      </c>
    </row>
    <row r="77" spans="1:4" x14ac:dyDescent="0.25">
      <c r="A77" s="37">
        <v>12</v>
      </c>
      <c r="B77" s="72"/>
      <c r="C77" s="36" t="s">
        <v>719</v>
      </c>
      <c r="D77" s="36" t="s">
        <v>709</v>
      </c>
    </row>
    <row r="78" spans="1:4" x14ac:dyDescent="0.25">
      <c r="A78" s="35">
        <v>13</v>
      </c>
      <c r="B78" s="72"/>
      <c r="C78" s="36" t="s">
        <v>720</v>
      </c>
      <c r="D78" s="36" t="s">
        <v>709</v>
      </c>
    </row>
    <row r="79" spans="1:4" x14ac:dyDescent="0.25">
      <c r="A79" s="37">
        <v>14</v>
      </c>
      <c r="B79" s="72"/>
      <c r="C79" s="36" t="s">
        <v>721</v>
      </c>
      <c r="D79" s="36" t="s">
        <v>709</v>
      </c>
    </row>
    <row r="80" spans="1:4" x14ac:dyDescent="0.25">
      <c r="A80" s="37">
        <v>15</v>
      </c>
      <c r="B80" s="72"/>
      <c r="C80" s="36" t="s">
        <v>722</v>
      </c>
      <c r="D80" s="36" t="s">
        <v>709</v>
      </c>
    </row>
    <row r="81" spans="1:4" x14ac:dyDescent="0.25">
      <c r="A81" s="37">
        <v>16</v>
      </c>
      <c r="B81" s="73"/>
      <c r="C81" s="36" t="s">
        <v>723</v>
      </c>
      <c r="D81" s="36" t="s">
        <v>709</v>
      </c>
    </row>
  </sheetData>
  <mergeCells count="13">
    <mergeCell ref="A14:D14"/>
    <mergeCell ref="A31:D31"/>
    <mergeCell ref="A1:D1"/>
    <mergeCell ref="A2:D2"/>
    <mergeCell ref="B4:B8"/>
    <mergeCell ref="A9:D9"/>
    <mergeCell ref="B10:B13"/>
    <mergeCell ref="A46:D46"/>
    <mergeCell ref="B48:B61"/>
    <mergeCell ref="A62:D62"/>
    <mergeCell ref="B64:B81"/>
    <mergeCell ref="B16:B30"/>
    <mergeCell ref="B33:B45"/>
  </mergeCells>
  <pageMargins left="0.7" right="0.7" top="0.75" bottom="0.75" header="0.3" footer="0.3"/>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9"/>
  <sheetViews>
    <sheetView workbookViewId="0">
      <selection activeCell="D27" sqref="D27"/>
    </sheetView>
  </sheetViews>
  <sheetFormatPr defaultRowHeight="13.8" x14ac:dyDescent="0.25"/>
  <cols>
    <col min="2" max="2" width="16.69921875" customWidth="1"/>
    <col min="3" max="3" width="31.8984375" customWidth="1"/>
    <col min="4" max="4" width="12.19921875" customWidth="1"/>
  </cols>
  <sheetData>
    <row r="2" spans="1:4" ht="17.399999999999999" customHeight="1" x14ac:dyDescent="0.25">
      <c r="A2" s="74" t="s">
        <v>689</v>
      </c>
      <c r="B2" s="75"/>
      <c r="C2" s="75"/>
      <c r="D2" s="76"/>
    </row>
    <row r="3" spans="1:4" ht="17.399999999999999" customHeight="1" x14ac:dyDescent="0.25">
      <c r="A3" s="82" t="s">
        <v>724</v>
      </c>
      <c r="B3" s="83"/>
      <c r="C3" s="83"/>
      <c r="D3" s="84"/>
    </row>
    <row r="4" spans="1:4" x14ac:dyDescent="0.25">
      <c r="A4" s="31" t="s">
        <v>690</v>
      </c>
      <c r="B4" s="31" t="s">
        <v>691</v>
      </c>
      <c r="C4" s="31" t="s">
        <v>692</v>
      </c>
      <c r="D4" s="31" t="s">
        <v>693</v>
      </c>
    </row>
    <row r="5" spans="1:4" x14ac:dyDescent="0.25">
      <c r="A5" s="31">
        <v>1</v>
      </c>
      <c r="B5" s="78" t="s">
        <v>694</v>
      </c>
      <c r="C5" s="31" t="s">
        <v>725</v>
      </c>
      <c r="D5" s="31" t="s">
        <v>726</v>
      </c>
    </row>
    <row r="6" spans="1:4" x14ac:dyDescent="0.25">
      <c r="A6" s="31">
        <v>2</v>
      </c>
      <c r="B6" s="79"/>
      <c r="C6" s="32" t="s">
        <v>727</v>
      </c>
      <c r="D6" s="31" t="s">
        <v>726</v>
      </c>
    </row>
    <row r="7" spans="1:4" x14ac:dyDescent="0.25">
      <c r="A7" s="31">
        <v>3</v>
      </c>
      <c r="B7" s="79"/>
      <c r="C7" s="31" t="s">
        <v>728</v>
      </c>
      <c r="D7" s="31" t="s">
        <v>726</v>
      </c>
    </row>
    <row r="8" spans="1:4" x14ac:dyDescent="0.25">
      <c r="A8" s="31">
        <v>4</v>
      </c>
      <c r="B8" s="79"/>
      <c r="C8" s="31" t="s">
        <v>729</v>
      </c>
      <c r="D8" s="31" t="s">
        <v>700</v>
      </c>
    </row>
    <row r="9" spans="1:4" x14ac:dyDescent="0.25">
      <c r="A9" s="31">
        <v>5</v>
      </c>
      <c r="B9" s="79"/>
      <c r="C9" s="31" t="s">
        <v>730</v>
      </c>
      <c r="D9" s="31" t="s">
        <v>700</v>
      </c>
    </row>
    <row r="10" spans="1:4" ht="17.399999999999999" customHeight="1" x14ac:dyDescent="0.25">
      <c r="A10" s="77" t="s">
        <v>731</v>
      </c>
      <c r="B10" s="75"/>
      <c r="C10" s="75"/>
      <c r="D10" s="76"/>
    </row>
    <row r="11" spans="1:4" x14ac:dyDescent="0.25">
      <c r="A11" s="31">
        <v>6</v>
      </c>
      <c r="B11" s="78" t="s">
        <v>694</v>
      </c>
      <c r="C11" s="31" t="s">
        <v>732</v>
      </c>
      <c r="D11" s="31" t="s">
        <v>726</v>
      </c>
    </row>
    <row r="12" spans="1:4" x14ac:dyDescent="0.25">
      <c r="A12" s="31">
        <v>7</v>
      </c>
      <c r="B12" s="79"/>
      <c r="C12" s="31" t="s">
        <v>733</v>
      </c>
      <c r="D12" s="31" t="s">
        <v>726</v>
      </c>
    </row>
    <row r="13" spans="1:4" x14ac:dyDescent="0.25">
      <c r="A13" s="31">
        <v>8</v>
      </c>
      <c r="B13" s="79"/>
      <c r="C13" s="31" t="s">
        <v>734</v>
      </c>
      <c r="D13" s="31" t="s">
        <v>726</v>
      </c>
    </row>
    <row r="14" spans="1:4" x14ac:dyDescent="0.25">
      <c r="A14" s="31">
        <v>9</v>
      </c>
      <c r="B14" s="79"/>
      <c r="C14" s="31" t="s">
        <v>735</v>
      </c>
      <c r="D14" s="31" t="s">
        <v>700</v>
      </c>
    </row>
    <row r="15" spans="1:4" ht="17.399999999999999" customHeight="1" x14ac:dyDescent="0.25">
      <c r="A15" s="77"/>
      <c r="B15" s="80"/>
      <c r="C15" s="75"/>
      <c r="D15" s="76"/>
    </row>
    <row r="16" spans="1:4" x14ac:dyDescent="0.25">
      <c r="A16" s="39">
        <v>10</v>
      </c>
      <c r="B16" s="78" t="s">
        <v>694</v>
      </c>
      <c r="C16" s="31" t="s">
        <v>736</v>
      </c>
      <c r="D16" s="31" t="s">
        <v>700</v>
      </c>
    </row>
    <row r="17" spans="1:4" x14ac:dyDescent="0.25">
      <c r="A17" s="39">
        <v>11</v>
      </c>
      <c r="B17" s="79"/>
      <c r="C17" s="31" t="s">
        <v>737</v>
      </c>
      <c r="D17" s="31" t="s">
        <v>700</v>
      </c>
    </row>
    <row r="18" spans="1:4" x14ac:dyDescent="0.25">
      <c r="A18" s="39">
        <v>12</v>
      </c>
      <c r="B18" s="79"/>
      <c r="C18" s="31" t="s">
        <v>738</v>
      </c>
      <c r="D18" s="31" t="s">
        <v>700</v>
      </c>
    </row>
    <row r="19" spans="1:4" x14ac:dyDescent="0.25">
      <c r="A19" s="39">
        <v>13</v>
      </c>
      <c r="B19" s="81"/>
      <c r="C19" s="31" t="s">
        <v>739</v>
      </c>
      <c r="D19" s="31" t="s">
        <v>700</v>
      </c>
    </row>
  </sheetData>
  <mergeCells count="7">
    <mergeCell ref="A15:D15"/>
    <mergeCell ref="B16:B19"/>
    <mergeCell ref="A2:D2"/>
    <mergeCell ref="A3:D3"/>
    <mergeCell ref="B5:B9"/>
    <mergeCell ref="A10:D10"/>
    <mergeCell ref="B11:B14"/>
  </mergeCells>
  <pageMargins left="0.7" right="0.7" top="0.75" bottom="0.75" header="0.3" footer="0.3"/>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1"/>
  <sheetViews>
    <sheetView topLeftCell="C16" zoomScale="85" zoomScaleNormal="85" workbookViewId="0">
      <selection activeCell="J2" sqref="J2:L16"/>
    </sheetView>
  </sheetViews>
  <sheetFormatPr defaultColWidth="8.69921875" defaultRowHeight="13.2" x14ac:dyDescent="0.25"/>
  <cols>
    <col min="1" max="1" width="20.69921875" style="40" customWidth="1"/>
    <col min="2" max="2" width="18.09765625" style="40" customWidth="1"/>
    <col min="3" max="3" width="21.19921875" style="40" customWidth="1"/>
    <col min="4" max="4" width="20" style="40" customWidth="1"/>
    <col min="5" max="5" width="13.19921875" style="40" customWidth="1"/>
    <col min="6" max="6" width="30.69921875" style="40" customWidth="1"/>
    <col min="7" max="7" width="28.19921875" style="40" customWidth="1"/>
    <col min="8" max="8" width="29.19921875" style="40" customWidth="1"/>
    <col min="9" max="9" width="19.8984375" style="40" customWidth="1"/>
    <col min="10" max="10" width="26.09765625" style="40" customWidth="1"/>
    <col min="11" max="11" width="24" style="40" customWidth="1"/>
    <col min="12" max="12" width="11.8984375" style="40" customWidth="1"/>
    <col min="13" max="16384" width="8.69921875" style="41"/>
  </cols>
  <sheetData>
    <row r="1" spans="1:12" ht="26.4" customHeight="1" x14ac:dyDescent="0.25">
      <c r="A1" s="42" t="s">
        <v>740</v>
      </c>
      <c r="B1" s="42" t="s">
        <v>18</v>
      </c>
      <c r="C1" s="42" t="s">
        <v>741</v>
      </c>
      <c r="D1" s="43" t="s">
        <v>742</v>
      </c>
      <c r="E1" s="43" t="s">
        <v>17</v>
      </c>
      <c r="F1" s="43" t="s">
        <v>19</v>
      </c>
      <c r="G1" s="43" t="s">
        <v>20</v>
      </c>
      <c r="H1" s="43" t="s">
        <v>22</v>
      </c>
      <c r="I1" s="43" t="s">
        <v>743</v>
      </c>
      <c r="J1" s="43" t="s">
        <v>23</v>
      </c>
      <c r="K1" s="43" t="s">
        <v>744</v>
      </c>
      <c r="L1" s="43" t="s">
        <v>745</v>
      </c>
    </row>
    <row r="2" spans="1:12" ht="52.8" customHeight="1" x14ac:dyDescent="0.25">
      <c r="A2" s="85" t="s">
        <v>746</v>
      </c>
      <c r="B2" s="44" t="s">
        <v>247</v>
      </c>
      <c r="C2" s="44" t="s">
        <v>747</v>
      </c>
      <c r="D2" s="44" t="s">
        <v>748</v>
      </c>
      <c r="E2" s="45" t="s">
        <v>25</v>
      </c>
      <c r="F2" s="45" t="s">
        <v>248</v>
      </c>
      <c r="G2" s="45" t="s">
        <v>249</v>
      </c>
      <c r="H2" s="45" t="s">
        <v>749</v>
      </c>
      <c r="I2" s="44" t="s">
        <v>750</v>
      </c>
      <c r="J2" s="52" t="s">
        <v>1088</v>
      </c>
      <c r="K2" s="44" t="str">
        <f>VLOOKUP("New_Category_1",'Ai Linh - Category'!A2:I13,5,FALSE)</f>
        <v>Hệ thống tạo loại sách mới thành công và trả về trang Index</v>
      </c>
      <c r="L2" s="44" t="str">
        <f>VLOOKUP("New_Category_1",'Ai Linh - Category'!A2:I13,6,FALSE)</f>
        <v>Passed</v>
      </c>
    </row>
    <row r="3" spans="1:12" ht="52.8" customHeight="1" x14ac:dyDescent="0.25">
      <c r="A3" s="85"/>
      <c r="B3" s="44" t="s">
        <v>247</v>
      </c>
      <c r="C3" s="44" t="s">
        <v>752</v>
      </c>
      <c r="D3" s="44" t="s">
        <v>753</v>
      </c>
      <c r="E3" s="45" t="s">
        <v>25</v>
      </c>
      <c r="F3" s="45" t="s">
        <v>252</v>
      </c>
      <c r="G3" s="45" t="s">
        <v>249</v>
      </c>
      <c r="H3" s="45" t="s">
        <v>749</v>
      </c>
      <c r="I3" s="44" t="s">
        <v>754</v>
      </c>
      <c r="J3" s="46" t="s">
        <v>755</v>
      </c>
      <c r="K3" s="44" t="str">
        <f>VLOOKUP("New_Category_2",'Ai Linh - Category'!A3:F13,5,FALSE)</f>
        <v>Hệ thống báo lỗi không đủ dữ liệu để thêm loại sách mới</v>
      </c>
      <c r="L3" s="44" t="str">
        <f>VLOOKUP("New_Category_2",'Ai Linh - Category'!A3:F13,6,FALSE)</f>
        <v>Passed</v>
      </c>
    </row>
    <row r="4" spans="1:12" ht="52.8" customHeight="1" x14ac:dyDescent="0.25">
      <c r="A4" s="85"/>
      <c r="B4" s="44" t="s">
        <v>247</v>
      </c>
      <c r="C4" s="44" t="s">
        <v>756</v>
      </c>
      <c r="D4" s="44" t="s">
        <v>757</v>
      </c>
      <c r="E4" s="45" t="s">
        <v>25</v>
      </c>
      <c r="F4" s="45" t="s">
        <v>255</v>
      </c>
      <c r="G4" s="45" t="s">
        <v>249</v>
      </c>
      <c r="H4" s="45" t="s">
        <v>749</v>
      </c>
      <c r="I4" s="45" t="s">
        <v>758</v>
      </c>
      <c r="J4" s="52" t="s">
        <v>1088</v>
      </c>
      <c r="K4" s="44" t="str">
        <f>VLOOKUP("New_Category_3",'Ai Linh - Category'!A4:F13,5,FALSE)</f>
        <v>Hệ thống tạo loại sách mới thành công và trả về trang Index</v>
      </c>
      <c r="L4" s="44" t="str">
        <f>VLOOKUP("New_Category_3",'Ai Linh - Category'!A4:F13,6,FALSE)</f>
        <v>Passed</v>
      </c>
    </row>
    <row r="5" spans="1:12" ht="52.8" customHeight="1" x14ac:dyDescent="0.25">
      <c r="A5" s="85"/>
      <c r="B5" s="44" t="s">
        <v>247</v>
      </c>
      <c r="C5" s="44" t="s">
        <v>759</v>
      </c>
      <c r="D5" s="44" t="s">
        <v>760</v>
      </c>
      <c r="E5" s="45" t="s">
        <v>25</v>
      </c>
      <c r="F5" s="45" t="s">
        <v>256</v>
      </c>
      <c r="G5" s="45" t="s">
        <v>249</v>
      </c>
      <c r="H5" s="45" t="s">
        <v>749</v>
      </c>
      <c r="I5" s="44" t="s">
        <v>761</v>
      </c>
      <c r="J5" s="46" t="s">
        <v>755</v>
      </c>
      <c r="K5" s="44" t="str">
        <f>VLOOKUP("New_Category_4",'Ai Linh - Category'!A5:F14,5,FALSE)</f>
        <v>Hệ thống báo lỗi không đủ dữ liệu để thêm loại sách mới</v>
      </c>
      <c r="L5" s="44" t="str">
        <f>VLOOKUP("New_Category_4",'Ai Linh - Category'!A5:F14,6,FALSE)</f>
        <v>Passed</v>
      </c>
    </row>
    <row r="6" spans="1:12" ht="52.8" customHeight="1" x14ac:dyDescent="0.25">
      <c r="A6" s="85"/>
      <c r="B6" s="44" t="s">
        <v>247</v>
      </c>
      <c r="C6" s="44" t="s">
        <v>762</v>
      </c>
      <c r="D6" s="44" t="s">
        <v>763</v>
      </c>
      <c r="E6" s="45" t="s">
        <v>25</v>
      </c>
      <c r="F6" s="45" t="s">
        <v>258</v>
      </c>
      <c r="G6" s="45" t="s">
        <v>249</v>
      </c>
      <c r="H6" s="45" t="s">
        <v>749</v>
      </c>
      <c r="I6" s="44" t="s">
        <v>764</v>
      </c>
      <c r="J6" s="52" t="s">
        <v>1088</v>
      </c>
      <c r="K6" s="44" t="str">
        <f>VLOOKUP("New_Category_5",'Ai Linh - Category'!A6:F15,5,FALSE)</f>
        <v>Hệ thống tạo loại sách mới thành công và trả về trang Index</v>
      </c>
      <c r="L6" s="44" t="str">
        <f>VLOOKUP("New_Category_5",'Ai Linh - Category'!A6:F15,6,FALSE)</f>
        <v>Passed</v>
      </c>
    </row>
    <row r="7" spans="1:12" ht="52.8" customHeight="1" x14ac:dyDescent="0.25">
      <c r="A7" s="85"/>
      <c r="B7" s="44" t="s">
        <v>247</v>
      </c>
      <c r="C7" s="44" t="s">
        <v>765</v>
      </c>
      <c r="D7" s="44" t="s">
        <v>766</v>
      </c>
      <c r="E7" s="45" t="s">
        <v>25</v>
      </c>
      <c r="F7" s="45" t="s">
        <v>260</v>
      </c>
      <c r="G7" s="45" t="s">
        <v>249</v>
      </c>
      <c r="H7" s="45" t="s">
        <v>749</v>
      </c>
      <c r="I7" s="44" t="s">
        <v>261</v>
      </c>
      <c r="J7" s="46" t="s">
        <v>755</v>
      </c>
      <c r="K7" s="44" t="str">
        <f>VLOOKUP("New_Category_6",'Ai Linh - Category'!A7:F16,5,FALSE)</f>
        <v>Hệ thống báo lỗi không đủ dữ liệu để thêm loại sách mới</v>
      </c>
      <c r="L7" s="44" t="str">
        <f>VLOOKUP("New_Category_6",'Ai Linh - Category'!A7:F16,6,FALSE)</f>
        <v>Passed</v>
      </c>
    </row>
    <row r="8" spans="1:12" ht="52.8" customHeight="1" x14ac:dyDescent="0.25">
      <c r="A8" s="85"/>
      <c r="B8" s="44" t="s">
        <v>247</v>
      </c>
      <c r="C8" s="44" t="s">
        <v>767</v>
      </c>
      <c r="D8" s="44" t="s">
        <v>768</v>
      </c>
      <c r="E8" s="45" t="s">
        <v>25</v>
      </c>
      <c r="F8" s="45" t="s">
        <v>262</v>
      </c>
      <c r="G8" s="45" t="s">
        <v>249</v>
      </c>
      <c r="H8" s="45" t="s">
        <v>749</v>
      </c>
      <c r="I8" s="44" t="s">
        <v>769</v>
      </c>
      <c r="J8" s="46" t="s">
        <v>755</v>
      </c>
      <c r="K8" s="44" t="str">
        <f>VLOOKUP("New_Category_7",'Ai Linh - Category'!A8:F17,5,FALSE)</f>
        <v>Hệ thống báo lỗi không đủ dữ liệu để thêm loại sách mới</v>
      </c>
      <c r="L8" s="44" t="str">
        <f>VLOOKUP("New_Category_7",'Ai Linh - Category'!A8:F17,6,FALSE)</f>
        <v>Passed</v>
      </c>
    </row>
    <row r="9" spans="1:12" ht="52.8" customHeight="1" x14ac:dyDescent="0.25">
      <c r="A9" s="85" t="s">
        <v>770</v>
      </c>
      <c r="B9" s="44" t="s">
        <v>264</v>
      </c>
      <c r="C9" s="44" t="s">
        <v>771</v>
      </c>
      <c r="D9" s="44" t="s">
        <v>772</v>
      </c>
      <c r="E9" s="45" t="s">
        <v>25</v>
      </c>
      <c r="F9" s="45" t="s">
        <v>265</v>
      </c>
      <c r="G9" s="45" t="s">
        <v>266</v>
      </c>
      <c r="H9" s="45" t="s">
        <v>773</v>
      </c>
      <c r="I9" s="44" t="s">
        <v>267</v>
      </c>
      <c r="J9" s="46" t="s">
        <v>1102</v>
      </c>
      <c r="K9" s="44" t="str">
        <f>VLOOKUP("Update_Category_1",'Ai Linh - Category'!A9:F18,5,FALSE)</f>
        <v>Hệ thống cập nhật loại sách thành công và trả về trang Index</v>
      </c>
      <c r="L9" s="44" t="str">
        <f>VLOOKUP("Update_Category_1",'Ai Linh - Category'!A9:F18,6,FALSE)</f>
        <v>Passed</v>
      </c>
    </row>
    <row r="10" spans="1:12" ht="52.8" customHeight="1" x14ac:dyDescent="0.25">
      <c r="A10" s="85"/>
      <c r="B10" s="44" t="s">
        <v>264</v>
      </c>
      <c r="C10" s="44" t="s">
        <v>774</v>
      </c>
      <c r="D10" s="44" t="s">
        <v>757</v>
      </c>
      <c r="E10" s="45" t="s">
        <v>25</v>
      </c>
      <c r="F10" s="45" t="s">
        <v>269</v>
      </c>
      <c r="G10" s="45" t="s">
        <v>266</v>
      </c>
      <c r="H10" s="45" t="s">
        <v>773</v>
      </c>
      <c r="I10" s="44" t="s">
        <v>775</v>
      </c>
      <c r="J10" s="46" t="s">
        <v>1103</v>
      </c>
      <c r="K10" s="44" t="str">
        <f>VLOOKUP("Update_Category_2",'Ai Linh - Category'!A10:F19,5,FALSE)</f>
        <v>Hệ thống báo lỗi không đủ dữ liệu để cập nhật loại sách</v>
      </c>
      <c r="L10" s="44" t="str">
        <f>VLOOKUP("Update_Category_2",'Ai Linh - Category'!A10:F19,6,FALSE)</f>
        <v>Passed</v>
      </c>
    </row>
    <row r="11" spans="1:12" ht="52.8" customHeight="1" x14ac:dyDescent="0.25">
      <c r="A11" s="85"/>
      <c r="B11" s="44" t="s">
        <v>264</v>
      </c>
      <c r="C11" s="44" t="s">
        <v>776</v>
      </c>
      <c r="D11" s="44" t="s">
        <v>753</v>
      </c>
      <c r="E11" s="45" t="s">
        <v>25</v>
      </c>
      <c r="F11" s="45" t="s">
        <v>271</v>
      </c>
      <c r="G11" s="45" t="s">
        <v>266</v>
      </c>
      <c r="H11" s="45" t="s">
        <v>773</v>
      </c>
      <c r="I11" s="45" t="s">
        <v>777</v>
      </c>
      <c r="J11" s="46" t="s">
        <v>1102</v>
      </c>
      <c r="K11" s="44" t="str">
        <f>VLOOKUP("Update_Category_3",'Ai Linh - Category'!A11:F20,5,FALSE)</f>
        <v>Hệ thống cập nhật loại sách thành công và trả về trang Index</v>
      </c>
      <c r="L11" s="44" t="str">
        <f>VLOOKUP("Update_Category_3",'Ai Linh - Category'!A11:F20,6,FALSE)</f>
        <v>Passed</v>
      </c>
    </row>
    <row r="12" spans="1:12" ht="52.8" customHeight="1" x14ac:dyDescent="0.25">
      <c r="A12" s="85" t="s">
        <v>778</v>
      </c>
      <c r="B12" s="44" t="s">
        <v>272</v>
      </c>
      <c r="C12" s="44" t="s">
        <v>779</v>
      </c>
      <c r="D12" s="44" t="s">
        <v>780</v>
      </c>
      <c r="E12" s="45" t="s">
        <v>25</v>
      </c>
      <c r="F12" s="45" t="s">
        <v>273</v>
      </c>
      <c r="G12" s="45" t="s">
        <v>266</v>
      </c>
      <c r="H12" s="45" t="s">
        <v>781</v>
      </c>
      <c r="I12" s="44"/>
      <c r="J12" s="46" t="s">
        <v>782</v>
      </c>
      <c r="K12" s="44" t="str">
        <f>VLOOKUP("Delete_Category_1",'Ai Linh - Category'!A12:F21,5,FALSE)</f>
        <v>Hệ thống xóa loại sách thành công và trả về trang Index</v>
      </c>
      <c r="L12" s="44" t="str">
        <f>VLOOKUP("Delete_Category_1",'Ai Linh - Category'!A12:F21,6,FALSE)</f>
        <v>Passed</v>
      </c>
    </row>
    <row r="13" spans="1:12" ht="52.8" customHeight="1" x14ac:dyDescent="0.25">
      <c r="A13" s="85"/>
      <c r="B13" s="44" t="s">
        <v>275</v>
      </c>
      <c r="C13" s="44" t="s">
        <v>783</v>
      </c>
      <c r="D13" s="44" t="s">
        <v>784</v>
      </c>
      <c r="E13" s="45" t="s">
        <v>25</v>
      </c>
      <c r="F13" s="45" t="s">
        <v>276</v>
      </c>
      <c r="G13" s="45" t="s">
        <v>266</v>
      </c>
      <c r="H13" s="45" t="s">
        <v>785</v>
      </c>
      <c r="I13" s="44"/>
      <c r="J13" s="46" t="s">
        <v>786</v>
      </c>
      <c r="K13" s="44" t="str">
        <f>VLOOKUP("Delete_Category_2",'Ai Linh - Category'!A13:F22,5,FALSE)</f>
        <v>Hệ thống báo lỗi không xóa được tất cả loại sách</v>
      </c>
      <c r="L13" s="44" t="str">
        <f>VLOOKUP("Delete_Category_2",'Ai Linh - Category'!A13:F22,6,FALSE)</f>
        <v>Failed</v>
      </c>
    </row>
    <row r="14" spans="1:12" ht="39.6" customHeight="1" x14ac:dyDescent="0.25">
      <c r="A14" s="85" t="s">
        <v>787</v>
      </c>
      <c r="B14" s="44" t="s">
        <v>277</v>
      </c>
      <c r="C14" s="44" t="s">
        <v>788</v>
      </c>
      <c r="D14" s="44" t="s">
        <v>278</v>
      </c>
      <c r="E14" s="45" t="s">
        <v>25</v>
      </c>
      <c r="F14" s="45" t="s">
        <v>278</v>
      </c>
      <c r="G14" s="45" t="s">
        <v>249</v>
      </c>
      <c r="H14" s="45" t="s">
        <v>789</v>
      </c>
      <c r="I14" s="44" t="s">
        <v>279</v>
      </c>
      <c r="J14" s="56" t="s">
        <v>1094</v>
      </c>
      <c r="K14" s="44" t="str">
        <f>VLOOKUP("Search_Category_1",'Ai Linh - SearchCategory'!A2:F4,5,FALSE)</f>
        <v>Hệ thống báo lỗi không tìm kiếm được loại sách mới</v>
      </c>
      <c r="L14" s="44" t="str">
        <f>VLOOKUP("Search_Category_1",'Ai Linh - SearchCategory'!A2:F4,6,FALSE)</f>
        <v>Failed</v>
      </c>
    </row>
    <row r="15" spans="1:12" ht="39.6" customHeight="1" x14ac:dyDescent="0.25">
      <c r="A15" s="85"/>
      <c r="B15" s="44" t="s">
        <v>277</v>
      </c>
      <c r="C15" s="44" t="s">
        <v>790</v>
      </c>
      <c r="D15" s="44" t="s">
        <v>281</v>
      </c>
      <c r="E15" s="45" t="s">
        <v>25</v>
      </c>
      <c r="F15" s="45" t="s">
        <v>281</v>
      </c>
      <c r="G15" s="45" t="s">
        <v>249</v>
      </c>
      <c r="H15" s="45" t="s">
        <v>789</v>
      </c>
      <c r="I15" s="44" t="s">
        <v>282</v>
      </c>
      <c r="J15" s="56" t="s">
        <v>1095</v>
      </c>
      <c r="K15" s="44" t="str">
        <f>VLOOKUP("Search_Category_2",'Ai Linh - SearchCategory'!A3:F5,5,FALSE)</f>
        <v>Hệ thống báo lỗi không tìm kiếm được loại sách mới</v>
      </c>
      <c r="L15" s="44" t="str">
        <f>VLOOKUP("Search_Category_2",'Ai Linh - SearchCategory'!A3:F5,6,FALSE)</f>
        <v>Passed</v>
      </c>
    </row>
    <row r="16" spans="1:12" ht="39.6" customHeight="1" x14ac:dyDescent="0.25">
      <c r="A16" s="85"/>
      <c r="B16" s="44" t="s">
        <v>277</v>
      </c>
      <c r="C16" s="44" t="s">
        <v>791</v>
      </c>
      <c r="D16" s="44" t="s">
        <v>792</v>
      </c>
      <c r="E16" s="45" t="s">
        <v>25</v>
      </c>
      <c r="F16" s="45" t="s">
        <v>284</v>
      </c>
      <c r="G16" s="45" t="s">
        <v>249</v>
      </c>
      <c r="H16" s="45" t="s">
        <v>789</v>
      </c>
      <c r="I16" s="44" t="s">
        <v>285</v>
      </c>
      <c r="J16" s="56" t="s">
        <v>1095</v>
      </c>
      <c r="K16" s="44" t="str">
        <f>VLOOKUP("Search_Category_3",'Ai Linh - SearchCategory'!A4:F6,5,FALSE)</f>
        <v>Hệ thống báo lỗi không tìm kiếm được loại sách mới</v>
      </c>
      <c r="L16" s="44" t="str">
        <f>VLOOKUP("Search_Category_3",'Ai Linh - SearchCategory'!A4:F6,6,FALSE)</f>
        <v>Passed</v>
      </c>
    </row>
    <row r="17" spans="1:12" ht="52.8" customHeight="1" x14ac:dyDescent="0.25">
      <c r="A17" s="85" t="s">
        <v>793</v>
      </c>
      <c r="B17" s="44" t="s">
        <v>287</v>
      </c>
      <c r="C17" s="44" t="s">
        <v>794</v>
      </c>
      <c r="D17" s="44" t="s">
        <v>795</v>
      </c>
      <c r="E17" s="45" t="s">
        <v>25</v>
      </c>
      <c r="F17" s="45" t="s">
        <v>288</v>
      </c>
      <c r="G17" s="45" t="s">
        <v>289</v>
      </c>
      <c r="H17" s="45" t="s">
        <v>796</v>
      </c>
      <c r="I17" s="44" t="s">
        <v>290</v>
      </c>
      <c r="J17" s="44" t="s">
        <v>797</v>
      </c>
      <c r="K17" s="44" t="str">
        <f>VLOOKUP("New_ReaderAccount_1",'Ai Linh - ReaderAccount'!A2:F14,5,FALSE)</f>
        <v>Hệ thống thêm tài khoản người đọc mới thành công và trả về trang Index</v>
      </c>
      <c r="L17" s="44" t="str">
        <f>VLOOKUP("New_ReaderAccount_1",'Ai Linh - ReaderAccount'!A2:F14,6,FALSE)</f>
        <v>Passed</v>
      </c>
    </row>
    <row r="18" spans="1:12" ht="52.8" customHeight="1" x14ac:dyDescent="0.25">
      <c r="A18" s="85"/>
      <c r="B18" s="44" t="s">
        <v>287</v>
      </c>
      <c r="C18" s="44" t="s">
        <v>798</v>
      </c>
      <c r="D18" s="44" t="s">
        <v>799</v>
      </c>
      <c r="E18" s="45" t="s">
        <v>25</v>
      </c>
      <c r="F18" s="45" t="s">
        <v>292</v>
      </c>
      <c r="G18" s="45" t="s">
        <v>289</v>
      </c>
      <c r="H18" s="45" t="s">
        <v>800</v>
      </c>
      <c r="I18" s="44" t="s">
        <v>293</v>
      </c>
      <c r="J18" s="44" t="s">
        <v>801</v>
      </c>
      <c r="K18" s="44" t="str">
        <f>VLOOKUP("New_ReaderAccount_2",'Ai Linh - ReaderAccount'!A3:F15,5,FALSE)</f>
        <v>Hệ thống báo lỗi không đủ dữ liệu để thêm tài khoản người đọc mới</v>
      </c>
      <c r="L18" s="44" t="str">
        <f>VLOOKUP("New_ReaderAccount_2",'Ai Linh - ReaderAccount'!A3:F15,6,FALSE)</f>
        <v>Passed</v>
      </c>
    </row>
    <row r="19" spans="1:12" ht="52.8" customHeight="1" x14ac:dyDescent="0.25">
      <c r="A19" s="85"/>
      <c r="B19" s="44" t="s">
        <v>287</v>
      </c>
      <c r="C19" s="44" t="s">
        <v>802</v>
      </c>
      <c r="D19" s="44" t="s">
        <v>803</v>
      </c>
      <c r="E19" s="45" t="s">
        <v>25</v>
      </c>
      <c r="F19" s="45" t="s">
        <v>294</v>
      </c>
      <c r="G19" s="45" t="s">
        <v>289</v>
      </c>
      <c r="H19" s="45" t="s">
        <v>804</v>
      </c>
      <c r="I19" s="44" t="s">
        <v>295</v>
      </c>
      <c r="J19" s="44" t="s">
        <v>801</v>
      </c>
      <c r="K19" s="44" t="str">
        <f>VLOOKUP("New_ReaderAccount_3",'Ai Linh - ReaderAccount'!A4:F16,5,FALSE)</f>
        <v>Hệ thống báo lỗi không đủ dữ liệu để thêm tài khoản người đọc mới</v>
      </c>
      <c r="L19" s="44" t="str">
        <f>VLOOKUP("New_ReaderAccount_3",'Ai Linh - ReaderAccount'!A4:F16,6,FALSE)</f>
        <v>Passed</v>
      </c>
    </row>
    <row r="20" spans="1:12" ht="52.8" customHeight="1" x14ac:dyDescent="0.25">
      <c r="A20" s="85"/>
      <c r="B20" s="44" t="s">
        <v>287</v>
      </c>
      <c r="C20" s="44" t="s">
        <v>805</v>
      </c>
      <c r="D20" s="44" t="s">
        <v>806</v>
      </c>
      <c r="E20" s="45" t="s">
        <v>25</v>
      </c>
      <c r="F20" s="45" t="s">
        <v>296</v>
      </c>
      <c r="G20" s="45" t="s">
        <v>289</v>
      </c>
      <c r="H20" s="45" t="s">
        <v>807</v>
      </c>
      <c r="I20" s="44" t="s">
        <v>297</v>
      </c>
      <c r="J20" s="44" t="s">
        <v>801</v>
      </c>
      <c r="K20" s="44" t="str">
        <f>VLOOKUP("New_ReaderAccount_4",'Ai Linh - ReaderAccount'!A5:F17,5,FALSE)</f>
        <v>Hệ thống báo lỗi không đủ dữ liệu để thêm tài khoản người đọc mới</v>
      </c>
      <c r="L20" s="44" t="str">
        <f>VLOOKUP("New_ReaderAccount_4",'Ai Linh - ReaderAccount'!A5:F17,6,FALSE)</f>
        <v>Passed</v>
      </c>
    </row>
    <row r="21" spans="1:12" ht="52.8" customHeight="1" x14ac:dyDescent="0.25">
      <c r="A21" s="85"/>
      <c r="B21" s="44" t="s">
        <v>287</v>
      </c>
      <c r="C21" s="44" t="s">
        <v>808</v>
      </c>
      <c r="D21" s="44" t="s">
        <v>809</v>
      </c>
      <c r="E21" s="45" t="s">
        <v>25</v>
      </c>
      <c r="F21" s="45" t="s">
        <v>298</v>
      </c>
      <c r="G21" s="45" t="s">
        <v>289</v>
      </c>
      <c r="H21" s="45" t="s">
        <v>796</v>
      </c>
      <c r="I21" s="44" t="s">
        <v>299</v>
      </c>
      <c r="J21" s="44" t="s">
        <v>810</v>
      </c>
      <c r="K21" s="44" t="str">
        <f>VLOOKUP("New_ReaderAccount_5",'Ai Linh - ReaderAccount'!A6:F18,5,FALSE)</f>
        <v>Hệ thống thêm tài khoản người đọc mới thành công và trả về trang Index</v>
      </c>
      <c r="L21" s="44" t="str">
        <f>VLOOKUP("New_ReaderAccount_5",'Ai Linh - ReaderAccount'!A6:F18,6,FALSE)</f>
        <v>Failed</v>
      </c>
    </row>
    <row r="22" spans="1:12" ht="52.8" customHeight="1" x14ac:dyDescent="0.25">
      <c r="A22" s="85"/>
      <c r="B22" s="44" t="s">
        <v>287</v>
      </c>
      <c r="C22" s="44" t="s">
        <v>811</v>
      </c>
      <c r="D22" s="44" t="s">
        <v>812</v>
      </c>
      <c r="E22" s="45" t="s">
        <v>25</v>
      </c>
      <c r="F22" s="45" t="s">
        <v>300</v>
      </c>
      <c r="G22" s="45" t="s">
        <v>289</v>
      </c>
      <c r="H22" s="45" t="s">
        <v>796</v>
      </c>
      <c r="I22" s="44" t="s">
        <v>301</v>
      </c>
      <c r="J22" s="44" t="s">
        <v>810</v>
      </c>
      <c r="K22" s="44" t="str">
        <f>VLOOKUP("New_ReaderAccount_6",'Ai Linh - ReaderAccount'!A7:F19,5,FALSE)</f>
        <v>Hệ thống báo lỗi sai dữ liệu để thêm tài khoản người đọc mới</v>
      </c>
      <c r="L22" s="44" t="str">
        <f>VLOOKUP("New_ReaderAccount_6",'Ai Linh - ReaderAccount'!A7:F19,6,FALSE)</f>
        <v>Passed</v>
      </c>
    </row>
    <row r="23" spans="1:12" ht="52.8" customHeight="1" x14ac:dyDescent="0.25">
      <c r="A23" s="85" t="s">
        <v>813</v>
      </c>
      <c r="B23" s="44" t="s">
        <v>302</v>
      </c>
      <c r="C23" s="44" t="s">
        <v>814</v>
      </c>
      <c r="D23" s="44" t="s">
        <v>815</v>
      </c>
      <c r="E23" s="45" t="s">
        <v>25</v>
      </c>
      <c r="F23" s="45" t="s">
        <v>303</v>
      </c>
      <c r="G23" s="45" t="s">
        <v>304</v>
      </c>
      <c r="H23" s="45" t="s">
        <v>816</v>
      </c>
      <c r="I23" s="44" t="s">
        <v>305</v>
      </c>
      <c r="J23" s="44" t="s">
        <v>817</v>
      </c>
      <c r="K23" s="44" t="str">
        <f>VLOOKUP("Update_ReaderAccount_1",'Ai Linh - ReaderAccount'!A8:F20,5,FALSE)</f>
        <v>Hệ thống cập nhật tài khoản người đọc thành công và trả về trang Index</v>
      </c>
      <c r="L23" s="44" t="str">
        <f>VLOOKUP("Update_ReaderAccount_1",'Ai Linh - ReaderAccount'!A8:F20,6,FALSE)</f>
        <v>Passed</v>
      </c>
    </row>
    <row r="24" spans="1:12" ht="52.8" customHeight="1" x14ac:dyDescent="0.25">
      <c r="A24" s="85"/>
      <c r="B24" s="44" t="s">
        <v>302</v>
      </c>
      <c r="C24" s="44" t="s">
        <v>818</v>
      </c>
      <c r="D24" s="44" t="s">
        <v>803</v>
      </c>
      <c r="E24" s="45" t="s">
        <v>25</v>
      </c>
      <c r="F24" s="45" t="s">
        <v>307</v>
      </c>
      <c r="G24" s="45" t="s">
        <v>304</v>
      </c>
      <c r="H24" s="45" t="s">
        <v>819</v>
      </c>
      <c r="I24" s="44" t="s">
        <v>295</v>
      </c>
      <c r="J24" s="44" t="s">
        <v>820</v>
      </c>
      <c r="K24" s="44" t="str">
        <f>VLOOKUP("Update_ReaderAccount_2",'Ai Linh - ReaderAccount'!A9:F21,5,FALSE)</f>
        <v>Hệ thống báo lỗi không đủ dữ liệu để cập nhật tài khoản người đọc</v>
      </c>
      <c r="L24" s="44" t="str">
        <f>VLOOKUP("Update_ReaderAccount_2",'Ai Linh - ReaderAccount'!A9:F21,6,FALSE)</f>
        <v>Passed</v>
      </c>
    </row>
    <row r="25" spans="1:12" ht="52.8" customHeight="1" x14ac:dyDescent="0.25">
      <c r="A25" s="85"/>
      <c r="B25" s="44" t="s">
        <v>302</v>
      </c>
      <c r="C25" s="44" t="s">
        <v>821</v>
      </c>
      <c r="D25" s="44" t="s">
        <v>806</v>
      </c>
      <c r="E25" s="45" t="s">
        <v>25</v>
      </c>
      <c r="F25" s="45" t="s">
        <v>308</v>
      </c>
      <c r="G25" s="45" t="s">
        <v>304</v>
      </c>
      <c r="H25" s="45" t="s">
        <v>822</v>
      </c>
      <c r="I25" s="44" t="s">
        <v>297</v>
      </c>
      <c r="J25" s="44" t="s">
        <v>820</v>
      </c>
      <c r="K25" s="44" t="str">
        <f>VLOOKUP("Update_ReaderAccount_3",'Ai Linh - ReaderAccount'!A10:F22,5,FALSE)</f>
        <v>Hệ thống báo lỗi không đủ dữ liệu để cập nhật tài khoản người đọc</v>
      </c>
      <c r="L25" s="44" t="str">
        <f>VLOOKUP("Update_ReaderAccount_3",'Ai Linh - ReaderAccount'!A10:F22,6,FALSE)</f>
        <v>Passed</v>
      </c>
    </row>
    <row r="26" spans="1:12" ht="52.8" customHeight="1" x14ac:dyDescent="0.25">
      <c r="A26" s="85"/>
      <c r="B26" s="44" t="s">
        <v>302</v>
      </c>
      <c r="C26" s="44" t="s">
        <v>823</v>
      </c>
      <c r="D26" s="44" t="s">
        <v>809</v>
      </c>
      <c r="E26" s="45" t="s">
        <v>25</v>
      </c>
      <c r="F26" s="45" t="s">
        <v>309</v>
      </c>
      <c r="G26" s="45" t="s">
        <v>304</v>
      </c>
      <c r="H26" s="45" t="s">
        <v>824</v>
      </c>
      <c r="I26" s="44" t="s">
        <v>299</v>
      </c>
      <c r="J26" s="44" t="s">
        <v>825</v>
      </c>
      <c r="K26" s="44" t="str">
        <f>VLOOKUP("Update_ReaderAccount_4",'Ai Linh - ReaderAccount'!A11:F23,5,FALSE)</f>
        <v>Hệ thống cập nhật tài khoản người đọc thành công và trả về trang Index</v>
      </c>
      <c r="L26" s="44" t="str">
        <f>VLOOKUP("Update_ReaderAccount_4",'Ai Linh - ReaderAccount'!A11:F23,6,FALSE)</f>
        <v>Failed</v>
      </c>
    </row>
    <row r="27" spans="1:12" ht="52.8" customHeight="1" x14ac:dyDescent="0.25">
      <c r="A27" s="85"/>
      <c r="B27" s="44" t="s">
        <v>302</v>
      </c>
      <c r="C27" s="44" t="s">
        <v>826</v>
      </c>
      <c r="D27" s="44" t="s">
        <v>812</v>
      </c>
      <c r="E27" s="45" t="s">
        <v>25</v>
      </c>
      <c r="F27" s="45" t="s">
        <v>310</v>
      </c>
      <c r="G27" s="45" t="s">
        <v>304</v>
      </c>
      <c r="H27" s="45" t="s">
        <v>827</v>
      </c>
      <c r="I27" s="44" t="s">
        <v>301</v>
      </c>
      <c r="J27" s="44" t="s">
        <v>825</v>
      </c>
      <c r="K27" s="44" t="str">
        <f>VLOOKUP("Update_ReaderAccount_5",'Ai Linh - ReaderAccount'!A12:F24,5,FALSE)</f>
        <v>Hệ thống báo lỗi sai dữ liệu để thêm tài khoản người đọc mới</v>
      </c>
      <c r="L27" s="44" t="str">
        <f>VLOOKUP("Update_ReaderAccount_5",'Ai Linh - ReaderAccount'!A12:F24,6,FALSE)</f>
        <v>Passed</v>
      </c>
    </row>
    <row r="28" spans="1:12" ht="52.8" customHeight="1" x14ac:dyDescent="0.25">
      <c r="A28" s="85" t="s">
        <v>828</v>
      </c>
      <c r="B28" s="44" t="s">
        <v>311</v>
      </c>
      <c r="C28" s="44" t="s">
        <v>829</v>
      </c>
      <c r="D28" s="44" t="s">
        <v>830</v>
      </c>
      <c r="E28" s="44" t="s">
        <v>25</v>
      </c>
      <c r="F28" s="44" t="s">
        <v>312</v>
      </c>
      <c r="G28" s="45" t="s">
        <v>304</v>
      </c>
      <c r="H28" s="45" t="s">
        <v>831</v>
      </c>
      <c r="I28" s="44"/>
      <c r="J28" s="44" t="s">
        <v>832</v>
      </c>
      <c r="K28" s="44" t="str">
        <f>VLOOKUP("Delete_ReaderAccount_1",'Ai Linh - ReaderAccount'!A13:F25,5,FALSE)</f>
        <v>Hệ thống xóa tài khoản người đọc thành công và trả về trang Index</v>
      </c>
      <c r="L28" s="44" t="str">
        <f>VLOOKUP("Delete_ReaderAccount_1",'Ai Linh - ReaderAccount'!A13:F25,6,FALSE)</f>
        <v>Passed</v>
      </c>
    </row>
    <row r="29" spans="1:12" ht="52.8" customHeight="1" x14ac:dyDescent="0.25">
      <c r="A29" s="85"/>
      <c r="B29" s="44" t="s">
        <v>311</v>
      </c>
      <c r="C29" s="44" t="s">
        <v>833</v>
      </c>
      <c r="D29" s="44" t="s">
        <v>834</v>
      </c>
      <c r="E29" s="44" t="s">
        <v>25</v>
      </c>
      <c r="F29" s="44" t="s">
        <v>314</v>
      </c>
      <c r="G29" s="45" t="s">
        <v>304</v>
      </c>
      <c r="H29" s="45" t="s">
        <v>835</v>
      </c>
      <c r="I29" s="44"/>
      <c r="J29" s="44" t="s">
        <v>836</v>
      </c>
      <c r="K29" s="44" t="str">
        <f>VLOOKUP("Delete_ReaderAccount_2",'Ai Linh - ReaderAccount'!A14:F26,5,FALSE)</f>
        <v>Hệ thống báo lỗi không xóa được tất cả tài khoản người đọc</v>
      </c>
      <c r="L29" s="44" t="str">
        <f>VLOOKUP("Delete_ReaderAccount_2",'Ai Linh - ReaderAccount'!A14:F26,6,FALSE)</f>
        <v>Failed</v>
      </c>
    </row>
    <row r="30" spans="1:12" ht="66" customHeight="1" x14ac:dyDescent="0.25">
      <c r="A30" s="85" t="s">
        <v>837</v>
      </c>
      <c r="B30" s="44" t="s">
        <v>838</v>
      </c>
      <c r="C30" s="44" t="s">
        <v>839</v>
      </c>
      <c r="D30" s="44" t="s">
        <v>840</v>
      </c>
      <c r="E30" s="44" t="s">
        <v>25</v>
      </c>
      <c r="F30" s="44" t="s">
        <v>317</v>
      </c>
      <c r="G30" s="45" t="s">
        <v>304</v>
      </c>
      <c r="H30" s="45" t="s">
        <v>841</v>
      </c>
      <c r="I30" s="44" t="s">
        <v>318</v>
      </c>
      <c r="J30" s="46" t="s">
        <v>842</v>
      </c>
      <c r="K30" s="44" t="str">
        <f>VLOOKUP("Search_ReaderAccount_1",'Ai Linh - SearchReaderAccount'!A2:F19,5,FALSE)</f>
        <v>Hệ thống tìm kiếm tài khoản người đọc thành công</v>
      </c>
      <c r="L30" s="44" t="str">
        <f>VLOOKUP("Search_ReaderAccount_1",'Ai Linh - SearchReaderAccount'!A2:F19,6,FALSE)</f>
        <v>Passed</v>
      </c>
    </row>
    <row r="31" spans="1:12" ht="66" customHeight="1" x14ac:dyDescent="0.25">
      <c r="A31" s="85"/>
      <c r="B31" s="44" t="s">
        <v>838</v>
      </c>
      <c r="C31" s="44" t="s">
        <v>843</v>
      </c>
      <c r="D31" s="44" t="s">
        <v>844</v>
      </c>
      <c r="E31" s="44" t="s">
        <v>25</v>
      </c>
      <c r="F31" s="44" t="s">
        <v>320</v>
      </c>
      <c r="G31" s="45" t="s">
        <v>304</v>
      </c>
      <c r="H31" s="45" t="s">
        <v>845</v>
      </c>
      <c r="I31" s="44" t="s">
        <v>318</v>
      </c>
      <c r="J31" s="46" t="s">
        <v>842</v>
      </c>
      <c r="K31" s="44" t="str">
        <f>VLOOKUP("Search_ReaderAccount_2",'Ai Linh - SearchReaderAccount'!A2:F19,5,FALSE)</f>
        <v>Hệ thống tìm kiếm tài khoản người đọc thành công</v>
      </c>
      <c r="L31" s="44" t="str">
        <f>VLOOKUP("Search_ReaderAccount_2",'Ai Linh - SearchReaderAccount'!A2:F19,6,FALSE)</f>
        <v>Passed</v>
      </c>
    </row>
    <row r="32" spans="1:12" ht="66" customHeight="1" x14ac:dyDescent="0.25">
      <c r="A32" s="85"/>
      <c r="B32" s="44" t="s">
        <v>838</v>
      </c>
      <c r="C32" s="44" t="s">
        <v>846</v>
      </c>
      <c r="D32" s="44" t="s">
        <v>847</v>
      </c>
      <c r="E32" s="44" t="s">
        <v>25</v>
      </c>
      <c r="F32" s="44" t="s">
        <v>322</v>
      </c>
      <c r="G32" s="45" t="s">
        <v>304</v>
      </c>
      <c r="H32" s="45" t="s">
        <v>848</v>
      </c>
      <c r="I32" s="44" t="s">
        <v>318</v>
      </c>
      <c r="J32" s="46" t="s">
        <v>842</v>
      </c>
      <c r="K32" s="44" t="str">
        <f>VLOOKUP("Search_ReaderAccount_3",'Ai Linh - SearchReaderAccount'!A2:F19,5,FALSE)</f>
        <v>Hệ thống tìm kiếm tài khoản người đọc thành công</v>
      </c>
      <c r="L32" s="44" t="str">
        <f>VLOOKUP("Search_ReaderAccount_3",'Ai Linh - SearchReaderAccount'!A2:F19,6,FALSE)</f>
        <v>Passed</v>
      </c>
    </row>
    <row r="33" spans="1:12" ht="66" customHeight="1" x14ac:dyDescent="0.25">
      <c r="A33" s="85"/>
      <c r="B33" s="44" t="s">
        <v>838</v>
      </c>
      <c r="C33" s="44" t="s">
        <v>849</v>
      </c>
      <c r="D33" s="44" t="s">
        <v>850</v>
      </c>
      <c r="E33" s="44" t="s">
        <v>25</v>
      </c>
      <c r="F33" s="44" t="s">
        <v>324</v>
      </c>
      <c r="G33" s="45" t="s">
        <v>304</v>
      </c>
      <c r="H33" s="45" t="s">
        <v>851</v>
      </c>
      <c r="I33" s="44" t="s">
        <v>318</v>
      </c>
      <c r="J33" s="46" t="s">
        <v>842</v>
      </c>
      <c r="K33" s="44" t="str">
        <f>VLOOKUP("Search_ReaderAccount_4",'Ai Linh - SearchReaderAccount'!A2:F19,5,FALSE)</f>
        <v>Hệ thống tìm kiếm tài khoản người đọc thành công</v>
      </c>
      <c r="L33" s="44" t="str">
        <f>VLOOKUP("Search_ReaderAccount_4",'Ai Linh - SearchReaderAccount'!A2:F19,6,FALSE)</f>
        <v>Passed</v>
      </c>
    </row>
    <row r="34" spans="1:12" ht="66" customHeight="1" x14ac:dyDescent="0.25">
      <c r="A34" s="85"/>
      <c r="B34" s="44" t="s">
        <v>838</v>
      </c>
      <c r="C34" s="44" t="s">
        <v>852</v>
      </c>
      <c r="D34" s="44" t="s">
        <v>853</v>
      </c>
      <c r="E34" s="44" t="s">
        <v>25</v>
      </c>
      <c r="F34" s="44" t="s">
        <v>326</v>
      </c>
      <c r="G34" s="45" t="s">
        <v>304</v>
      </c>
      <c r="H34" s="45" t="s">
        <v>854</v>
      </c>
      <c r="I34" s="44" t="s">
        <v>327</v>
      </c>
      <c r="J34" s="46" t="s">
        <v>842</v>
      </c>
      <c r="K34" s="44" t="str">
        <f>VLOOKUP("Search_ReaderAccount_5",'Ai Linh - SearchReaderAccount'!A2:F19,5,FALSE)</f>
        <v>Hệ thống tìm kiếm tài khoản người đọc thành công</v>
      </c>
      <c r="L34" s="44" t="str">
        <f>VLOOKUP("Search_ReaderAccount_5",'Ai Linh - SearchReaderAccount'!A2:F19,6,FALSE)</f>
        <v>Passed</v>
      </c>
    </row>
    <row r="35" spans="1:12" ht="66" customHeight="1" x14ac:dyDescent="0.25">
      <c r="A35" s="85"/>
      <c r="B35" s="44" t="s">
        <v>838</v>
      </c>
      <c r="C35" s="44" t="s">
        <v>855</v>
      </c>
      <c r="D35" s="44" t="s">
        <v>856</v>
      </c>
      <c r="E35" s="44" t="s">
        <v>25</v>
      </c>
      <c r="F35" s="44" t="s">
        <v>329</v>
      </c>
      <c r="G35" s="45" t="s">
        <v>304</v>
      </c>
      <c r="H35" s="45" t="s">
        <v>857</v>
      </c>
      <c r="I35" s="44" t="s">
        <v>327</v>
      </c>
      <c r="J35" s="46" t="s">
        <v>842</v>
      </c>
      <c r="K35" s="44" t="str">
        <f>VLOOKUP("Search_ReaderAccount_6",'Ai Linh - SearchReaderAccount'!A2:F19,5,FALSE)</f>
        <v>Hệ thống báo lỗi không tìm kiếm được tài khoản người đọc</v>
      </c>
      <c r="L35" s="44" t="str">
        <f>VLOOKUP("Search_ReaderAccount_6",'Ai Linh - SearchReaderAccount'!A2:F19,6,FALSE)</f>
        <v>Failed</v>
      </c>
    </row>
    <row r="36" spans="1:12" ht="66" customHeight="1" x14ac:dyDescent="0.25">
      <c r="A36" s="85"/>
      <c r="B36" s="44" t="s">
        <v>858</v>
      </c>
      <c r="C36" s="44" t="s">
        <v>859</v>
      </c>
      <c r="D36" s="44" t="s">
        <v>840</v>
      </c>
      <c r="E36" s="44" t="s">
        <v>25</v>
      </c>
      <c r="F36" s="44" t="s">
        <v>331</v>
      </c>
      <c r="G36" s="45" t="s">
        <v>304</v>
      </c>
      <c r="H36" s="45" t="s">
        <v>860</v>
      </c>
      <c r="I36" s="45">
        <v>2</v>
      </c>
      <c r="J36" s="46" t="s">
        <v>842</v>
      </c>
      <c r="K36" s="44" t="str">
        <f>VLOOKUP("Search_ReaderAccount_7",'Ai Linh - SearchReaderAccount'!A2:F19,5,FALSE)</f>
        <v>Hệ thống báo lỗi không tìm kiếm được tài khoản người đọc</v>
      </c>
      <c r="L36" s="44" t="str">
        <f>VLOOKUP("Search_ReaderAccount_7",'Ai Linh - SearchReaderAccount'!A2:F19,6,FALSE)</f>
        <v>Failed</v>
      </c>
    </row>
    <row r="37" spans="1:12" ht="66" customHeight="1" x14ac:dyDescent="0.25">
      <c r="A37" s="85"/>
      <c r="B37" s="44" t="s">
        <v>858</v>
      </c>
      <c r="C37" s="44" t="s">
        <v>861</v>
      </c>
      <c r="D37" s="44" t="s">
        <v>844</v>
      </c>
      <c r="E37" s="44" t="s">
        <v>25</v>
      </c>
      <c r="F37" s="44" t="s">
        <v>333</v>
      </c>
      <c r="G37" s="45" t="s">
        <v>304</v>
      </c>
      <c r="H37" s="45" t="s">
        <v>862</v>
      </c>
      <c r="I37" s="44" t="s">
        <v>334</v>
      </c>
      <c r="J37" s="46" t="s">
        <v>842</v>
      </c>
      <c r="K37" s="44" t="str">
        <f>VLOOKUP("Search_ReaderAccount_8",'Ai Linh - SearchReaderAccount'!A2:F19,5,FALSE)</f>
        <v>Hệ thống báo lỗi không tìm kiếm được tài khoản người đọc</v>
      </c>
      <c r="L37" s="44" t="str">
        <f>VLOOKUP("Search_ReaderAccount_8",'Ai Linh - SearchReaderAccount'!A2:F19,6,FALSE)</f>
        <v>Failed</v>
      </c>
    </row>
    <row r="38" spans="1:12" ht="66" customHeight="1" x14ac:dyDescent="0.25">
      <c r="A38" s="85"/>
      <c r="B38" s="44" t="s">
        <v>858</v>
      </c>
      <c r="C38" s="44" t="s">
        <v>863</v>
      </c>
      <c r="D38" s="44" t="s">
        <v>847</v>
      </c>
      <c r="E38" s="44" t="s">
        <v>25</v>
      </c>
      <c r="F38" s="44" t="s">
        <v>336</v>
      </c>
      <c r="G38" s="45" t="s">
        <v>304</v>
      </c>
      <c r="H38" s="45" t="s">
        <v>864</v>
      </c>
      <c r="I38" s="44" t="s">
        <v>334</v>
      </c>
      <c r="J38" s="46" t="s">
        <v>842</v>
      </c>
      <c r="K38" s="44" t="str">
        <f>VLOOKUP("Search_ReaderAccount_9",'Ai Linh - SearchReaderAccount'!A2:F19,5,FALSE)</f>
        <v>Hệ thống báo lỗi không tìm kiếm được tài khoản người đọc</v>
      </c>
      <c r="L38" s="44" t="str">
        <f>VLOOKUP("Search_ReaderAccount_9",'Ai Linh - SearchReaderAccount'!A2:F19,6,FALSE)</f>
        <v>Failed</v>
      </c>
    </row>
    <row r="39" spans="1:12" ht="66" customHeight="1" x14ac:dyDescent="0.25">
      <c r="A39" s="85"/>
      <c r="B39" s="44" t="s">
        <v>858</v>
      </c>
      <c r="C39" s="44" t="s">
        <v>865</v>
      </c>
      <c r="D39" s="44" t="s">
        <v>850</v>
      </c>
      <c r="E39" s="44" t="s">
        <v>25</v>
      </c>
      <c r="F39" s="44" t="s">
        <v>338</v>
      </c>
      <c r="G39" s="45" t="s">
        <v>304</v>
      </c>
      <c r="H39" s="45" t="s">
        <v>866</v>
      </c>
      <c r="I39" s="45">
        <v>8</v>
      </c>
      <c r="J39" s="46" t="s">
        <v>842</v>
      </c>
      <c r="K39" s="44" t="str">
        <f>VLOOKUP("Search_ReaderAccount_10",'Ai Linh - SearchReaderAccount'!A2:F19,5,FALSE)</f>
        <v>Hệ thống báo lỗi không tìm kiếm được tài khoản người đọc</v>
      </c>
      <c r="L39" s="44" t="str">
        <f>VLOOKUP("Search_ReaderAccount_10",'Ai Linh - SearchReaderAccount'!A2:F19,6,FALSE)</f>
        <v>Failed</v>
      </c>
    </row>
    <row r="40" spans="1:12" ht="66" customHeight="1" x14ac:dyDescent="0.25">
      <c r="A40" s="85"/>
      <c r="B40" s="44" t="s">
        <v>858</v>
      </c>
      <c r="C40" s="44" t="s">
        <v>867</v>
      </c>
      <c r="D40" s="44" t="s">
        <v>853</v>
      </c>
      <c r="E40" s="44" t="s">
        <v>25</v>
      </c>
      <c r="F40" s="44" t="s">
        <v>340</v>
      </c>
      <c r="G40" s="45" t="s">
        <v>304</v>
      </c>
      <c r="H40" s="45" t="s">
        <v>868</v>
      </c>
      <c r="I40" s="44" t="s">
        <v>341</v>
      </c>
      <c r="J40" s="46" t="s">
        <v>842</v>
      </c>
      <c r="K40" s="44" t="str">
        <f>VLOOKUP("Search_ReaderAccount_11",'Ai Linh - SearchReaderAccount'!A2:F19,5,FALSE)</f>
        <v>Hệ thống báo lỗi không tìm kiếm được tài khoản người đọc</v>
      </c>
      <c r="L40" s="44" t="str">
        <f>VLOOKUP("Search_ReaderAccount_11",'Ai Linh - SearchReaderAccount'!A2:F19,6,FALSE)</f>
        <v>Failed</v>
      </c>
    </row>
    <row r="41" spans="1:12" ht="66" customHeight="1" x14ac:dyDescent="0.25">
      <c r="A41" s="85"/>
      <c r="B41" s="44" t="s">
        <v>858</v>
      </c>
      <c r="C41" s="44" t="s">
        <v>869</v>
      </c>
      <c r="D41" s="44" t="s">
        <v>856</v>
      </c>
      <c r="E41" s="44" t="s">
        <v>25</v>
      </c>
      <c r="F41" s="44" t="s">
        <v>343</v>
      </c>
      <c r="G41" s="45" t="s">
        <v>304</v>
      </c>
      <c r="H41" s="45" t="s">
        <v>870</v>
      </c>
      <c r="I41" s="44" t="s">
        <v>341</v>
      </c>
      <c r="J41" s="46" t="s">
        <v>842</v>
      </c>
      <c r="K41" s="44" t="str">
        <f>VLOOKUP("Search_ReaderAccount_12",'Ai Linh - SearchReaderAccount'!A2:F19,5,FALSE)</f>
        <v>Hệ thống báo lỗi không tìm kiếm được tài khoản người đọc</v>
      </c>
      <c r="L41" s="44" t="str">
        <f>VLOOKUP("Search_ReaderAccount_12",'Ai Linh - SearchReaderAccount'!A2:F19,6,FALSE)</f>
        <v>Failed</v>
      </c>
    </row>
    <row r="42" spans="1:12" ht="66" customHeight="1" x14ac:dyDescent="0.25">
      <c r="A42" s="85"/>
      <c r="B42" s="44" t="s">
        <v>871</v>
      </c>
      <c r="C42" s="44" t="s">
        <v>872</v>
      </c>
      <c r="D42" s="44" t="s">
        <v>840</v>
      </c>
      <c r="E42" s="44" t="s">
        <v>25</v>
      </c>
      <c r="F42" s="44" t="s">
        <v>345</v>
      </c>
      <c r="G42" s="45" t="s">
        <v>304</v>
      </c>
      <c r="H42" s="45" t="s">
        <v>873</v>
      </c>
      <c r="I42" s="45">
        <v>2</v>
      </c>
      <c r="J42" s="46" t="s">
        <v>842</v>
      </c>
      <c r="K42" s="44" t="str">
        <f>VLOOKUP("Search_ReaderAccount_13",'Ai Linh - SearchReaderAccount'!A2:F19,5,FALSE)</f>
        <v>Hệ thống báo lỗi không tìm kiếm được tài khoản người đọc</v>
      </c>
      <c r="L42" s="44" t="str">
        <f>VLOOKUP("Search_ReaderAccount_13",'Ai Linh - SearchReaderAccount'!A2:F19,6,FALSE)</f>
        <v>Failed</v>
      </c>
    </row>
    <row r="43" spans="1:12" ht="66" customHeight="1" x14ac:dyDescent="0.25">
      <c r="A43" s="85"/>
      <c r="B43" s="44" t="s">
        <v>871</v>
      </c>
      <c r="C43" s="44" t="s">
        <v>874</v>
      </c>
      <c r="D43" s="44" t="s">
        <v>844</v>
      </c>
      <c r="E43" s="44" t="s">
        <v>25</v>
      </c>
      <c r="F43" s="44" t="s">
        <v>347</v>
      </c>
      <c r="G43" s="45" t="s">
        <v>304</v>
      </c>
      <c r="H43" s="45" t="s">
        <v>875</v>
      </c>
      <c r="I43" s="44" t="s">
        <v>341</v>
      </c>
      <c r="J43" s="46" t="s">
        <v>842</v>
      </c>
      <c r="K43" s="44" t="str">
        <f>VLOOKUP("Search_ReaderAccount_14",'Ai Linh - SearchReaderAccount'!A2:F19,5,FALSE)</f>
        <v>Hệ thống báo lỗi không tìm kiếm được tài khoản người đọc</v>
      </c>
      <c r="L43" s="44" t="str">
        <f>VLOOKUP("Search_ReaderAccount_14",'Ai Linh - SearchReaderAccount'!A2:F19,6,FALSE)</f>
        <v>Failed</v>
      </c>
    </row>
    <row r="44" spans="1:12" ht="66" customHeight="1" x14ac:dyDescent="0.25">
      <c r="A44" s="85"/>
      <c r="B44" s="44" t="s">
        <v>871</v>
      </c>
      <c r="C44" s="44" t="s">
        <v>876</v>
      </c>
      <c r="D44" s="44" t="s">
        <v>847</v>
      </c>
      <c r="E44" s="44" t="s">
        <v>25</v>
      </c>
      <c r="F44" s="44" t="s">
        <v>349</v>
      </c>
      <c r="G44" s="45" t="s">
        <v>304</v>
      </c>
      <c r="H44" s="45" t="s">
        <v>877</v>
      </c>
      <c r="I44" s="44" t="s">
        <v>341</v>
      </c>
      <c r="J44" s="46" t="s">
        <v>842</v>
      </c>
      <c r="K44" s="44" t="str">
        <f>VLOOKUP("Search_ReaderAccount_15",'Ai Linh - SearchReaderAccount'!A2:F19,5,FALSE)</f>
        <v>Hệ thống báo lỗi không tìm kiếm được tài khoản người đọc</v>
      </c>
      <c r="L44" s="44" t="str">
        <f>VLOOKUP("Search_ReaderAccount_15",'Ai Linh - SearchReaderAccount'!A2:F19,6,FALSE)</f>
        <v>Failed</v>
      </c>
    </row>
    <row r="45" spans="1:12" ht="66" customHeight="1" x14ac:dyDescent="0.25">
      <c r="A45" s="85"/>
      <c r="B45" s="44" t="s">
        <v>871</v>
      </c>
      <c r="C45" s="44" t="s">
        <v>878</v>
      </c>
      <c r="D45" s="44" t="s">
        <v>850</v>
      </c>
      <c r="E45" s="44" t="s">
        <v>25</v>
      </c>
      <c r="F45" s="44" t="s">
        <v>351</v>
      </c>
      <c r="G45" s="45" t="s">
        <v>304</v>
      </c>
      <c r="H45" s="45" t="s">
        <v>879</v>
      </c>
      <c r="I45" s="45" t="s">
        <v>352</v>
      </c>
      <c r="J45" s="46" t="s">
        <v>842</v>
      </c>
      <c r="K45" s="44" t="str">
        <f>VLOOKUP("Search_ReaderAccount_16",'Ai Linh - SearchReaderAccount'!A2:F19,5,FALSE)</f>
        <v>Hệ thống báo lỗi không tìm kiếm được tài khoản người đọc</v>
      </c>
      <c r="L45" s="44" t="str">
        <f>VLOOKUP("Search_ReaderAccount_16",'Ai Linh - SearchReaderAccount'!A2:F19,6,FALSE)</f>
        <v>Failed</v>
      </c>
    </row>
    <row r="46" spans="1:12" ht="66" customHeight="1" x14ac:dyDescent="0.25">
      <c r="A46" s="85"/>
      <c r="B46" s="44" t="s">
        <v>871</v>
      </c>
      <c r="C46" s="44" t="s">
        <v>880</v>
      </c>
      <c r="D46" s="44" t="s">
        <v>853</v>
      </c>
      <c r="E46" s="44" t="s">
        <v>25</v>
      </c>
      <c r="F46" s="44" t="s">
        <v>354</v>
      </c>
      <c r="G46" s="45" t="s">
        <v>304</v>
      </c>
      <c r="H46" s="45" t="s">
        <v>881</v>
      </c>
      <c r="I46" s="44" t="s">
        <v>355</v>
      </c>
      <c r="J46" s="46" t="s">
        <v>842</v>
      </c>
      <c r="K46" s="44" t="str">
        <f>VLOOKUP("Search_ReaderAccount_17",'Ai Linh - SearchReaderAccount'!A2:F19,5,FALSE)</f>
        <v>Hệ thống báo lỗi không tìm kiếm được tài khoản người đọc</v>
      </c>
      <c r="L46" s="44" t="str">
        <f>VLOOKUP("Search_ReaderAccount_17",'Ai Linh - SearchReaderAccount'!A2:F19,6,FALSE)</f>
        <v>Failed</v>
      </c>
    </row>
    <row r="47" spans="1:12" ht="66" customHeight="1" x14ac:dyDescent="0.25">
      <c r="A47" s="85"/>
      <c r="B47" s="44" t="s">
        <v>871</v>
      </c>
      <c r="C47" s="44" t="s">
        <v>882</v>
      </c>
      <c r="D47" s="44" t="s">
        <v>856</v>
      </c>
      <c r="E47" s="44" t="s">
        <v>25</v>
      </c>
      <c r="F47" s="44" t="s">
        <v>357</v>
      </c>
      <c r="G47" s="45" t="s">
        <v>304</v>
      </c>
      <c r="H47" s="45" t="s">
        <v>883</v>
      </c>
      <c r="I47" s="44" t="s">
        <v>355</v>
      </c>
      <c r="J47" s="46" t="s">
        <v>842</v>
      </c>
      <c r="K47" s="44" t="str">
        <f>VLOOKUP("Search_ReaderAccount_18",'Ai Linh - SearchReaderAccount'!A2:F19,5,FALSE)</f>
        <v>Hệ thống báo lỗi không tìm kiếm được tài khoản người đọc</v>
      </c>
      <c r="L47" s="44" t="str">
        <f>VLOOKUP("Search_ReaderAccount_18",'Ai Linh - SearchReaderAccount'!A2:F19,6,FALSE)</f>
        <v>Failed</v>
      </c>
    </row>
    <row r="48" spans="1:12" ht="79.2" customHeight="1" x14ac:dyDescent="0.25">
      <c r="A48" s="85" t="s">
        <v>884</v>
      </c>
      <c r="B48" s="44" t="s">
        <v>885</v>
      </c>
      <c r="C48" s="44" t="s">
        <v>886</v>
      </c>
      <c r="D48" s="44" t="s">
        <v>887</v>
      </c>
      <c r="E48" s="44" t="s">
        <v>25</v>
      </c>
      <c r="F48" s="44" t="s">
        <v>888</v>
      </c>
      <c r="G48" s="45" t="s">
        <v>889</v>
      </c>
      <c r="H48" s="45" t="s">
        <v>890</v>
      </c>
      <c r="I48" s="44" t="s">
        <v>891</v>
      </c>
      <c r="J48" s="44" t="s">
        <v>892</v>
      </c>
      <c r="K48" s="44"/>
      <c r="L48" s="44"/>
    </row>
    <row r="49" spans="1:12" ht="79.2" customHeight="1" x14ac:dyDescent="0.25">
      <c r="A49" s="85"/>
      <c r="B49" s="44" t="s">
        <v>885</v>
      </c>
      <c r="C49" s="44" t="s">
        <v>893</v>
      </c>
      <c r="D49" s="44" t="s">
        <v>894</v>
      </c>
      <c r="E49" s="44" t="s">
        <v>25</v>
      </c>
      <c r="F49" s="44" t="s">
        <v>895</v>
      </c>
      <c r="G49" s="45" t="s">
        <v>889</v>
      </c>
      <c r="H49" s="45" t="s">
        <v>890</v>
      </c>
      <c r="I49" s="44" t="s">
        <v>896</v>
      </c>
      <c r="J49" s="44" t="s">
        <v>254</v>
      </c>
      <c r="K49" s="44"/>
      <c r="L49" s="44"/>
    </row>
    <row r="50" spans="1:12" ht="79.2" customHeight="1" x14ac:dyDescent="0.25">
      <c r="A50" s="85"/>
      <c r="B50" s="44" t="s">
        <v>885</v>
      </c>
      <c r="C50" s="44" t="s">
        <v>897</v>
      </c>
      <c r="D50" s="44" t="s">
        <v>898</v>
      </c>
      <c r="E50" s="44" t="s">
        <v>25</v>
      </c>
      <c r="F50" s="44" t="s">
        <v>899</v>
      </c>
      <c r="G50" s="45" t="s">
        <v>889</v>
      </c>
      <c r="H50" s="45" t="s">
        <v>890</v>
      </c>
      <c r="I50" s="44" t="s">
        <v>900</v>
      </c>
      <c r="J50" s="44" t="s">
        <v>254</v>
      </c>
      <c r="K50" s="44"/>
      <c r="L50" s="44"/>
    </row>
    <row r="51" spans="1:12" ht="79.2" customHeight="1" x14ac:dyDescent="0.25">
      <c r="A51" s="85"/>
      <c r="B51" s="44" t="s">
        <v>885</v>
      </c>
      <c r="C51" s="44" t="s">
        <v>901</v>
      </c>
      <c r="D51" s="44" t="s">
        <v>902</v>
      </c>
      <c r="E51" s="44" t="s">
        <v>25</v>
      </c>
      <c r="F51" s="44" t="s">
        <v>903</v>
      </c>
      <c r="G51" s="45" t="s">
        <v>889</v>
      </c>
      <c r="H51" s="45" t="s">
        <v>890</v>
      </c>
      <c r="I51" s="44" t="s">
        <v>904</v>
      </c>
      <c r="J51" s="44" t="s">
        <v>254</v>
      </c>
      <c r="K51" s="44"/>
      <c r="L51" s="44"/>
    </row>
    <row r="52" spans="1:12" ht="79.2" customHeight="1" x14ac:dyDescent="0.25">
      <c r="A52" s="85"/>
      <c r="B52" s="44" t="s">
        <v>885</v>
      </c>
      <c r="C52" s="44" t="s">
        <v>905</v>
      </c>
      <c r="D52" s="44" t="s">
        <v>906</v>
      </c>
      <c r="E52" s="44" t="s">
        <v>25</v>
      </c>
      <c r="F52" s="44" t="s">
        <v>907</v>
      </c>
      <c r="G52" s="45" t="s">
        <v>889</v>
      </c>
      <c r="H52" s="45" t="s">
        <v>890</v>
      </c>
      <c r="I52" s="44" t="s">
        <v>908</v>
      </c>
      <c r="J52" s="44" t="s">
        <v>892</v>
      </c>
      <c r="K52" s="44"/>
      <c r="L52" s="44"/>
    </row>
    <row r="53" spans="1:12" ht="79.2" customHeight="1" x14ac:dyDescent="0.25">
      <c r="A53" s="85"/>
      <c r="B53" s="44" t="s">
        <v>885</v>
      </c>
      <c r="C53" s="44" t="s">
        <v>909</v>
      </c>
      <c r="D53" s="44" t="s">
        <v>910</v>
      </c>
      <c r="E53" s="44" t="s">
        <v>25</v>
      </c>
      <c r="F53" s="44" t="s">
        <v>911</v>
      </c>
      <c r="G53" s="45" t="s">
        <v>889</v>
      </c>
      <c r="H53" s="45" t="s">
        <v>890</v>
      </c>
      <c r="I53" s="44" t="s">
        <v>912</v>
      </c>
      <c r="J53" s="44" t="s">
        <v>254</v>
      </c>
      <c r="K53" s="44"/>
      <c r="L53" s="44"/>
    </row>
    <row r="54" spans="1:12" ht="79.2" customHeight="1" x14ac:dyDescent="0.25">
      <c r="A54" s="85"/>
      <c r="B54" s="44" t="s">
        <v>885</v>
      </c>
      <c r="C54" s="44" t="s">
        <v>913</v>
      </c>
      <c r="D54" s="44" t="s">
        <v>914</v>
      </c>
      <c r="E54" s="44" t="s">
        <v>25</v>
      </c>
      <c r="F54" s="44" t="s">
        <v>915</v>
      </c>
      <c r="G54" s="45" t="s">
        <v>889</v>
      </c>
      <c r="H54" s="45" t="s">
        <v>890</v>
      </c>
      <c r="I54" s="44" t="s">
        <v>916</v>
      </c>
      <c r="J54" s="44" t="s">
        <v>254</v>
      </c>
      <c r="K54" s="44"/>
      <c r="L54" s="44"/>
    </row>
    <row r="55" spans="1:12" ht="79.2" customHeight="1" x14ac:dyDescent="0.25">
      <c r="A55" s="85"/>
      <c r="B55" s="44" t="s">
        <v>885</v>
      </c>
      <c r="C55" s="44" t="s">
        <v>917</v>
      </c>
      <c r="D55" s="44" t="s">
        <v>918</v>
      </c>
      <c r="E55" s="44" t="s">
        <v>25</v>
      </c>
      <c r="F55" s="44" t="s">
        <v>919</v>
      </c>
      <c r="G55" s="45" t="s">
        <v>889</v>
      </c>
      <c r="H55" s="45" t="s">
        <v>890</v>
      </c>
      <c r="I55" s="44" t="s">
        <v>920</v>
      </c>
      <c r="J55" s="44" t="s">
        <v>254</v>
      </c>
      <c r="K55" s="44"/>
      <c r="L55" s="44"/>
    </row>
    <row r="56" spans="1:12" ht="79.2" customHeight="1" x14ac:dyDescent="0.25">
      <c r="A56" s="85"/>
      <c r="B56" s="44" t="s">
        <v>885</v>
      </c>
      <c r="C56" s="44" t="s">
        <v>921</v>
      </c>
      <c r="D56" s="44" t="s">
        <v>918</v>
      </c>
      <c r="E56" s="44" t="s">
        <v>25</v>
      </c>
      <c r="F56" s="44" t="s">
        <v>922</v>
      </c>
      <c r="G56" s="45" t="s">
        <v>889</v>
      </c>
      <c r="H56" s="45" t="s">
        <v>890</v>
      </c>
      <c r="I56" s="44" t="s">
        <v>923</v>
      </c>
      <c r="J56" s="44" t="s">
        <v>254</v>
      </c>
      <c r="K56" s="44"/>
      <c r="L56" s="44"/>
    </row>
    <row r="57" spans="1:12" ht="79.2" customHeight="1" x14ac:dyDescent="0.25">
      <c r="A57" s="85"/>
      <c r="B57" s="44" t="s">
        <v>885</v>
      </c>
      <c r="C57" s="44" t="s">
        <v>924</v>
      </c>
      <c r="D57" s="44" t="s">
        <v>925</v>
      </c>
      <c r="E57" s="44" t="s">
        <v>25</v>
      </c>
      <c r="F57" s="44" t="s">
        <v>926</v>
      </c>
      <c r="G57" s="45" t="s">
        <v>889</v>
      </c>
      <c r="H57" s="45" t="s">
        <v>890</v>
      </c>
      <c r="I57" s="44" t="s">
        <v>927</v>
      </c>
      <c r="J57" s="44" t="s">
        <v>254</v>
      </c>
      <c r="K57" s="44"/>
      <c r="L57" s="44"/>
    </row>
    <row r="58" spans="1:12" ht="79.2" customHeight="1" x14ac:dyDescent="0.25">
      <c r="A58" s="85"/>
      <c r="B58" s="44" t="s">
        <v>885</v>
      </c>
      <c r="C58" s="44" t="s">
        <v>928</v>
      </c>
      <c r="D58" s="44" t="s">
        <v>925</v>
      </c>
      <c r="E58" s="44" t="s">
        <v>25</v>
      </c>
      <c r="F58" s="44" t="s">
        <v>929</v>
      </c>
      <c r="G58" s="45" t="s">
        <v>889</v>
      </c>
      <c r="H58" s="45" t="s">
        <v>890</v>
      </c>
      <c r="I58" s="44" t="s">
        <v>930</v>
      </c>
      <c r="J58" s="44" t="s">
        <v>254</v>
      </c>
      <c r="K58" s="44"/>
      <c r="L58" s="44"/>
    </row>
    <row r="59" spans="1:12" ht="79.2" customHeight="1" x14ac:dyDescent="0.25">
      <c r="A59" s="85"/>
      <c r="B59" s="44" t="s">
        <v>885</v>
      </c>
      <c r="C59" s="44" t="s">
        <v>931</v>
      </c>
      <c r="D59" s="44" t="s">
        <v>932</v>
      </c>
      <c r="E59" s="44" t="s">
        <v>25</v>
      </c>
      <c r="F59" s="44" t="s">
        <v>933</v>
      </c>
      <c r="G59" s="45" t="s">
        <v>889</v>
      </c>
      <c r="H59" s="45" t="s">
        <v>890</v>
      </c>
      <c r="I59" s="44" t="s">
        <v>930</v>
      </c>
      <c r="J59" s="44" t="s">
        <v>254</v>
      </c>
      <c r="K59" s="44"/>
      <c r="L59" s="44"/>
    </row>
    <row r="60" spans="1:12" ht="79.2" customHeight="1" x14ac:dyDescent="0.25">
      <c r="A60" s="85" t="s">
        <v>934</v>
      </c>
      <c r="B60" s="44" t="s">
        <v>935</v>
      </c>
      <c r="C60" s="44" t="s">
        <v>936</v>
      </c>
      <c r="D60" s="44" t="s">
        <v>937</v>
      </c>
      <c r="E60" s="44" t="s">
        <v>25</v>
      </c>
      <c r="F60" s="44" t="s">
        <v>888</v>
      </c>
      <c r="G60" s="45" t="s">
        <v>938</v>
      </c>
      <c r="H60" s="45" t="s">
        <v>939</v>
      </c>
      <c r="I60" s="44" t="s">
        <v>940</v>
      </c>
      <c r="J60" s="44" t="s">
        <v>941</v>
      </c>
      <c r="K60" s="44"/>
      <c r="L60" s="44"/>
    </row>
    <row r="61" spans="1:12" ht="79.2" customHeight="1" x14ac:dyDescent="0.25">
      <c r="A61" s="85"/>
      <c r="B61" s="44" t="s">
        <v>935</v>
      </c>
      <c r="C61" s="44" t="s">
        <v>942</v>
      </c>
      <c r="D61" s="44" t="s">
        <v>894</v>
      </c>
      <c r="E61" s="44" t="s">
        <v>25</v>
      </c>
      <c r="F61" s="44" t="s">
        <v>895</v>
      </c>
      <c r="G61" s="45" t="s">
        <v>938</v>
      </c>
      <c r="H61" s="45" t="s">
        <v>939</v>
      </c>
      <c r="I61" s="44" t="s">
        <v>943</v>
      </c>
      <c r="J61" s="44" t="s">
        <v>254</v>
      </c>
      <c r="K61" s="44"/>
      <c r="L61" s="44"/>
    </row>
    <row r="62" spans="1:12" ht="79.2" customHeight="1" x14ac:dyDescent="0.25">
      <c r="A62" s="85"/>
      <c r="B62" s="44" t="s">
        <v>935</v>
      </c>
      <c r="C62" s="44" t="s">
        <v>944</v>
      </c>
      <c r="D62" s="44" t="s">
        <v>898</v>
      </c>
      <c r="E62" s="44" t="s">
        <v>25</v>
      </c>
      <c r="F62" s="44" t="s">
        <v>899</v>
      </c>
      <c r="G62" s="45" t="s">
        <v>938</v>
      </c>
      <c r="H62" s="45" t="s">
        <v>939</v>
      </c>
      <c r="I62" s="44" t="s">
        <v>945</v>
      </c>
      <c r="J62" s="44" t="s">
        <v>254</v>
      </c>
      <c r="K62" s="44"/>
      <c r="L62" s="44"/>
    </row>
    <row r="63" spans="1:12" ht="79.2" customHeight="1" x14ac:dyDescent="0.25">
      <c r="A63" s="85"/>
      <c r="B63" s="44" t="s">
        <v>935</v>
      </c>
      <c r="C63" s="44" t="s">
        <v>946</v>
      </c>
      <c r="D63" s="44" t="s">
        <v>902</v>
      </c>
      <c r="E63" s="44" t="s">
        <v>25</v>
      </c>
      <c r="F63" s="44" t="s">
        <v>903</v>
      </c>
      <c r="G63" s="45" t="s">
        <v>938</v>
      </c>
      <c r="H63" s="45" t="s">
        <v>939</v>
      </c>
      <c r="I63" s="44" t="s">
        <v>947</v>
      </c>
      <c r="J63" s="44" t="s">
        <v>254</v>
      </c>
      <c r="K63" s="44"/>
      <c r="L63" s="44"/>
    </row>
    <row r="64" spans="1:12" ht="79.2" customHeight="1" x14ac:dyDescent="0.25">
      <c r="A64" s="85"/>
      <c r="B64" s="44" t="s">
        <v>935</v>
      </c>
      <c r="C64" s="44" t="s">
        <v>948</v>
      </c>
      <c r="D64" s="44" t="s">
        <v>906</v>
      </c>
      <c r="E64" s="44" t="s">
        <v>25</v>
      </c>
      <c r="F64" s="44" t="s">
        <v>907</v>
      </c>
      <c r="G64" s="45" t="s">
        <v>938</v>
      </c>
      <c r="H64" s="45" t="s">
        <v>939</v>
      </c>
      <c r="I64" s="44" t="s">
        <v>949</v>
      </c>
      <c r="J64" s="44" t="s">
        <v>941</v>
      </c>
      <c r="K64" s="44"/>
      <c r="L64" s="44"/>
    </row>
    <row r="65" spans="1:12" ht="79.2" customHeight="1" x14ac:dyDescent="0.25">
      <c r="A65" s="85"/>
      <c r="B65" s="44" t="s">
        <v>935</v>
      </c>
      <c r="C65" s="44" t="s">
        <v>950</v>
      </c>
      <c r="D65" s="44" t="s">
        <v>910</v>
      </c>
      <c r="E65" s="44" t="s">
        <v>25</v>
      </c>
      <c r="F65" s="44" t="s">
        <v>911</v>
      </c>
      <c r="G65" s="45" t="s">
        <v>938</v>
      </c>
      <c r="H65" s="45" t="s">
        <v>939</v>
      </c>
      <c r="I65" s="44" t="s">
        <v>951</v>
      </c>
      <c r="J65" s="44" t="s">
        <v>254</v>
      </c>
      <c r="K65" s="44"/>
      <c r="L65" s="44"/>
    </row>
    <row r="66" spans="1:12" ht="79.2" customHeight="1" x14ac:dyDescent="0.25">
      <c r="A66" s="85"/>
      <c r="B66" s="44" t="s">
        <v>935</v>
      </c>
      <c r="C66" s="44" t="s">
        <v>952</v>
      </c>
      <c r="D66" s="44" t="s">
        <v>914</v>
      </c>
      <c r="E66" s="44" t="s">
        <v>25</v>
      </c>
      <c r="F66" s="44" t="s">
        <v>915</v>
      </c>
      <c r="G66" s="45" t="s">
        <v>938</v>
      </c>
      <c r="H66" s="45" t="s">
        <v>939</v>
      </c>
      <c r="I66" s="44" t="s">
        <v>953</v>
      </c>
      <c r="J66" s="44" t="s">
        <v>254</v>
      </c>
      <c r="K66" s="44"/>
      <c r="L66" s="44"/>
    </row>
    <row r="67" spans="1:12" ht="79.2" customHeight="1" x14ac:dyDescent="0.25">
      <c r="A67" s="85"/>
      <c r="B67" s="44" t="s">
        <v>935</v>
      </c>
      <c r="C67" s="44" t="s">
        <v>954</v>
      </c>
      <c r="D67" s="44" t="s">
        <v>918</v>
      </c>
      <c r="E67" s="44" t="s">
        <v>25</v>
      </c>
      <c r="F67" s="44" t="s">
        <v>919</v>
      </c>
      <c r="G67" s="45" t="s">
        <v>938</v>
      </c>
      <c r="H67" s="45" t="s">
        <v>939</v>
      </c>
      <c r="I67" s="44" t="s">
        <v>955</v>
      </c>
      <c r="J67" s="44" t="s">
        <v>254</v>
      </c>
      <c r="K67" s="44"/>
      <c r="L67" s="44"/>
    </row>
    <row r="68" spans="1:12" ht="79.2" customHeight="1" x14ac:dyDescent="0.25">
      <c r="A68" s="85"/>
      <c r="B68" s="44" t="s">
        <v>935</v>
      </c>
      <c r="C68" s="44" t="s">
        <v>956</v>
      </c>
      <c r="D68" s="44" t="s">
        <v>918</v>
      </c>
      <c r="E68" s="44" t="s">
        <v>25</v>
      </c>
      <c r="F68" s="44" t="s">
        <v>922</v>
      </c>
      <c r="G68" s="45" t="s">
        <v>938</v>
      </c>
      <c r="H68" s="45" t="s">
        <v>939</v>
      </c>
      <c r="I68" s="44" t="s">
        <v>957</v>
      </c>
      <c r="J68" s="44" t="s">
        <v>254</v>
      </c>
      <c r="K68" s="44"/>
      <c r="L68" s="44"/>
    </row>
    <row r="69" spans="1:12" ht="79.2" customHeight="1" x14ac:dyDescent="0.25">
      <c r="A69" s="85"/>
      <c r="B69" s="44" t="s">
        <v>935</v>
      </c>
      <c r="C69" s="44" t="s">
        <v>958</v>
      </c>
      <c r="D69" s="44" t="s">
        <v>925</v>
      </c>
      <c r="E69" s="44" t="s">
        <v>25</v>
      </c>
      <c r="F69" s="44" t="s">
        <v>926</v>
      </c>
      <c r="G69" s="45" t="s">
        <v>938</v>
      </c>
      <c r="H69" s="45" t="s">
        <v>939</v>
      </c>
      <c r="I69" s="44" t="s">
        <v>959</v>
      </c>
      <c r="J69" s="44" t="s">
        <v>254</v>
      </c>
      <c r="K69" s="44"/>
      <c r="L69" s="44"/>
    </row>
    <row r="70" spans="1:12" ht="79.2" customHeight="1" x14ac:dyDescent="0.25">
      <c r="A70" s="85"/>
      <c r="B70" s="44" t="s">
        <v>935</v>
      </c>
      <c r="C70" s="44" t="s">
        <v>960</v>
      </c>
      <c r="D70" s="44" t="s">
        <v>925</v>
      </c>
      <c r="E70" s="44" t="s">
        <v>25</v>
      </c>
      <c r="F70" s="44" t="s">
        <v>929</v>
      </c>
      <c r="G70" s="45" t="s">
        <v>938</v>
      </c>
      <c r="H70" s="45" t="s">
        <v>939</v>
      </c>
      <c r="I70" s="44" t="s">
        <v>961</v>
      </c>
      <c r="J70" s="44" t="s">
        <v>254</v>
      </c>
      <c r="K70" s="44"/>
      <c r="L70" s="44"/>
    </row>
    <row r="71" spans="1:12" ht="79.2" customHeight="1" x14ac:dyDescent="0.25">
      <c r="A71" s="85"/>
      <c r="B71" s="44" t="s">
        <v>935</v>
      </c>
      <c r="C71" s="44" t="s">
        <v>962</v>
      </c>
      <c r="D71" s="44" t="s">
        <v>932</v>
      </c>
      <c r="E71" s="44" t="s">
        <v>25</v>
      </c>
      <c r="F71" s="44" t="s">
        <v>933</v>
      </c>
      <c r="G71" s="45" t="s">
        <v>938</v>
      </c>
      <c r="H71" s="45" t="s">
        <v>939</v>
      </c>
      <c r="I71" s="44" t="s">
        <v>963</v>
      </c>
      <c r="J71" s="44" t="s">
        <v>254</v>
      </c>
      <c r="K71" s="44"/>
      <c r="L71" s="44"/>
    </row>
    <row r="72" spans="1:12" ht="66" customHeight="1" x14ac:dyDescent="0.25">
      <c r="A72" s="85" t="s">
        <v>964</v>
      </c>
      <c r="B72" s="44" t="s">
        <v>965</v>
      </c>
      <c r="C72" s="44" t="s">
        <v>966</v>
      </c>
      <c r="D72" s="44" t="s">
        <v>967</v>
      </c>
      <c r="E72" s="44" t="s">
        <v>25</v>
      </c>
      <c r="F72" s="44" t="s">
        <v>968</v>
      </c>
      <c r="G72" s="45" t="s">
        <v>938</v>
      </c>
      <c r="H72" s="45" t="s">
        <v>969</v>
      </c>
      <c r="I72" s="44"/>
      <c r="J72" s="44" t="s">
        <v>970</v>
      </c>
      <c r="K72" s="44"/>
      <c r="L72" s="44"/>
    </row>
    <row r="73" spans="1:12" ht="66" customHeight="1" x14ac:dyDescent="0.25">
      <c r="A73" s="85"/>
      <c r="B73" s="44" t="s">
        <v>965</v>
      </c>
      <c r="C73" s="44" t="s">
        <v>971</v>
      </c>
      <c r="D73" s="44" t="s">
        <v>972</v>
      </c>
      <c r="E73" s="44" t="s">
        <v>25</v>
      </c>
      <c r="F73" s="44" t="s">
        <v>973</v>
      </c>
      <c r="G73" s="45" t="s">
        <v>938</v>
      </c>
      <c r="H73" s="45" t="s">
        <v>974</v>
      </c>
      <c r="I73" s="44"/>
      <c r="J73" s="44" t="s">
        <v>970</v>
      </c>
      <c r="K73" s="44"/>
      <c r="L73" s="44"/>
    </row>
    <row r="74" spans="1:12" ht="79.2" customHeight="1" x14ac:dyDescent="0.25">
      <c r="A74" s="85" t="s">
        <v>975</v>
      </c>
      <c r="B74" s="44" t="s">
        <v>976</v>
      </c>
      <c r="C74" s="44" t="s">
        <v>977</v>
      </c>
      <c r="D74" s="44" t="s">
        <v>840</v>
      </c>
      <c r="E74" s="44" t="s">
        <v>25</v>
      </c>
      <c r="F74" s="44" t="s">
        <v>978</v>
      </c>
      <c r="G74" s="45" t="s">
        <v>938</v>
      </c>
      <c r="H74" s="45" t="s">
        <v>979</v>
      </c>
      <c r="I74" s="44" t="s">
        <v>980</v>
      </c>
      <c r="J74" s="44" t="s">
        <v>981</v>
      </c>
      <c r="K74" s="44"/>
      <c r="L74" s="44"/>
    </row>
    <row r="75" spans="1:12" ht="79.2" customHeight="1" x14ac:dyDescent="0.25">
      <c r="A75" s="85"/>
      <c r="B75" s="44" t="s">
        <v>976</v>
      </c>
      <c r="C75" s="44" t="s">
        <v>982</v>
      </c>
      <c r="D75" s="44" t="s">
        <v>844</v>
      </c>
      <c r="E75" s="44" t="s">
        <v>25</v>
      </c>
      <c r="F75" s="44" t="s">
        <v>983</v>
      </c>
      <c r="G75" s="45" t="s">
        <v>938</v>
      </c>
      <c r="H75" s="45" t="s">
        <v>984</v>
      </c>
      <c r="I75" s="44" t="s">
        <v>985</v>
      </c>
      <c r="J75" s="44" t="s">
        <v>986</v>
      </c>
      <c r="K75" s="44"/>
      <c r="L75" s="44"/>
    </row>
    <row r="76" spans="1:12" ht="79.2" customHeight="1" x14ac:dyDescent="0.25">
      <c r="A76" s="85"/>
      <c r="B76" s="44" t="s">
        <v>976</v>
      </c>
      <c r="C76" s="44" t="s">
        <v>987</v>
      </c>
      <c r="D76" s="44" t="s">
        <v>847</v>
      </c>
      <c r="E76" s="44" t="s">
        <v>25</v>
      </c>
      <c r="F76" s="44" t="s">
        <v>988</v>
      </c>
      <c r="G76" s="45" t="s">
        <v>938</v>
      </c>
      <c r="H76" s="45" t="s">
        <v>989</v>
      </c>
      <c r="I76" s="44" t="s">
        <v>980</v>
      </c>
      <c r="J76" s="44" t="s">
        <v>990</v>
      </c>
      <c r="K76" s="44"/>
      <c r="L76" s="44"/>
    </row>
    <row r="77" spans="1:12" ht="79.2" customHeight="1" x14ac:dyDescent="0.25">
      <c r="A77" s="85"/>
      <c r="B77" s="44" t="s">
        <v>976</v>
      </c>
      <c r="C77" s="44" t="s">
        <v>991</v>
      </c>
      <c r="D77" s="44" t="s">
        <v>850</v>
      </c>
      <c r="E77" s="44" t="s">
        <v>25</v>
      </c>
      <c r="F77" s="44" t="s">
        <v>992</v>
      </c>
      <c r="G77" s="45" t="s">
        <v>938</v>
      </c>
      <c r="H77" s="45" t="s">
        <v>993</v>
      </c>
      <c r="I77" s="44" t="s">
        <v>994</v>
      </c>
      <c r="J77" s="44" t="s">
        <v>995</v>
      </c>
      <c r="K77" s="44"/>
      <c r="L77" s="44"/>
    </row>
    <row r="78" spans="1:12" ht="79.2" customHeight="1" x14ac:dyDescent="0.25">
      <c r="A78" s="85"/>
      <c r="B78" s="44" t="s">
        <v>976</v>
      </c>
      <c r="C78" s="44" t="s">
        <v>996</v>
      </c>
      <c r="D78" s="44" t="s">
        <v>853</v>
      </c>
      <c r="E78" s="44" t="s">
        <v>25</v>
      </c>
      <c r="F78" s="44" t="s">
        <v>997</v>
      </c>
      <c r="G78" s="45" t="s">
        <v>938</v>
      </c>
      <c r="H78" s="45" t="s">
        <v>998</v>
      </c>
      <c r="I78" s="44" t="s">
        <v>999</v>
      </c>
      <c r="J78" s="44" t="s">
        <v>1000</v>
      </c>
      <c r="K78" s="44"/>
      <c r="L78" s="44"/>
    </row>
    <row r="79" spans="1:12" ht="79.2" customHeight="1" x14ac:dyDescent="0.25">
      <c r="A79" s="85"/>
      <c r="B79" s="44" t="s">
        <v>976</v>
      </c>
      <c r="C79" s="44" t="s">
        <v>1001</v>
      </c>
      <c r="D79" s="44" t="s">
        <v>856</v>
      </c>
      <c r="E79" s="44" t="s">
        <v>25</v>
      </c>
      <c r="F79" s="44" t="s">
        <v>1002</v>
      </c>
      <c r="G79" s="45" t="s">
        <v>938</v>
      </c>
      <c r="H79" s="45" t="s">
        <v>1003</v>
      </c>
      <c r="I79" s="44" t="s">
        <v>999</v>
      </c>
      <c r="J79" s="44" t="s">
        <v>1004</v>
      </c>
      <c r="K79" s="44"/>
      <c r="L79" s="44"/>
    </row>
    <row r="80" spans="1:12" ht="79.2" customHeight="1" x14ac:dyDescent="0.25">
      <c r="A80" s="85"/>
      <c r="B80" s="44" t="s">
        <v>1005</v>
      </c>
      <c r="C80" s="44" t="s">
        <v>1006</v>
      </c>
      <c r="D80" s="44" t="s">
        <v>840</v>
      </c>
      <c r="E80" s="44" t="s">
        <v>25</v>
      </c>
      <c r="F80" s="44" t="s">
        <v>1007</v>
      </c>
      <c r="G80" s="45" t="s">
        <v>938</v>
      </c>
      <c r="H80" s="45" t="s">
        <v>1008</v>
      </c>
      <c r="I80" s="45">
        <v>21</v>
      </c>
      <c r="J80" s="44" t="s">
        <v>1009</v>
      </c>
      <c r="K80" s="44"/>
      <c r="L80" s="44"/>
    </row>
    <row r="81" spans="1:12" ht="79.2" customHeight="1" x14ac:dyDescent="0.25">
      <c r="A81" s="85"/>
      <c r="B81" s="44" t="s">
        <v>1005</v>
      </c>
      <c r="C81" s="44" t="s">
        <v>1010</v>
      </c>
      <c r="D81" s="44" t="s">
        <v>844</v>
      </c>
      <c r="E81" s="44" t="s">
        <v>25</v>
      </c>
      <c r="F81" s="44" t="s">
        <v>1011</v>
      </c>
      <c r="G81" s="45" t="s">
        <v>938</v>
      </c>
      <c r="H81" s="45" t="s">
        <v>1012</v>
      </c>
      <c r="I81" s="45">
        <v>2105</v>
      </c>
      <c r="J81" s="44" t="s">
        <v>1013</v>
      </c>
      <c r="K81" s="44"/>
      <c r="L81" s="44"/>
    </row>
    <row r="82" spans="1:12" ht="79.2" customHeight="1" x14ac:dyDescent="0.25">
      <c r="A82" s="85"/>
      <c r="B82" s="44" t="s">
        <v>1005</v>
      </c>
      <c r="C82" s="44" t="s">
        <v>1014</v>
      </c>
      <c r="D82" s="44" t="s">
        <v>847</v>
      </c>
      <c r="E82" s="44" t="s">
        <v>25</v>
      </c>
      <c r="F82" s="44" t="s">
        <v>1015</v>
      </c>
      <c r="G82" s="45" t="s">
        <v>938</v>
      </c>
      <c r="H82" s="45" t="s">
        <v>1016</v>
      </c>
      <c r="I82" s="45">
        <v>2105</v>
      </c>
      <c r="J82" s="44" t="s">
        <v>1017</v>
      </c>
      <c r="K82" s="44"/>
      <c r="L82" s="44"/>
    </row>
    <row r="83" spans="1:12" ht="79.2" customHeight="1" x14ac:dyDescent="0.25">
      <c r="A83" s="85"/>
      <c r="B83" s="44" t="s">
        <v>1005</v>
      </c>
      <c r="C83" s="44" t="s">
        <v>1018</v>
      </c>
      <c r="D83" s="44" t="s">
        <v>850</v>
      </c>
      <c r="E83" s="44" t="s">
        <v>25</v>
      </c>
      <c r="F83" s="44" t="s">
        <v>1019</v>
      </c>
      <c r="G83" s="45" t="s">
        <v>938</v>
      </c>
      <c r="H83" s="45" t="s">
        <v>1020</v>
      </c>
      <c r="I83" s="45">
        <v>4</v>
      </c>
      <c r="J83" s="44" t="s">
        <v>1021</v>
      </c>
      <c r="K83" s="44"/>
      <c r="L83" s="44"/>
    </row>
    <row r="84" spans="1:12" ht="79.2" customHeight="1" x14ac:dyDescent="0.25">
      <c r="A84" s="85"/>
      <c r="B84" s="44" t="s">
        <v>1005</v>
      </c>
      <c r="C84" s="44" t="s">
        <v>1022</v>
      </c>
      <c r="D84" s="44" t="s">
        <v>853</v>
      </c>
      <c r="E84" s="44" t="s">
        <v>25</v>
      </c>
      <c r="F84" s="44" t="s">
        <v>1023</v>
      </c>
      <c r="G84" s="45" t="s">
        <v>938</v>
      </c>
      <c r="H84" s="45" t="s">
        <v>1024</v>
      </c>
      <c r="I84" s="44" t="s">
        <v>341</v>
      </c>
      <c r="J84" s="44" t="s">
        <v>1025</v>
      </c>
      <c r="K84" s="44"/>
      <c r="L84" s="44"/>
    </row>
    <row r="85" spans="1:12" ht="79.2" customHeight="1" x14ac:dyDescent="0.25">
      <c r="A85" s="85"/>
      <c r="B85" s="44" t="s">
        <v>1005</v>
      </c>
      <c r="C85" s="44" t="s">
        <v>1026</v>
      </c>
      <c r="D85" s="44" t="s">
        <v>856</v>
      </c>
      <c r="E85" s="44" t="s">
        <v>25</v>
      </c>
      <c r="F85" s="44" t="s">
        <v>1027</v>
      </c>
      <c r="G85" s="45" t="s">
        <v>938</v>
      </c>
      <c r="H85" s="45" t="s">
        <v>1028</v>
      </c>
      <c r="I85" s="44" t="s">
        <v>341</v>
      </c>
      <c r="J85" s="44" t="s">
        <v>1029</v>
      </c>
      <c r="K85" s="44"/>
      <c r="L85" s="44"/>
    </row>
    <row r="86" spans="1:12" ht="79.2" customHeight="1" x14ac:dyDescent="0.25">
      <c r="A86" s="85"/>
      <c r="B86" s="44" t="s">
        <v>1030</v>
      </c>
      <c r="C86" s="44" t="s">
        <v>1031</v>
      </c>
      <c r="D86" s="44" t="s">
        <v>840</v>
      </c>
      <c r="E86" s="44" t="s">
        <v>25</v>
      </c>
      <c r="F86" s="44" t="s">
        <v>1032</v>
      </c>
      <c r="G86" s="45" t="s">
        <v>938</v>
      </c>
      <c r="H86" s="45" t="s">
        <v>1033</v>
      </c>
      <c r="I86" s="44" t="s">
        <v>1034</v>
      </c>
      <c r="J86" s="44" t="s">
        <v>1035</v>
      </c>
      <c r="K86" s="44"/>
      <c r="L86" s="44"/>
    </row>
    <row r="87" spans="1:12" ht="79.2" customHeight="1" x14ac:dyDescent="0.25">
      <c r="A87" s="85"/>
      <c r="B87" s="44" t="s">
        <v>1030</v>
      </c>
      <c r="C87" s="44" t="s">
        <v>1036</v>
      </c>
      <c r="D87" s="44" t="s">
        <v>844</v>
      </c>
      <c r="E87" s="44" t="s">
        <v>25</v>
      </c>
      <c r="F87" s="44" t="s">
        <v>1037</v>
      </c>
      <c r="G87" s="45" t="s">
        <v>938</v>
      </c>
      <c r="H87" s="45" t="s">
        <v>1038</v>
      </c>
      <c r="I87" s="45">
        <v>2105</v>
      </c>
      <c r="J87" s="44" t="s">
        <v>1039</v>
      </c>
      <c r="K87" s="44"/>
      <c r="L87" s="44"/>
    </row>
    <row r="88" spans="1:12" ht="79.2" customHeight="1" x14ac:dyDescent="0.25">
      <c r="A88" s="85"/>
      <c r="B88" s="44" t="s">
        <v>1030</v>
      </c>
      <c r="C88" s="44" t="s">
        <v>1040</v>
      </c>
      <c r="D88" s="44" t="s">
        <v>847</v>
      </c>
      <c r="E88" s="44" t="s">
        <v>25</v>
      </c>
      <c r="F88" s="44" t="s">
        <v>1041</v>
      </c>
      <c r="G88" s="45" t="s">
        <v>938</v>
      </c>
      <c r="H88" s="45" t="s">
        <v>1042</v>
      </c>
      <c r="I88" s="45">
        <v>2105</v>
      </c>
      <c r="J88" s="44" t="s">
        <v>1043</v>
      </c>
      <c r="K88" s="44"/>
      <c r="L88" s="44"/>
    </row>
    <row r="89" spans="1:12" ht="79.2" customHeight="1" x14ac:dyDescent="0.25">
      <c r="A89" s="85"/>
      <c r="B89" s="44" t="s">
        <v>1030</v>
      </c>
      <c r="C89" s="44" t="s">
        <v>1044</v>
      </c>
      <c r="D89" s="44" t="s">
        <v>850</v>
      </c>
      <c r="E89" s="44" t="s">
        <v>25</v>
      </c>
      <c r="F89" s="44" t="s">
        <v>1045</v>
      </c>
      <c r="G89" s="45" t="s">
        <v>938</v>
      </c>
      <c r="H89" s="45" t="s">
        <v>1046</v>
      </c>
      <c r="I89" s="45">
        <v>4</v>
      </c>
      <c r="J89" s="44" t="s">
        <v>1047</v>
      </c>
      <c r="K89" s="44"/>
      <c r="L89" s="44"/>
    </row>
    <row r="90" spans="1:12" ht="79.2" customHeight="1" x14ac:dyDescent="0.25">
      <c r="A90" s="85"/>
      <c r="B90" s="44" t="s">
        <v>1030</v>
      </c>
      <c r="C90" s="44" t="s">
        <v>1048</v>
      </c>
      <c r="D90" s="44" t="s">
        <v>853</v>
      </c>
      <c r="E90" s="44" t="s">
        <v>25</v>
      </c>
      <c r="F90" s="44" t="s">
        <v>1049</v>
      </c>
      <c r="G90" s="45" t="s">
        <v>938</v>
      </c>
      <c r="H90" s="45" t="s">
        <v>1050</v>
      </c>
      <c r="I90" s="44" t="s">
        <v>1051</v>
      </c>
      <c r="J90" s="44" t="s">
        <v>1052</v>
      </c>
      <c r="K90" s="44"/>
      <c r="L90" s="44"/>
    </row>
    <row r="91" spans="1:12" ht="79.2" customHeight="1" x14ac:dyDescent="0.25">
      <c r="A91" s="85"/>
      <c r="B91" s="44" t="s">
        <v>1030</v>
      </c>
      <c r="C91" s="44" t="s">
        <v>1053</v>
      </c>
      <c r="D91" s="44" t="s">
        <v>856</v>
      </c>
      <c r="E91" s="44" t="s">
        <v>25</v>
      </c>
      <c r="F91" s="44" t="s">
        <v>1054</v>
      </c>
      <c r="G91" s="45" t="s">
        <v>938</v>
      </c>
      <c r="H91" s="45" t="s">
        <v>1055</v>
      </c>
      <c r="I91" s="44" t="s">
        <v>1051</v>
      </c>
      <c r="J91" s="44" t="s">
        <v>1056</v>
      </c>
      <c r="K91" s="44"/>
      <c r="L91" s="44"/>
    </row>
    <row r="92" spans="1:12" ht="79.2" customHeight="1" x14ac:dyDescent="0.25">
      <c r="A92" s="85"/>
      <c r="B92" s="44" t="s">
        <v>1057</v>
      </c>
      <c r="C92" s="44" t="s">
        <v>1058</v>
      </c>
      <c r="D92" s="44" t="s">
        <v>840</v>
      </c>
      <c r="E92" s="44" t="s">
        <v>25</v>
      </c>
      <c r="F92" s="44" t="s">
        <v>1059</v>
      </c>
      <c r="G92" s="45" t="s">
        <v>938</v>
      </c>
      <c r="H92" s="45" t="s">
        <v>1060</v>
      </c>
      <c r="I92" s="47">
        <v>31</v>
      </c>
      <c r="J92" s="44" t="s">
        <v>1061</v>
      </c>
      <c r="K92" s="44"/>
      <c r="L92" s="44"/>
    </row>
    <row r="93" spans="1:12" ht="79.2" customHeight="1" x14ac:dyDescent="0.25">
      <c r="A93" s="85"/>
      <c r="B93" s="44" t="s">
        <v>1057</v>
      </c>
      <c r="C93" s="44" t="s">
        <v>1062</v>
      </c>
      <c r="D93" s="44" t="s">
        <v>844</v>
      </c>
      <c r="E93" s="44" t="s">
        <v>25</v>
      </c>
      <c r="F93" s="44" t="s">
        <v>1063</v>
      </c>
      <c r="G93" s="45" t="s">
        <v>938</v>
      </c>
      <c r="H93" s="45" t="s">
        <v>1064</v>
      </c>
      <c r="I93" s="45">
        <v>2023</v>
      </c>
      <c r="J93" s="44" t="s">
        <v>1065</v>
      </c>
      <c r="K93" s="44"/>
      <c r="L93" s="44"/>
    </row>
    <row r="94" spans="1:12" ht="79.2" customHeight="1" x14ac:dyDescent="0.25">
      <c r="A94" s="85"/>
      <c r="B94" s="44" t="s">
        <v>1057</v>
      </c>
      <c r="C94" s="44" t="s">
        <v>1066</v>
      </c>
      <c r="D94" s="44" t="s">
        <v>847</v>
      </c>
      <c r="E94" s="44" t="s">
        <v>25</v>
      </c>
      <c r="F94" s="44" t="s">
        <v>1067</v>
      </c>
      <c r="G94" s="45" t="s">
        <v>938</v>
      </c>
      <c r="H94" s="45" t="s">
        <v>1068</v>
      </c>
      <c r="I94" s="45">
        <v>2023</v>
      </c>
      <c r="J94" s="44" t="s">
        <v>1069</v>
      </c>
      <c r="K94" s="44"/>
      <c r="L94" s="44"/>
    </row>
    <row r="95" spans="1:12" ht="79.2" customHeight="1" x14ac:dyDescent="0.25">
      <c r="A95" s="85"/>
      <c r="B95" s="44" t="s">
        <v>1057</v>
      </c>
      <c r="C95" s="44" t="s">
        <v>1070</v>
      </c>
      <c r="D95" s="44" t="s">
        <v>850</v>
      </c>
      <c r="E95" s="44" t="s">
        <v>25</v>
      </c>
      <c r="F95" s="44" t="s">
        <v>1071</v>
      </c>
      <c r="G95" s="45" t="s">
        <v>938</v>
      </c>
      <c r="H95" s="45" t="s">
        <v>1072</v>
      </c>
      <c r="I95" s="45">
        <v>23</v>
      </c>
      <c r="J95" s="44" t="s">
        <v>1073</v>
      </c>
      <c r="K95" s="44"/>
      <c r="L95" s="44"/>
    </row>
    <row r="96" spans="1:12" ht="79.2" customHeight="1" x14ac:dyDescent="0.25">
      <c r="A96" s="85"/>
      <c r="B96" s="44" t="s">
        <v>1057</v>
      </c>
      <c r="C96" s="44" t="s">
        <v>1074</v>
      </c>
      <c r="D96" s="44" t="s">
        <v>853</v>
      </c>
      <c r="E96" s="44" t="s">
        <v>25</v>
      </c>
      <c r="F96" s="44" t="s">
        <v>1075</v>
      </c>
      <c r="G96" s="45" t="s">
        <v>938</v>
      </c>
      <c r="H96" s="45" t="s">
        <v>1076</v>
      </c>
      <c r="I96" s="45" t="s">
        <v>1077</v>
      </c>
      <c r="J96" s="44" t="s">
        <v>1078</v>
      </c>
      <c r="K96" s="44"/>
      <c r="L96" s="44"/>
    </row>
    <row r="97" spans="1:12" ht="79.2" customHeight="1" x14ac:dyDescent="0.25">
      <c r="A97" s="85"/>
      <c r="B97" s="44" t="s">
        <v>1057</v>
      </c>
      <c r="C97" s="44" t="s">
        <v>1079</v>
      </c>
      <c r="D97" s="44" t="s">
        <v>856</v>
      </c>
      <c r="E97" s="44" t="s">
        <v>25</v>
      </c>
      <c r="F97" s="44" t="s">
        <v>1080</v>
      </c>
      <c r="G97" s="45" t="s">
        <v>938</v>
      </c>
      <c r="H97" s="45" t="s">
        <v>1081</v>
      </c>
      <c r="I97" s="45" t="s">
        <v>1077</v>
      </c>
      <c r="J97" s="44" t="s">
        <v>1082</v>
      </c>
      <c r="K97" s="44"/>
      <c r="L97" s="44"/>
    </row>
    <row r="98" spans="1:12" x14ac:dyDescent="0.25">
      <c r="C98" s="48"/>
    </row>
    <row r="99" spans="1:12" x14ac:dyDescent="0.25">
      <c r="C99" s="48"/>
    </row>
    <row r="100" spans="1:12" x14ac:dyDescent="0.25">
      <c r="C100" s="48"/>
    </row>
    <row r="101" spans="1:12" x14ac:dyDescent="0.25">
      <c r="C101" s="48"/>
    </row>
  </sheetData>
  <mergeCells count="12">
    <mergeCell ref="A74:A97"/>
    <mergeCell ref="A2:A8"/>
    <mergeCell ref="A9:A11"/>
    <mergeCell ref="A12:A13"/>
    <mergeCell ref="A14:A16"/>
    <mergeCell ref="A17:A22"/>
    <mergeCell ref="A23:A27"/>
    <mergeCell ref="A28:A29"/>
    <mergeCell ref="A30:A47"/>
    <mergeCell ref="A48:A59"/>
    <mergeCell ref="A60:A71"/>
    <mergeCell ref="A72:A73"/>
  </mergeCells>
  <dataValidations count="1">
    <dataValidation type="list" allowBlank="1" showInputMessage="1" showErrorMessage="1" sqref="E1:E1048576" xr:uid="{00000000-0002-0000-0400-000000000000}">
      <formula1>#REF!</formula1>
    </dataValidation>
  </dataValidations>
  <pageMargins left="0.7" right="0.7" top="0.75" bottom="0.75" header="0.3" footer="0.3"/>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topLeftCell="A9" workbookViewId="0">
      <selection activeCell="D2" sqref="D2:F13"/>
    </sheetView>
  </sheetViews>
  <sheetFormatPr defaultColWidth="8.796875" defaultRowHeight="13.8" x14ac:dyDescent="0.25"/>
  <cols>
    <col min="1" max="1" width="16.19921875" style="49" customWidth="1"/>
    <col min="2" max="2" width="12.8984375" style="49" customWidth="1"/>
    <col min="3" max="3" width="22.59765625" style="49" customWidth="1"/>
    <col min="4" max="4" width="27.3984375" style="49" customWidth="1"/>
    <col min="5" max="5" width="29.19921875" style="49" customWidth="1"/>
    <col min="6" max="6" width="12" style="49" customWidth="1"/>
    <col min="7" max="9" width="8.69921875" style="49" customWidth="1"/>
    <col min="10" max="10" width="18.59765625" style="49" customWidth="1"/>
    <col min="11" max="16384" width="8.796875" style="50"/>
  </cols>
  <sheetData>
    <row r="1" spans="1:6" x14ac:dyDescent="0.25">
      <c r="A1" s="46" t="s">
        <v>741</v>
      </c>
      <c r="B1" s="46" t="s">
        <v>25</v>
      </c>
      <c r="C1" s="46" t="s">
        <v>1083</v>
      </c>
      <c r="D1" s="46" t="s">
        <v>1084</v>
      </c>
      <c r="E1" s="46" t="s">
        <v>1085</v>
      </c>
      <c r="F1" s="46" t="s">
        <v>1086</v>
      </c>
    </row>
    <row r="2" spans="1:6" ht="41.4" customHeight="1" x14ac:dyDescent="0.25">
      <c r="A2" s="51" t="s">
        <v>747</v>
      </c>
      <c r="B2" s="86" t="s">
        <v>1087</v>
      </c>
      <c r="C2" s="44" t="s">
        <v>750</v>
      </c>
      <c r="D2" s="52" t="s">
        <v>1088</v>
      </c>
      <c r="E2" s="46" t="s">
        <v>751</v>
      </c>
      <c r="F2" s="46" t="s">
        <v>1089</v>
      </c>
    </row>
    <row r="3" spans="1:6" ht="26.4" customHeight="1" x14ac:dyDescent="0.25">
      <c r="A3" s="51" t="s">
        <v>752</v>
      </c>
      <c r="B3" s="86"/>
      <c r="C3" s="51" t="s">
        <v>754</v>
      </c>
      <c r="D3" s="46" t="s">
        <v>755</v>
      </c>
      <c r="E3" s="46" t="s">
        <v>755</v>
      </c>
      <c r="F3" s="46" t="s">
        <v>1089</v>
      </c>
    </row>
    <row r="4" spans="1:6" ht="26.4" customHeight="1" x14ac:dyDescent="0.25">
      <c r="A4" s="51" t="s">
        <v>756</v>
      </c>
      <c r="B4" s="86"/>
      <c r="C4" s="53" t="s">
        <v>758</v>
      </c>
      <c r="D4" s="52" t="s">
        <v>1088</v>
      </c>
      <c r="E4" s="46" t="s">
        <v>751</v>
      </c>
      <c r="F4" s="46" t="s">
        <v>1089</v>
      </c>
    </row>
    <row r="5" spans="1:6" ht="26.4" customHeight="1" x14ac:dyDescent="0.25">
      <c r="A5" s="51" t="s">
        <v>759</v>
      </c>
      <c r="B5" s="86"/>
      <c r="C5" s="51" t="s">
        <v>761</v>
      </c>
      <c r="D5" s="46" t="s">
        <v>755</v>
      </c>
      <c r="E5" s="46" t="s">
        <v>755</v>
      </c>
      <c r="F5" s="46" t="s">
        <v>1089</v>
      </c>
    </row>
    <row r="6" spans="1:6" ht="66" customHeight="1" x14ac:dyDescent="0.25">
      <c r="A6" s="51" t="s">
        <v>762</v>
      </c>
      <c r="B6" s="86"/>
      <c r="C6" s="51" t="s">
        <v>764</v>
      </c>
      <c r="D6" s="52" t="s">
        <v>1088</v>
      </c>
      <c r="E6" s="46" t="s">
        <v>751</v>
      </c>
      <c r="F6" s="46" t="s">
        <v>1089</v>
      </c>
    </row>
    <row r="7" spans="1:6" ht="26.4" customHeight="1" x14ac:dyDescent="0.25">
      <c r="A7" s="51" t="s">
        <v>765</v>
      </c>
      <c r="B7" s="86"/>
      <c r="C7" s="51" t="s">
        <v>261</v>
      </c>
      <c r="D7" s="46" t="s">
        <v>755</v>
      </c>
      <c r="E7" s="46" t="s">
        <v>755</v>
      </c>
      <c r="F7" s="46" t="s">
        <v>1089</v>
      </c>
    </row>
    <row r="8" spans="1:6" ht="26.4" customHeight="1" x14ac:dyDescent="0.25">
      <c r="A8" s="51" t="s">
        <v>767</v>
      </c>
      <c r="B8" s="86"/>
      <c r="C8" s="51" t="s">
        <v>769</v>
      </c>
      <c r="D8" s="46" t="s">
        <v>755</v>
      </c>
      <c r="E8" s="46" t="s">
        <v>755</v>
      </c>
      <c r="F8" s="46" t="s">
        <v>1089</v>
      </c>
    </row>
    <row r="9" spans="1:6" ht="96.6" customHeight="1" x14ac:dyDescent="0.25">
      <c r="A9" s="51" t="s">
        <v>771</v>
      </c>
      <c r="B9" s="87" t="s">
        <v>1090</v>
      </c>
      <c r="C9" s="51" t="s">
        <v>267</v>
      </c>
      <c r="D9" s="46" t="s">
        <v>1102</v>
      </c>
      <c r="E9" s="46" t="s">
        <v>1102</v>
      </c>
      <c r="F9" s="46" t="s">
        <v>1089</v>
      </c>
    </row>
    <row r="10" spans="1:6" ht="82.8" customHeight="1" x14ac:dyDescent="0.25">
      <c r="A10" s="51" t="s">
        <v>774</v>
      </c>
      <c r="B10" s="88"/>
      <c r="C10" s="51" t="s">
        <v>775</v>
      </c>
      <c r="D10" s="46" t="s">
        <v>1103</v>
      </c>
      <c r="E10" s="46" t="s">
        <v>1103</v>
      </c>
      <c r="F10" s="46" t="s">
        <v>1089</v>
      </c>
    </row>
    <row r="11" spans="1:6" ht="96.6" customHeight="1" x14ac:dyDescent="0.25">
      <c r="A11" s="51" t="s">
        <v>776</v>
      </c>
      <c r="B11" s="89"/>
      <c r="C11" s="53" t="s">
        <v>777</v>
      </c>
      <c r="D11" s="46" t="s">
        <v>1102</v>
      </c>
      <c r="E11" s="46" t="s">
        <v>1102</v>
      </c>
      <c r="F11" s="46" t="s">
        <v>1089</v>
      </c>
    </row>
    <row r="12" spans="1:6" ht="36" customHeight="1" x14ac:dyDescent="0.25">
      <c r="A12" s="51" t="s">
        <v>779</v>
      </c>
      <c r="B12" s="87" t="s">
        <v>1091</v>
      </c>
      <c r="C12" s="51"/>
      <c r="D12" s="46" t="s">
        <v>782</v>
      </c>
      <c r="E12" s="46" t="s">
        <v>782</v>
      </c>
      <c r="F12" s="46" t="s">
        <v>1089</v>
      </c>
    </row>
    <row r="13" spans="1:6" ht="82.8" customHeight="1" x14ac:dyDescent="0.25">
      <c r="A13" s="51" t="s">
        <v>783</v>
      </c>
      <c r="B13" s="89"/>
      <c r="C13" s="51"/>
      <c r="D13" s="46" t="s">
        <v>786</v>
      </c>
      <c r="E13" s="46" t="s">
        <v>1092</v>
      </c>
      <c r="F13" s="46" t="s">
        <v>1093</v>
      </c>
    </row>
  </sheetData>
  <mergeCells count="3">
    <mergeCell ref="B2:B8"/>
    <mergeCell ref="B9:B11"/>
    <mergeCell ref="B12:B13"/>
  </mergeCells>
  <pageMargins left="0.7" right="0.7" top="0.75" bottom="0.75" header="0.3" footer="0.3"/>
  <pageSetup paperSize="9"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
  <sheetViews>
    <sheetView workbookViewId="0">
      <selection activeCell="D2" sqref="D2:F4"/>
    </sheetView>
  </sheetViews>
  <sheetFormatPr defaultColWidth="8.796875" defaultRowHeight="13.8" x14ac:dyDescent="0.25"/>
  <cols>
    <col min="1" max="1" width="20.69921875" style="54" customWidth="1"/>
    <col min="2" max="2" width="13.19921875" style="54" customWidth="1"/>
    <col min="3" max="3" width="10.8984375" style="54" customWidth="1"/>
    <col min="4" max="4" width="27.3984375" style="54" customWidth="1"/>
    <col min="5" max="5" width="19.19921875" style="54" customWidth="1"/>
    <col min="6" max="6" width="11.19921875" style="54" customWidth="1"/>
    <col min="7" max="16384" width="8.796875" style="55"/>
  </cols>
  <sheetData>
    <row r="1" spans="1:6" x14ac:dyDescent="0.25">
      <c r="A1" s="46" t="s">
        <v>741</v>
      </c>
      <c r="B1" s="46" t="s">
        <v>25</v>
      </c>
      <c r="C1" s="46" t="s">
        <v>1083</v>
      </c>
      <c r="D1" s="46" t="s">
        <v>1084</v>
      </c>
      <c r="E1" s="46" t="s">
        <v>1085</v>
      </c>
      <c r="F1" s="46" t="s">
        <v>1086</v>
      </c>
    </row>
    <row r="2" spans="1:6" ht="27.6" customHeight="1" x14ac:dyDescent="0.25">
      <c r="A2" s="44" t="s">
        <v>788</v>
      </c>
      <c r="B2" s="85" t="s">
        <v>787</v>
      </c>
      <c r="C2" s="44" t="s">
        <v>279</v>
      </c>
      <c r="D2" s="56" t="s">
        <v>1094</v>
      </c>
      <c r="E2" s="56" t="s">
        <v>1095</v>
      </c>
      <c r="F2" s="57" t="s">
        <v>1093</v>
      </c>
    </row>
    <row r="3" spans="1:6" ht="27.6" customHeight="1" x14ac:dyDescent="0.25">
      <c r="A3" s="44" t="s">
        <v>790</v>
      </c>
      <c r="B3" s="85"/>
      <c r="C3" s="44" t="s">
        <v>282</v>
      </c>
      <c r="D3" s="56" t="s">
        <v>1095</v>
      </c>
      <c r="E3" s="56" t="s">
        <v>1095</v>
      </c>
      <c r="F3" s="57" t="s">
        <v>1089</v>
      </c>
    </row>
    <row r="4" spans="1:6" ht="27.6" customHeight="1" x14ac:dyDescent="0.25">
      <c r="A4" s="44" t="s">
        <v>791</v>
      </c>
      <c r="B4" s="85"/>
      <c r="C4" s="44" t="s">
        <v>285</v>
      </c>
      <c r="D4" s="56" t="s">
        <v>1095</v>
      </c>
      <c r="E4" s="56" t="s">
        <v>1095</v>
      </c>
      <c r="F4" s="57" t="s">
        <v>1089</v>
      </c>
    </row>
  </sheetData>
  <mergeCells count="1">
    <mergeCell ref="B2:B4"/>
  </mergeCells>
  <pageMargins left="0.7" right="0.7" top="0.75" bottom="0.75" header="0.3" footer="0.3"/>
  <pageSetup paperSize="9"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9"/>
  <sheetViews>
    <sheetView tabSelected="1" topLeftCell="A7" workbookViewId="0">
      <selection activeCell="D2" sqref="D2:F19"/>
    </sheetView>
  </sheetViews>
  <sheetFormatPr defaultColWidth="8.796875" defaultRowHeight="13.8" x14ac:dyDescent="0.25"/>
  <cols>
    <col min="1" max="1" width="21.8984375" style="49" customWidth="1"/>
    <col min="2" max="2" width="22.19921875" style="49" customWidth="1"/>
    <col min="3" max="3" width="15.3984375" style="49" customWidth="1"/>
    <col min="4" max="4" width="23.19921875" style="49" customWidth="1"/>
    <col min="5" max="5" width="26.59765625" style="49" customWidth="1"/>
    <col min="6" max="6" width="16.8984375" style="49" customWidth="1"/>
    <col min="7" max="16384" width="8.796875" style="50"/>
  </cols>
  <sheetData>
    <row r="1" spans="1:6" x14ac:dyDescent="0.25">
      <c r="A1" s="46" t="s">
        <v>741</v>
      </c>
      <c r="B1" s="46" t="s">
        <v>25</v>
      </c>
      <c r="C1" s="46" t="s">
        <v>1083</v>
      </c>
      <c r="D1" s="46" t="s">
        <v>1084</v>
      </c>
      <c r="E1" s="46" t="s">
        <v>1085</v>
      </c>
      <c r="F1" s="46" t="s">
        <v>1086</v>
      </c>
    </row>
    <row r="2" spans="1:6" ht="27.6" customHeight="1" x14ac:dyDescent="0.25">
      <c r="A2" s="44" t="s">
        <v>839</v>
      </c>
      <c r="B2" s="85" t="s">
        <v>837</v>
      </c>
      <c r="C2" s="44" t="s">
        <v>318</v>
      </c>
      <c r="D2" s="46" t="s">
        <v>842</v>
      </c>
      <c r="E2" s="46" t="s">
        <v>842</v>
      </c>
      <c r="F2" s="46" t="s">
        <v>1089</v>
      </c>
    </row>
    <row r="3" spans="1:6" ht="27.6" customHeight="1" x14ac:dyDescent="0.25">
      <c r="A3" s="44" t="s">
        <v>843</v>
      </c>
      <c r="B3" s="85"/>
      <c r="C3" s="44" t="s">
        <v>318</v>
      </c>
      <c r="D3" s="46" t="s">
        <v>842</v>
      </c>
      <c r="E3" s="46" t="s">
        <v>842</v>
      </c>
      <c r="F3" s="46" t="s">
        <v>1089</v>
      </c>
    </row>
    <row r="4" spans="1:6" ht="27.6" customHeight="1" x14ac:dyDescent="0.25">
      <c r="A4" s="44" t="s">
        <v>846</v>
      </c>
      <c r="B4" s="85"/>
      <c r="C4" s="44" t="s">
        <v>318</v>
      </c>
      <c r="D4" s="46" t="s">
        <v>842</v>
      </c>
      <c r="E4" s="46" t="s">
        <v>842</v>
      </c>
      <c r="F4" s="46" t="s">
        <v>1089</v>
      </c>
    </row>
    <row r="5" spans="1:6" ht="27.6" customHeight="1" x14ac:dyDescent="0.25">
      <c r="A5" s="44" t="s">
        <v>849</v>
      </c>
      <c r="B5" s="85"/>
      <c r="C5" s="44" t="s">
        <v>318</v>
      </c>
      <c r="D5" s="46" t="s">
        <v>842</v>
      </c>
      <c r="E5" s="46" t="s">
        <v>842</v>
      </c>
      <c r="F5" s="46" t="s">
        <v>1089</v>
      </c>
    </row>
    <row r="6" spans="1:6" ht="27.6" customHeight="1" x14ac:dyDescent="0.25">
      <c r="A6" s="44" t="s">
        <v>852</v>
      </c>
      <c r="B6" s="85"/>
      <c r="C6" s="44" t="s">
        <v>327</v>
      </c>
      <c r="D6" s="46" t="s">
        <v>842</v>
      </c>
      <c r="E6" s="46" t="s">
        <v>842</v>
      </c>
      <c r="F6" s="46" t="s">
        <v>1089</v>
      </c>
    </row>
    <row r="7" spans="1:6" ht="27.6" customHeight="1" x14ac:dyDescent="0.25">
      <c r="A7" s="44" t="s">
        <v>855</v>
      </c>
      <c r="B7" s="85"/>
      <c r="C7" s="44" t="s">
        <v>327</v>
      </c>
      <c r="D7" s="46" t="s">
        <v>842</v>
      </c>
      <c r="E7" s="46" t="s">
        <v>1096</v>
      </c>
      <c r="F7" s="46" t="s">
        <v>1093</v>
      </c>
    </row>
    <row r="8" spans="1:6" ht="27.6" customHeight="1" x14ac:dyDescent="0.25">
      <c r="A8" s="44" t="s">
        <v>859</v>
      </c>
      <c r="B8" s="85"/>
      <c r="C8" s="45">
        <v>2</v>
      </c>
      <c r="D8" s="46" t="s">
        <v>842</v>
      </c>
      <c r="E8" s="46" t="s">
        <v>1096</v>
      </c>
      <c r="F8" s="46" t="s">
        <v>1093</v>
      </c>
    </row>
    <row r="9" spans="1:6" ht="27.6" customHeight="1" x14ac:dyDescent="0.25">
      <c r="A9" s="44" t="s">
        <v>861</v>
      </c>
      <c r="B9" s="85"/>
      <c r="C9" s="44" t="s">
        <v>334</v>
      </c>
      <c r="D9" s="46" t="s">
        <v>842</v>
      </c>
      <c r="E9" s="46" t="s">
        <v>1096</v>
      </c>
      <c r="F9" s="46" t="s">
        <v>1093</v>
      </c>
    </row>
    <row r="10" spans="1:6" ht="27.6" customHeight="1" x14ac:dyDescent="0.25">
      <c r="A10" s="44" t="s">
        <v>863</v>
      </c>
      <c r="B10" s="85"/>
      <c r="C10" s="44" t="s">
        <v>334</v>
      </c>
      <c r="D10" s="46" t="s">
        <v>842</v>
      </c>
      <c r="E10" s="46" t="s">
        <v>1096</v>
      </c>
      <c r="F10" s="46" t="s">
        <v>1093</v>
      </c>
    </row>
    <row r="11" spans="1:6" ht="27.6" customHeight="1" x14ac:dyDescent="0.25">
      <c r="A11" s="44" t="s">
        <v>865</v>
      </c>
      <c r="B11" s="85"/>
      <c r="C11" s="45">
        <v>8</v>
      </c>
      <c r="D11" s="46" t="s">
        <v>842</v>
      </c>
      <c r="E11" s="46" t="s">
        <v>1096</v>
      </c>
      <c r="F11" s="46" t="s">
        <v>1093</v>
      </c>
    </row>
    <row r="12" spans="1:6" ht="27.6" customHeight="1" x14ac:dyDescent="0.25">
      <c r="A12" s="44" t="s">
        <v>867</v>
      </c>
      <c r="B12" s="85"/>
      <c r="C12" s="44" t="s">
        <v>341</v>
      </c>
      <c r="D12" s="46" t="s">
        <v>842</v>
      </c>
      <c r="E12" s="46" t="s">
        <v>1096</v>
      </c>
      <c r="F12" s="46" t="s">
        <v>1093</v>
      </c>
    </row>
    <row r="13" spans="1:6" ht="27.6" customHeight="1" x14ac:dyDescent="0.25">
      <c r="A13" s="44" t="s">
        <v>869</v>
      </c>
      <c r="B13" s="85"/>
      <c r="C13" s="44" t="s">
        <v>341</v>
      </c>
      <c r="D13" s="46" t="s">
        <v>842</v>
      </c>
      <c r="E13" s="46" t="s">
        <v>1096</v>
      </c>
      <c r="F13" s="46" t="s">
        <v>1093</v>
      </c>
    </row>
    <row r="14" spans="1:6" ht="27.6" customHeight="1" x14ac:dyDescent="0.25">
      <c r="A14" s="44" t="s">
        <v>872</v>
      </c>
      <c r="B14" s="85"/>
      <c r="C14" s="45">
        <v>2</v>
      </c>
      <c r="D14" s="46" t="s">
        <v>842</v>
      </c>
      <c r="E14" s="46" t="s">
        <v>1096</v>
      </c>
      <c r="F14" s="46" t="s">
        <v>1093</v>
      </c>
    </row>
    <row r="15" spans="1:6" ht="27.6" customHeight="1" x14ac:dyDescent="0.25">
      <c r="A15" s="44" t="s">
        <v>874</v>
      </c>
      <c r="B15" s="85"/>
      <c r="C15" s="44" t="s">
        <v>341</v>
      </c>
      <c r="D15" s="46" t="s">
        <v>842</v>
      </c>
      <c r="E15" s="46" t="s">
        <v>1096</v>
      </c>
      <c r="F15" s="46" t="s">
        <v>1093</v>
      </c>
    </row>
    <row r="16" spans="1:6" ht="27.6" customHeight="1" x14ac:dyDescent="0.25">
      <c r="A16" s="44" t="s">
        <v>876</v>
      </c>
      <c r="B16" s="85"/>
      <c r="C16" s="44" t="s">
        <v>341</v>
      </c>
      <c r="D16" s="46" t="s">
        <v>842</v>
      </c>
      <c r="E16" s="46" t="s">
        <v>1096</v>
      </c>
      <c r="F16" s="46" t="s">
        <v>1093</v>
      </c>
    </row>
    <row r="17" spans="1:6" ht="27.6" customHeight="1" x14ac:dyDescent="0.25">
      <c r="A17" s="44" t="s">
        <v>878</v>
      </c>
      <c r="B17" s="85"/>
      <c r="C17" s="45" t="s">
        <v>352</v>
      </c>
      <c r="D17" s="46" t="s">
        <v>842</v>
      </c>
      <c r="E17" s="46" t="s">
        <v>1096</v>
      </c>
      <c r="F17" s="46" t="s">
        <v>1093</v>
      </c>
    </row>
    <row r="18" spans="1:6" ht="27.6" customHeight="1" x14ac:dyDescent="0.25">
      <c r="A18" s="44" t="s">
        <v>880</v>
      </c>
      <c r="B18" s="85"/>
      <c r="C18" s="44" t="s">
        <v>355</v>
      </c>
      <c r="D18" s="46" t="s">
        <v>842</v>
      </c>
      <c r="E18" s="46" t="s">
        <v>1096</v>
      </c>
      <c r="F18" s="46" t="s">
        <v>1093</v>
      </c>
    </row>
    <row r="19" spans="1:6" ht="27.6" customHeight="1" x14ac:dyDescent="0.25">
      <c r="A19" s="44" t="s">
        <v>882</v>
      </c>
      <c r="B19" s="85"/>
      <c r="C19" s="44" t="s">
        <v>355</v>
      </c>
      <c r="D19" s="46" t="s">
        <v>842</v>
      </c>
      <c r="E19" s="46" t="s">
        <v>1096</v>
      </c>
      <c r="F19" s="46" t="s">
        <v>1093</v>
      </c>
    </row>
  </sheetData>
  <mergeCells count="1">
    <mergeCell ref="B2:B19"/>
  </mergeCells>
  <pageMargins left="0.7" right="0.7" top="0.75" bottom="0.75" header="0.3" footer="0.3"/>
  <pageSetup paperSize="9"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6"/>
  <sheetViews>
    <sheetView topLeftCell="A6" workbookViewId="0">
      <selection activeCell="D2" sqref="D2:F14"/>
    </sheetView>
  </sheetViews>
  <sheetFormatPr defaultColWidth="8.796875" defaultRowHeight="13.2" x14ac:dyDescent="0.25"/>
  <cols>
    <col min="1" max="1" width="18.69921875" style="58" customWidth="1"/>
    <col min="2" max="3" width="14.19921875" style="58" customWidth="1"/>
    <col min="4" max="4" width="24.69921875" style="58" customWidth="1"/>
    <col min="5" max="5" width="25" style="58" customWidth="1"/>
    <col min="6" max="6" width="11.69921875" style="58" customWidth="1"/>
    <col min="7" max="16384" width="8.796875" style="59"/>
  </cols>
  <sheetData>
    <row r="1" spans="1:6" x14ac:dyDescent="0.25">
      <c r="A1" s="44" t="s">
        <v>741</v>
      </c>
      <c r="B1" s="44" t="s">
        <v>25</v>
      </c>
      <c r="C1" s="44" t="s">
        <v>1083</v>
      </c>
      <c r="D1" s="44" t="s">
        <v>1084</v>
      </c>
      <c r="E1" s="44" t="s">
        <v>1085</v>
      </c>
      <c r="F1" s="44" t="s">
        <v>1086</v>
      </c>
    </row>
    <row r="2" spans="1:6" ht="39.6" customHeight="1" x14ac:dyDescent="0.25">
      <c r="A2" s="44" t="s">
        <v>794</v>
      </c>
      <c r="B2" s="85" t="s">
        <v>1097</v>
      </c>
      <c r="C2" s="44" t="s">
        <v>290</v>
      </c>
      <c r="D2" s="44" t="s">
        <v>797</v>
      </c>
      <c r="E2" s="44" t="s">
        <v>797</v>
      </c>
      <c r="F2" s="44" t="s">
        <v>1089</v>
      </c>
    </row>
    <row r="3" spans="1:6" ht="26.4" customHeight="1" x14ac:dyDescent="0.25">
      <c r="A3" s="44" t="s">
        <v>798</v>
      </c>
      <c r="B3" s="85"/>
      <c r="C3" s="44" t="s">
        <v>293</v>
      </c>
      <c r="D3" s="44" t="s">
        <v>801</v>
      </c>
      <c r="E3" s="44" t="s">
        <v>801</v>
      </c>
      <c r="F3" s="44" t="s">
        <v>1089</v>
      </c>
    </row>
    <row r="4" spans="1:6" ht="26.4" customHeight="1" x14ac:dyDescent="0.25">
      <c r="A4" s="44" t="s">
        <v>802</v>
      </c>
      <c r="B4" s="85"/>
      <c r="C4" s="44" t="s">
        <v>295</v>
      </c>
      <c r="D4" s="44" t="s">
        <v>801</v>
      </c>
      <c r="E4" s="44" t="s">
        <v>801</v>
      </c>
      <c r="F4" s="44" t="s">
        <v>1089</v>
      </c>
    </row>
    <row r="5" spans="1:6" ht="26.4" customHeight="1" x14ac:dyDescent="0.25">
      <c r="A5" s="44" t="s">
        <v>805</v>
      </c>
      <c r="B5" s="85"/>
      <c r="C5" s="44" t="s">
        <v>297</v>
      </c>
      <c r="D5" s="44" t="s">
        <v>801</v>
      </c>
      <c r="E5" s="44" t="s">
        <v>801</v>
      </c>
      <c r="F5" s="44" t="s">
        <v>1089</v>
      </c>
    </row>
    <row r="6" spans="1:6" ht="54" customHeight="1" x14ac:dyDescent="0.25">
      <c r="A6" s="44" t="s">
        <v>808</v>
      </c>
      <c r="B6" s="85"/>
      <c r="C6" s="44" t="s">
        <v>299</v>
      </c>
      <c r="D6" s="44" t="s">
        <v>810</v>
      </c>
      <c r="E6" s="44" t="s">
        <v>797</v>
      </c>
      <c r="F6" s="44" t="s">
        <v>1093</v>
      </c>
    </row>
    <row r="7" spans="1:6" ht="52.8" customHeight="1" x14ac:dyDescent="0.25">
      <c r="A7" s="44" t="s">
        <v>811</v>
      </c>
      <c r="B7" s="85"/>
      <c r="C7" s="44" t="s">
        <v>301</v>
      </c>
      <c r="D7" s="44" t="s">
        <v>810</v>
      </c>
      <c r="E7" s="44" t="s">
        <v>810</v>
      </c>
      <c r="F7" s="44" t="s">
        <v>1089</v>
      </c>
    </row>
    <row r="8" spans="1:6" ht="39" customHeight="1" x14ac:dyDescent="0.25">
      <c r="A8" s="44" t="s">
        <v>814</v>
      </c>
      <c r="B8" s="85" t="s">
        <v>1098</v>
      </c>
      <c r="C8" s="44" t="s">
        <v>305</v>
      </c>
      <c r="D8" s="44" t="s">
        <v>817</v>
      </c>
      <c r="E8" s="44" t="s">
        <v>817</v>
      </c>
      <c r="F8" s="44" t="s">
        <v>1089</v>
      </c>
    </row>
    <row r="9" spans="1:6" ht="40.200000000000003" customHeight="1" x14ac:dyDescent="0.25">
      <c r="A9" s="44" t="s">
        <v>818</v>
      </c>
      <c r="B9" s="85"/>
      <c r="C9" s="44" t="s">
        <v>295</v>
      </c>
      <c r="D9" s="44" t="s">
        <v>820</v>
      </c>
      <c r="E9" s="44" t="s">
        <v>820</v>
      </c>
      <c r="F9" s="44" t="s">
        <v>1089</v>
      </c>
    </row>
    <row r="10" spans="1:6" ht="26.4" customHeight="1" x14ac:dyDescent="0.25">
      <c r="A10" s="44" t="s">
        <v>821</v>
      </c>
      <c r="B10" s="85"/>
      <c r="C10" s="44" t="s">
        <v>297</v>
      </c>
      <c r="D10" s="44" t="s">
        <v>820</v>
      </c>
      <c r="E10" s="44" t="s">
        <v>820</v>
      </c>
      <c r="F10" s="44" t="s">
        <v>1089</v>
      </c>
    </row>
    <row r="11" spans="1:6" ht="39.6" customHeight="1" x14ac:dyDescent="0.25">
      <c r="A11" s="44" t="s">
        <v>823</v>
      </c>
      <c r="B11" s="85"/>
      <c r="C11" s="44" t="s">
        <v>299</v>
      </c>
      <c r="D11" s="44" t="s">
        <v>825</v>
      </c>
      <c r="E11" s="44" t="s">
        <v>817</v>
      </c>
      <c r="F11" s="44" t="s">
        <v>1093</v>
      </c>
    </row>
    <row r="12" spans="1:6" ht="52.8" customHeight="1" x14ac:dyDescent="0.25">
      <c r="A12" s="44" t="s">
        <v>826</v>
      </c>
      <c r="B12" s="85"/>
      <c r="C12" s="44" t="s">
        <v>301</v>
      </c>
      <c r="D12" s="44" t="s">
        <v>825</v>
      </c>
      <c r="E12" s="44" t="s">
        <v>810</v>
      </c>
      <c r="F12" s="44" t="s">
        <v>1089</v>
      </c>
    </row>
    <row r="13" spans="1:6" ht="26.4" customHeight="1" x14ac:dyDescent="0.25">
      <c r="A13" s="44" t="s">
        <v>829</v>
      </c>
      <c r="B13" s="85" t="s">
        <v>1099</v>
      </c>
      <c r="C13" s="44"/>
      <c r="D13" s="44" t="s">
        <v>832</v>
      </c>
      <c r="E13" s="44" t="s">
        <v>832</v>
      </c>
      <c r="F13" s="44" t="s">
        <v>1089</v>
      </c>
    </row>
    <row r="14" spans="1:6" ht="39.6" customHeight="1" x14ac:dyDescent="0.25">
      <c r="A14" s="44" t="s">
        <v>833</v>
      </c>
      <c r="B14" s="85"/>
      <c r="C14" s="44"/>
      <c r="D14" s="44" t="s">
        <v>836</v>
      </c>
      <c r="E14" s="44" t="s">
        <v>1100</v>
      </c>
      <c r="F14" s="44" t="s">
        <v>1093</v>
      </c>
    </row>
    <row r="15" spans="1:6" ht="13.8" customHeight="1" x14ac:dyDescent="0.25">
      <c r="F15" s="60"/>
    </row>
    <row r="16" spans="1:6" ht="13.8" customHeight="1" x14ac:dyDescent="0.25">
      <c r="F16" s="60"/>
    </row>
    <row r="17" spans="6:6" ht="13.8" customHeight="1" x14ac:dyDescent="0.25">
      <c r="F17" s="60"/>
    </row>
    <row r="18" spans="6:6" ht="13.8" customHeight="1" x14ac:dyDescent="0.25">
      <c r="F18" s="60"/>
    </row>
    <row r="19" spans="6:6" ht="13.8" customHeight="1" x14ac:dyDescent="0.25">
      <c r="F19" s="60"/>
    </row>
    <row r="20" spans="6:6" ht="13.8" customHeight="1" x14ac:dyDescent="0.25">
      <c r="F20" s="60"/>
    </row>
    <row r="21" spans="6:6" ht="13.8" customHeight="1" x14ac:dyDescent="0.25">
      <c r="F21" s="60"/>
    </row>
    <row r="22" spans="6:6" ht="13.8" customHeight="1" x14ac:dyDescent="0.25">
      <c r="F22" s="60"/>
    </row>
    <row r="23" spans="6:6" ht="13.8" customHeight="1" x14ac:dyDescent="0.25">
      <c r="F23" s="60"/>
    </row>
    <row r="24" spans="6:6" ht="13.8" customHeight="1" x14ac:dyDescent="0.25">
      <c r="F24" s="60"/>
    </row>
    <row r="25" spans="6:6" ht="13.8" customHeight="1" x14ac:dyDescent="0.25">
      <c r="F25" s="60"/>
    </row>
    <row r="26" spans="6:6" ht="13.8" customHeight="1" x14ac:dyDescent="0.25">
      <c r="F26" s="60"/>
    </row>
  </sheetData>
  <mergeCells count="3">
    <mergeCell ref="B2:B7"/>
    <mergeCell ref="B8:B12"/>
    <mergeCell ref="B13:B14"/>
  </mergeCells>
  <pageMargins left="0.7" right="0.7" top="0.75" bottom="0.75" header="0.3" footer="0.3"/>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Phân công</vt:lpstr>
      <vt:lpstr>Tổng hợp testcase</vt:lpstr>
      <vt:lpstr>Tổng hợp Scenarios</vt:lpstr>
      <vt:lpstr>Ai Linh - Scenarios</vt:lpstr>
      <vt:lpstr>Ai Linh - Testcase</vt:lpstr>
      <vt:lpstr>Ai Linh - Category</vt:lpstr>
      <vt:lpstr>Ai Linh - SearchCategory</vt:lpstr>
      <vt:lpstr>Ai Linh - SearchReaderAccount</vt:lpstr>
      <vt:lpstr>Ai Linh - ReaderAccount</vt:lpstr>
      <vt:lpstr>Spreadsheet SDK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Đỗ Ái Linh</cp:lastModifiedBy>
  <dcterms:modified xsi:type="dcterms:W3CDTF">2024-03-28T10:25:33Z</dcterms:modified>
</cp:coreProperties>
</file>