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h9\Desktop\Newfolder\testMpc\"/>
    </mc:Choice>
  </mc:AlternateContent>
  <bookViews>
    <workbookView xWindow="0" yWindow="0" windowWidth="20490" windowHeight="7800"/>
  </bookViews>
  <sheets>
    <sheet name="Trang_tính1" sheetId="1" r:id="rId1"/>
    <sheet name="Trang_tính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B14" i="1"/>
  <c r="AB2" i="2"/>
  <c r="AA2" i="2"/>
  <c r="Z2" i="2"/>
  <c r="Y2" i="2"/>
  <c r="X2" i="2"/>
  <c r="X3" i="2"/>
  <c r="X4" i="2"/>
  <c r="X5" i="2"/>
  <c r="X6" i="2"/>
  <c r="W3" i="2"/>
  <c r="W4" i="2"/>
  <c r="W5" i="2"/>
  <c r="W6" i="2"/>
  <c r="W2" i="2"/>
  <c r="U3" i="2"/>
  <c r="V3" i="2"/>
  <c r="U4" i="2"/>
  <c r="V4" i="2"/>
  <c r="U5" i="2"/>
  <c r="V5" i="2"/>
  <c r="U6" i="2"/>
  <c r="V6" i="2"/>
  <c r="V2" i="2"/>
  <c r="U2" i="2"/>
  <c r="P2" i="2"/>
  <c r="O3" i="2"/>
  <c r="O4" i="2"/>
  <c r="O5" i="2"/>
  <c r="O6" i="2"/>
  <c r="O2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L2" i="2"/>
  <c r="M2" i="2"/>
  <c r="N2" i="2"/>
  <c r="K2" i="2"/>
  <c r="B13" i="2"/>
  <c r="B12" i="2"/>
  <c r="B8" i="2"/>
  <c r="B9" i="2" s="1"/>
  <c r="B7" i="2"/>
  <c r="B11" i="2" s="1"/>
  <c r="B1" i="2"/>
  <c r="B10" i="2" l="1"/>
  <c r="F8" i="1"/>
  <c r="F7" i="1"/>
  <c r="J3" i="1"/>
  <c r="E5" i="1"/>
  <c r="G5" i="1"/>
  <c r="D5" i="1"/>
  <c r="J2" i="1"/>
  <c r="E4" i="1"/>
  <c r="D4" i="1"/>
  <c r="F3" i="1"/>
  <c r="B13" i="1"/>
  <c r="B12" i="1"/>
  <c r="E3" i="1"/>
  <c r="D3" i="1"/>
  <c r="G2" i="1"/>
  <c r="F2" i="1"/>
  <c r="E2" i="1"/>
  <c r="D2" i="1"/>
  <c r="B11" i="1"/>
  <c r="B10" i="1"/>
  <c r="B9" i="1"/>
  <c r="B8" i="1"/>
  <c r="B7" i="1"/>
  <c r="B1" i="1"/>
  <c r="F4" i="1" l="1"/>
  <c r="F5" i="1" s="1"/>
</calcChain>
</file>

<file path=xl/sharedStrings.xml><?xml version="1.0" encoding="utf-8"?>
<sst xmlns="http://schemas.openxmlformats.org/spreadsheetml/2006/main" count="50" uniqueCount="27">
  <si>
    <t>Rs</t>
  </si>
  <si>
    <t>Rr</t>
  </si>
  <si>
    <t>Ls_sigma</t>
  </si>
  <si>
    <t>Lr_sigma</t>
  </si>
  <si>
    <t>Lm</t>
  </si>
  <si>
    <t>Ls</t>
  </si>
  <si>
    <t>Lr</t>
  </si>
  <si>
    <t>Tr</t>
  </si>
  <si>
    <t>Ts</t>
  </si>
  <si>
    <t>T</t>
  </si>
  <si>
    <t>sigma</t>
  </si>
  <si>
    <t>a11</t>
  </si>
  <si>
    <t>a12</t>
  </si>
  <si>
    <t>a13</t>
  </si>
  <si>
    <t>a14</t>
  </si>
  <si>
    <t>W</t>
  </si>
  <si>
    <t>V</t>
  </si>
  <si>
    <t>ia</t>
  </si>
  <si>
    <t>ib</t>
  </si>
  <si>
    <t>pa</t>
  </si>
  <si>
    <t>pb</t>
  </si>
  <si>
    <t>w</t>
  </si>
  <si>
    <t>vdc</t>
  </si>
  <si>
    <t>klast</t>
  </si>
  <si>
    <t>Cia</t>
  </si>
  <si>
    <t>Cib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</si>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</sst>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5" sqref="G5"/>
    </sheetView>
  </sheetViews>
  <sheetFormatPr defaultRowHeight="15" x14ac:dyDescent="0.25"/>
  <cols>
    <col min="4" max="4" width="13.7109375" customWidth="1"/>
    <col min="5" max="5" width="15.28515625" customWidth="1"/>
    <col min="6" max="6" width="18" customWidth="1"/>
    <col min="7" max="7" width="18.85546875" customWidth="1"/>
    <col min="10" max="10" width="12" bestFit="1" customWidth="1"/>
  </cols>
  <sheetData>
    <row r="1" spans="1:10" x14ac:dyDescent="0.25">
      <c r="A1" t="s">
        <v>9</v>
      </c>
      <c r="B1">
        <f>0.0001</f>
        <v>1E-4</v>
      </c>
      <c r="D1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0</v>
      </c>
      <c r="B2">
        <v>6</v>
      </c>
      <c r="D2">
        <f>1-B1*(1/(B11*B10) + (1-B11)/(B11*B9))</f>
        <v>0.98526095674234893</v>
      </c>
      <c r="E2">
        <f>B1*(1-B11)/(B11*B9)</f>
        <v>7.117078304274764E-3</v>
      </c>
      <c r="F2">
        <f>B1*(1-B11)/B11</f>
        <v>1.3380107212036558E-3</v>
      </c>
      <c r="G2">
        <f>B1/(B11*B7)</f>
        <v>1.2703274922293778E-3</v>
      </c>
      <c r="J2">
        <f>2^24</f>
        <v>16777216</v>
      </c>
    </row>
    <row r="3" spans="1:10" x14ac:dyDescent="0.25">
      <c r="A3" t="s">
        <v>1</v>
      </c>
      <c r="B3">
        <v>6</v>
      </c>
      <c r="D3">
        <f>D2</f>
        <v>0.98526095674234893</v>
      </c>
      <c r="E3">
        <f>E2</f>
        <v>7.117078304274764E-3</v>
      </c>
      <c r="F3">
        <f>F2*B12</f>
        <v>3.8484051380839104E-5</v>
      </c>
      <c r="G3">
        <f>G2*B13/B14</f>
        <v>6.351637461146889E-2</v>
      </c>
      <c r="J3">
        <f>2^34</f>
        <v>17179869184</v>
      </c>
    </row>
    <row r="4" spans="1:10" x14ac:dyDescent="0.25">
      <c r="A4" t="s">
        <v>2</v>
      </c>
      <c r="B4">
        <v>4.2000000000000003E-2</v>
      </c>
      <c r="D4">
        <f>D3*J2</f>
        <v>16529935.887633044</v>
      </c>
      <c r="E4">
        <f>E3*J2</f>
        <v>119404.75999973144</v>
      </c>
      <c r="F4">
        <f>F3*J3</f>
        <v>661150.96839315037</v>
      </c>
      <c r="G4">
        <f>G3*J2</f>
        <v>1065627.9363935296</v>
      </c>
    </row>
    <row r="5" spans="1:10" x14ac:dyDescent="0.25">
      <c r="A5" t="s">
        <v>3</v>
      </c>
      <c r="B5">
        <v>3.7999999999999999E-2</v>
      </c>
      <c r="D5" t="str">
        <f>DEC2HEX(D4,8)</f>
        <v>00FC3A0F</v>
      </c>
      <c r="E5" t="str">
        <f t="shared" ref="E5:G5" si="0">DEC2HEX(E4,8)</f>
        <v>0001D26C</v>
      </c>
      <c r="F5" t="str">
        <f t="shared" si="0"/>
        <v>000A169E</v>
      </c>
      <c r="G5" t="str">
        <f t="shared" si="0"/>
        <v>0010429B</v>
      </c>
    </row>
    <row r="6" spans="1:10" x14ac:dyDescent="0.25">
      <c r="A6" t="s">
        <v>4</v>
      </c>
      <c r="B6">
        <v>1.0900000000000001</v>
      </c>
    </row>
    <row r="7" spans="1:10" x14ac:dyDescent="0.25">
      <c r="A7" t="s">
        <v>5</v>
      </c>
      <c r="B7">
        <f>B4+B6</f>
        <v>1.1320000000000001</v>
      </c>
      <c r="F7">
        <f>-F4</f>
        <v>-661150.96839315037</v>
      </c>
    </row>
    <row r="8" spans="1:10" x14ac:dyDescent="0.25">
      <c r="A8" t="s">
        <v>6</v>
      </c>
      <c r="B8">
        <f>B6+B5</f>
        <v>1.1280000000000001</v>
      </c>
      <c r="F8" t="str">
        <f>DEC2HEX(F7)</f>
        <v>FFFFF5E962</v>
      </c>
    </row>
    <row r="9" spans="1:10" x14ac:dyDescent="0.25">
      <c r="A9" t="s">
        <v>7</v>
      </c>
      <c r="B9">
        <f>B8/B3</f>
        <v>0.18800000000000003</v>
      </c>
    </row>
    <row r="10" spans="1:10" x14ac:dyDescent="0.25">
      <c r="A10" t="s">
        <v>8</v>
      </c>
      <c r="B10">
        <f>B7/B2</f>
        <v>0.18866666666666668</v>
      </c>
    </row>
    <row r="11" spans="1:10" x14ac:dyDescent="0.25">
      <c r="A11" t="s">
        <v>10</v>
      </c>
      <c r="B11">
        <f>1-(B6^2)/(B7*B8)</f>
        <v>6.9540510738541061E-2</v>
      </c>
    </row>
    <row r="12" spans="1:10" x14ac:dyDescent="0.25">
      <c r="A12" t="s">
        <v>15</v>
      </c>
      <c r="B12">
        <f>300*PI()/(2^15)</f>
        <v>2.8762139772855772E-2</v>
      </c>
    </row>
    <row r="13" spans="1:10" x14ac:dyDescent="0.25">
      <c r="A13" t="s">
        <v>16</v>
      </c>
      <c r="B13">
        <f>500/(2^15)</f>
        <v>1.52587890625E-2</v>
      </c>
    </row>
    <row r="14" spans="1:10" x14ac:dyDescent="0.25">
      <c r="A14" t="s">
        <v>26</v>
      </c>
      <c r="B14">
        <f>10/(2^15)</f>
        <v>3.0517578125E-4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N1" workbookViewId="0">
      <selection activeCell="AG5" sqref="AG5"/>
    </sheetView>
  </sheetViews>
  <sheetFormatPr defaultRowHeight="15" x14ac:dyDescent="0.25"/>
  <cols>
    <col min="25" max="25" width="12" bestFit="1" customWidth="1"/>
    <col min="27" max="27" width="15.7109375" customWidth="1"/>
  </cols>
  <sheetData>
    <row r="1" spans="1:28" x14ac:dyDescent="0.25">
      <c r="A1" t="s">
        <v>9</v>
      </c>
      <c r="B1">
        <f>0.0001</f>
        <v>1E-4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11</v>
      </c>
      <c r="R1" t="s">
        <v>12</v>
      </c>
      <c r="S1" t="s">
        <v>13</v>
      </c>
      <c r="T1" t="s">
        <v>14</v>
      </c>
      <c r="U1" t="s">
        <v>24</v>
      </c>
      <c r="V1" t="s">
        <v>25</v>
      </c>
    </row>
    <row r="2" spans="1:28" x14ac:dyDescent="0.25">
      <c r="A2" t="s">
        <v>0</v>
      </c>
      <c r="B2">
        <v>6</v>
      </c>
      <c r="D2">
        <v>1</v>
      </c>
      <c r="E2">
        <v>2</v>
      </c>
      <c r="F2">
        <v>2</v>
      </c>
      <c r="G2">
        <v>1</v>
      </c>
      <c r="H2">
        <v>100</v>
      </c>
      <c r="I2">
        <v>60</v>
      </c>
      <c r="J2">
        <v>1</v>
      </c>
      <c r="K2">
        <f>D2*(2^15)/5</f>
        <v>6553.6</v>
      </c>
      <c r="L2">
        <f t="shared" ref="L2:N2" si="0">E2*(2^15)/5</f>
        <v>13107.2</v>
      </c>
      <c r="M2">
        <f t="shared" si="0"/>
        <v>13107.2</v>
      </c>
      <c r="N2">
        <f t="shared" si="0"/>
        <v>6553.6</v>
      </c>
      <c r="O2">
        <f>H2*(2^15)/(300*PI())</f>
        <v>3476.7927834901511</v>
      </c>
      <c r="P2">
        <f>I2/B13</f>
        <v>3932.16</v>
      </c>
      <c r="Q2">
        <v>0.98526000000000002</v>
      </c>
      <c r="R2">
        <v>7.1170779999999998E-3</v>
      </c>
      <c r="S2">
        <v>1.3380110000000001E-3</v>
      </c>
      <c r="T2">
        <v>1.2703269999999999E-3</v>
      </c>
      <c r="U2">
        <f>D2*Q2+F2*R2+H2*S2*G2</f>
        <v>1.133295256</v>
      </c>
      <c r="V2">
        <f>E2*Q2+G2*R2+F2*(-S2)*H2</f>
        <v>1.7100348780000001</v>
      </c>
      <c r="W2">
        <f>U2/5</f>
        <v>0.22665905120000002</v>
      </c>
      <c r="X2">
        <f>V2/5</f>
        <v>0.34200697560000004</v>
      </c>
      <c r="Y2">
        <f>U2*(2^39)/5</f>
        <v>124607131167.53787</v>
      </c>
      <c r="Z2">
        <f>V2*(2^39)/5</f>
        <v>188020323226.35138</v>
      </c>
      <c r="AA2" t="str">
        <f>DEC2HEX(Y2)</f>
        <v>1D0329EE1F</v>
      </c>
      <c r="AB2" t="str">
        <f>DEC2HEX(Z2)</f>
        <v>2BC6E2739A</v>
      </c>
    </row>
    <row r="3" spans="1:28" x14ac:dyDescent="0.25">
      <c r="A3" t="s">
        <v>1</v>
      </c>
      <c r="B3">
        <v>6</v>
      </c>
      <c r="D3">
        <v>2</v>
      </c>
      <c r="E3">
        <v>4</v>
      </c>
      <c r="F3">
        <v>3</v>
      </c>
      <c r="G3">
        <v>2</v>
      </c>
      <c r="H3">
        <v>200</v>
      </c>
      <c r="I3">
        <v>60</v>
      </c>
      <c r="J3">
        <v>4</v>
      </c>
      <c r="K3">
        <f t="shared" ref="K3:K6" si="1">D3*(2^15)/5</f>
        <v>13107.2</v>
      </c>
      <c r="L3">
        <f t="shared" ref="L3:L6" si="2">E3*(2^15)/5</f>
        <v>26214.400000000001</v>
      </c>
      <c r="M3">
        <f t="shared" ref="M3:M6" si="3">F3*(2^15)/5</f>
        <v>19660.8</v>
      </c>
      <c r="N3">
        <f t="shared" ref="N3:N6" si="4">G3*(2^15)/5</f>
        <v>13107.2</v>
      </c>
      <c r="O3">
        <f t="shared" ref="O3:O6" si="5">H3*(2^15)/(300*PI())</f>
        <v>6953.5855669803022</v>
      </c>
      <c r="Q3">
        <v>0.98526000000000002</v>
      </c>
      <c r="R3">
        <v>7.1170779999999998E-3</v>
      </c>
      <c r="S3">
        <v>1.3380110000000001E-3</v>
      </c>
      <c r="T3">
        <v>1.2703269999999999E-3</v>
      </c>
      <c r="U3">
        <f t="shared" ref="U3:U6" si="6">D3*Q3+F3*R3+H3*S3*G3</f>
        <v>2.527075634</v>
      </c>
      <c r="V3">
        <f t="shared" ref="V3:V6" si="7">E3*Q3+G3*R3+F3*(-S3)*H3</f>
        <v>3.1524675560000004</v>
      </c>
      <c r="W3">
        <f t="shared" ref="W3:X6" si="8">U3/5</f>
        <v>0.5054151268</v>
      </c>
      <c r="X3">
        <f t="shared" si="8"/>
        <v>0.63049351120000008</v>
      </c>
    </row>
    <row r="4" spans="1:28" x14ac:dyDescent="0.25">
      <c r="A4" t="s">
        <v>2</v>
      </c>
      <c r="B4">
        <v>4.2000000000000003E-2</v>
      </c>
      <c r="D4">
        <v>3</v>
      </c>
      <c r="E4">
        <v>1</v>
      </c>
      <c r="F4">
        <v>-1</v>
      </c>
      <c r="G4">
        <v>5</v>
      </c>
      <c r="H4">
        <v>150</v>
      </c>
      <c r="I4">
        <v>60</v>
      </c>
      <c r="J4">
        <v>2</v>
      </c>
      <c r="K4">
        <f t="shared" si="1"/>
        <v>19660.8</v>
      </c>
      <c r="L4">
        <f t="shared" si="2"/>
        <v>6553.6</v>
      </c>
      <c r="M4">
        <f t="shared" si="3"/>
        <v>-6553.6</v>
      </c>
      <c r="N4">
        <f t="shared" si="4"/>
        <v>32768</v>
      </c>
      <c r="O4">
        <f t="shared" si="5"/>
        <v>5215.1891752352267</v>
      </c>
      <c r="Q4">
        <v>0.98526000000000002</v>
      </c>
      <c r="R4">
        <v>7.1170779999999998E-3</v>
      </c>
      <c r="S4">
        <v>1.3380110000000001E-3</v>
      </c>
      <c r="T4">
        <v>1.2703269999999999E-3</v>
      </c>
      <c r="U4">
        <f t="shared" si="6"/>
        <v>3.9521711719999999</v>
      </c>
      <c r="V4">
        <f t="shared" si="7"/>
        <v>1.2215470400000001</v>
      </c>
      <c r="W4">
        <f t="shared" si="8"/>
        <v>0.79043423439999994</v>
      </c>
      <c r="X4">
        <f t="shared" si="8"/>
        <v>0.24430940800000003</v>
      </c>
    </row>
    <row r="5" spans="1:28" x14ac:dyDescent="0.25">
      <c r="A5" t="s">
        <v>3</v>
      </c>
      <c r="B5">
        <v>3.7999999999999999E-2</v>
      </c>
      <c r="D5">
        <v>-2</v>
      </c>
      <c r="E5">
        <v>-2</v>
      </c>
      <c r="F5">
        <v>3</v>
      </c>
      <c r="G5">
        <v>2</v>
      </c>
      <c r="H5">
        <v>200</v>
      </c>
      <c r="I5">
        <v>60</v>
      </c>
      <c r="J5">
        <v>6</v>
      </c>
      <c r="K5">
        <f t="shared" si="1"/>
        <v>-13107.2</v>
      </c>
      <c r="L5">
        <f t="shared" si="2"/>
        <v>-13107.2</v>
      </c>
      <c r="M5">
        <f t="shared" si="3"/>
        <v>19660.8</v>
      </c>
      <c r="N5">
        <f t="shared" si="4"/>
        <v>13107.2</v>
      </c>
      <c r="O5">
        <f t="shared" si="5"/>
        <v>6953.5855669803022</v>
      </c>
      <c r="Q5">
        <v>0.98526000000000002</v>
      </c>
      <c r="R5">
        <v>7.1170779999999998E-3</v>
      </c>
      <c r="S5">
        <v>1.3380110000000001E-3</v>
      </c>
      <c r="T5">
        <v>1.2703269999999999E-3</v>
      </c>
      <c r="U5">
        <f t="shared" si="6"/>
        <v>-1.4139643660000001</v>
      </c>
      <c r="V5">
        <f t="shared" si="7"/>
        <v>-2.7590924440000002</v>
      </c>
      <c r="W5">
        <f t="shared" si="8"/>
        <v>-0.28279287320000002</v>
      </c>
      <c r="X5">
        <f t="shared" si="8"/>
        <v>-0.55181848880000006</v>
      </c>
    </row>
    <row r="6" spans="1:28" x14ac:dyDescent="0.25">
      <c r="A6" t="s">
        <v>4</v>
      </c>
      <c r="B6">
        <v>1.0900000000000001</v>
      </c>
      <c r="D6">
        <v>-4</v>
      </c>
      <c r="E6">
        <v>4</v>
      </c>
      <c r="F6">
        <v>-1</v>
      </c>
      <c r="G6">
        <v>0</v>
      </c>
      <c r="H6">
        <v>-200</v>
      </c>
      <c r="I6">
        <v>60</v>
      </c>
      <c r="J6">
        <v>3</v>
      </c>
      <c r="K6">
        <f t="shared" si="1"/>
        <v>-26214.400000000001</v>
      </c>
      <c r="L6">
        <f t="shared" si="2"/>
        <v>26214.400000000001</v>
      </c>
      <c r="M6">
        <f t="shared" si="3"/>
        <v>-6553.6</v>
      </c>
      <c r="N6">
        <f t="shared" si="4"/>
        <v>0</v>
      </c>
      <c r="O6">
        <f t="shared" si="5"/>
        <v>-6953.5855669803022</v>
      </c>
      <c r="Q6">
        <v>0.98526000000000002</v>
      </c>
      <c r="R6">
        <v>7.1170779999999998E-3</v>
      </c>
      <c r="S6">
        <v>1.3380110000000001E-3</v>
      </c>
      <c r="T6">
        <v>1.2703269999999999E-3</v>
      </c>
      <c r="U6">
        <f t="shared" si="6"/>
        <v>-3.9481570779999999</v>
      </c>
      <c r="V6">
        <f t="shared" si="7"/>
        <v>3.6734378000000003</v>
      </c>
      <c r="W6">
        <f t="shared" si="8"/>
        <v>-0.78963141559999994</v>
      </c>
      <c r="X6">
        <f t="shared" si="8"/>
        <v>0.73468756000000002</v>
      </c>
    </row>
    <row r="7" spans="1:28" x14ac:dyDescent="0.25">
      <c r="A7" t="s">
        <v>5</v>
      </c>
      <c r="B7">
        <f>B4+B6</f>
        <v>1.1320000000000001</v>
      </c>
    </row>
    <row r="8" spans="1:28" x14ac:dyDescent="0.25">
      <c r="A8" t="s">
        <v>6</v>
      </c>
      <c r="B8">
        <f>B6+B5</f>
        <v>1.1280000000000001</v>
      </c>
    </row>
    <row r="9" spans="1:28" x14ac:dyDescent="0.25">
      <c r="A9" t="s">
        <v>7</v>
      </c>
      <c r="B9">
        <f>B8/B3</f>
        <v>0.18800000000000003</v>
      </c>
    </row>
    <row r="10" spans="1:28" x14ac:dyDescent="0.25">
      <c r="A10" t="s">
        <v>8</v>
      </c>
      <c r="B10">
        <f>B7/B2</f>
        <v>0.18866666666666668</v>
      </c>
    </row>
    <row r="11" spans="1:28" x14ac:dyDescent="0.25">
      <c r="A11" t="s">
        <v>10</v>
      </c>
      <c r="B11">
        <f>1-(B6^2)/(B7*B8)</f>
        <v>6.9540510738541061E-2</v>
      </c>
    </row>
    <row r="12" spans="1:28" x14ac:dyDescent="0.25">
      <c r="A12" t="s">
        <v>15</v>
      </c>
      <c r="B12">
        <f>300*PI()/(2^15)</f>
        <v>2.8762139772855772E-2</v>
      </c>
    </row>
    <row r="13" spans="1:28" x14ac:dyDescent="0.25">
      <c r="A13" t="s">
        <v>16</v>
      </c>
      <c r="B13">
        <f>500/(2^15)</f>
        <v>1.52587890625E-2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Linh Bùi</dc:creator>
  <cp:lastModifiedBy>Tuấn Linh Bùi</cp:lastModifiedBy>
  <dcterms:created xsi:type="dcterms:W3CDTF">2020-01-07T11:24:47Z</dcterms:created>
  <dcterms:modified xsi:type="dcterms:W3CDTF">2020-01-08T04:53:10Z</dcterms:modified>
</cp:coreProperties>
</file>