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M&amp;ANM\Lab01\"/>
    </mc:Choice>
  </mc:AlternateContent>
  <xr:revisionPtr revIDLastSave="0" documentId="13_ncr:1_{85127D17-5EB2-4806-96AD-5771F46F9DDC}" xr6:coauthVersionLast="46" xr6:coauthVersionMax="46" xr10:uidLastSave="{00000000-0000-0000-0000-000000000000}"/>
  <bookViews>
    <workbookView xWindow="-120" yWindow="-120" windowWidth="29040" windowHeight="15990" activeTab="2" xr2:uid="{6F63C1E9-EB4C-4031-99C6-046BD0574697}"/>
  </bookViews>
  <sheets>
    <sheet name="PC1K" sheetId="1" r:id="rId1"/>
    <sheet name="ChildKey" sheetId="2" r:id="rId2"/>
    <sheet name="IP" sheetId="3" r:id="rId3"/>
    <sheet name="S-Bo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" i="2" l="1"/>
  <c r="D1" i="3"/>
  <c r="A2" i="3" a="1"/>
  <c r="A2" i="3" s="1"/>
  <c r="N43" i="2"/>
  <c r="L39" i="2"/>
  <c r="L40" i="2"/>
  <c r="L41" i="2"/>
  <c r="L42" i="2"/>
  <c r="L43" i="2"/>
  <c r="L38" i="2"/>
  <c r="F49" i="2"/>
  <c r="D94" i="2"/>
  <c r="D93" i="2" s="1"/>
  <c r="D92" i="2" s="1"/>
  <c r="D91" i="2" s="1"/>
  <c r="D90" i="2" s="1"/>
  <c r="D89" i="2" s="1"/>
  <c r="D88" i="2" s="1"/>
  <c r="D87" i="2" s="1"/>
  <c r="D86" i="2" s="1"/>
  <c r="D85" i="2" s="1"/>
  <c r="D84" i="2" s="1"/>
  <c r="D83" i="2" s="1"/>
  <c r="D82" i="2" s="1"/>
  <c r="D81" i="2" s="1"/>
  <c r="D80" i="2" s="1"/>
  <c r="D79" i="2" s="1"/>
  <c r="D78" i="2" s="1"/>
  <c r="D77" i="2" s="1"/>
  <c r="D76" i="2" s="1"/>
  <c r="D75" i="2" s="1"/>
  <c r="D74" i="2" s="1"/>
  <c r="D73" i="2" s="1"/>
  <c r="D72" i="2" s="1"/>
  <c r="D71" i="2" s="1"/>
  <c r="D70" i="2" s="1"/>
  <c r="D69" i="2" s="1"/>
  <c r="D68" i="2" s="1"/>
  <c r="D67" i="2" s="1"/>
  <c r="D66" i="2" s="1"/>
  <c r="D65" i="2" s="1"/>
  <c r="D64" i="2" s="1"/>
  <c r="D63" i="2" s="1"/>
  <c r="D62" i="2" s="1"/>
  <c r="D61" i="2" s="1"/>
  <c r="D60" i="2" s="1"/>
  <c r="D59" i="2" s="1"/>
  <c r="D58" i="2" s="1"/>
  <c r="D57" i="2" s="1"/>
  <c r="D56" i="2" s="1"/>
  <c r="D55" i="2" s="1"/>
  <c r="D54" i="2" s="1"/>
  <c r="D53" i="2" s="1"/>
  <c r="D52" i="2" s="1"/>
  <c r="D51" i="2" s="1"/>
  <c r="D50" i="2" s="1"/>
  <c r="D49" i="2" s="1"/>
  <c r="D95" i="2"/>
  <c r="D96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49" i="2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D31" i="3" s="1"/>
  <c r="E31" i="3" s="1"/>
  <c r="B16" i="3"/>
  <c r="C16" i="3" s="1"/>
  <c r="C19" i="1"/>
  <c r="E16" i="1"/>
  <c r="E15" i="1" s="1"/>
  <c r="E14" i="1" s="1"/>
  <c r="E13" i="1" s="1"/>
  <c r="E12" i="1" s="1"/>
  <c r="E11" i="1" s="1"/>
  <c r="E10" i="1" s="1"/>
  <c r="E9" i="1" s="1"/>
  <c r="E8" i="1" s="1"/>
  <c r="E7" i="1" s="1"/>
  <c r="E6" i="1" s="1"/>
  <c r="E5" i="1" s="1"/>
  <c r="E4" i="1" s="1"/>
  <c r="E17" i="1"/>
  <c r="E18" i="1"/>
  <c r="B2" i="1"/>
  <c r="B18" i="1" s="1"/>
  <c r="C18" i="1" s="1"/>
  <c r="K3" i="3" l="1"/>
  <c r="D30" i="3"/>
  <c r="E30" i="3" s="1"/>
  <c r="B8" i="1"/>
  <c r="C8" i="1" s="1"/>
  <c r="B7" i="1"/>
  <c r="C7" i="1" s="1"/>
  <c r="B6" i="1"/>
  <c r="C6" i="1" s="1"/>
  <c r="B14" i="1"/>
  <c r="C14" i="1" s="1"/>
  <c r="B4" i="1"/>
  <c r="C4" i="1" s="1"/>
  <c r="B19" i="1"/>
  <c r="D19" i="1" s="1"/>
  <c r="D18" i="1" s="1"/>
  <c r="B16" i="1"/>
  <c r="C16" i="1" s="1"/>
  <c r="B13" i="1"/>
  <c r="C13" i="1" s="1"/>
  <c r="B12" i="1"/>
  <c r="C12" i="1" s="1"/>
  <c r="B17" i="1"/>
  <c r="C17" i="1" s="1"/>
  <c r="B11" i="1"/>
  <c r="C11" i="1" s="1"/>
  <c r="B10" i="1"/>
  <c r="C10" i="1" s="1"/>
  <c r="B9" i="1"/>
  <c r="C9" i="1" s="1"/>
  <c r="B5" i="1"/>
  <c r="C5" i="1" s="1"/>
  <c r="B15" i="1"/>
  <c r="C15" i="1" s="1"/>
  <c r="D29" i="3" l="1"/>
  <c r="D17" i="1"/>
  <c r="D16" i="1" s="1"/>
  <c r="D15" i="1" s="1"/>
  <c r="D14" i="1" s="1"/>
  <c r="D13" i="1" s="1"/>
  <c r="D12" i="1" s="1"/>
  <c r="D11" i="1" s="1"/>
  <c r="D10" i="1" s="1"/>
  <c r="D9" i="1" s="1"/>
  <c r="D8" i="1" s="1"/>
  <c r="D7" i="1" s="1"/>
  <c r="D6" i="1" s="1"/>
  <c r="D5" i="1" s="1"/>
  <c r="D4" i="1" s="1"/>
  <c r="D28" i="3" l="1"/>
  <c r="E29" i="3"/>
  <c r="C23" i="1"/>
  <c r="F2" i="1"/>
  <c r="D27" i="3" l="1"/>
  <c r="E28" i="3"/>
  <c r="C24" i="1"/>
  <c r="C28" i="1"/>
  <c r="C67" i="1"/>
  <c r="C68" i="1"/>
  <c r="C47" i="1"/>
  <c r="C72" i="1"/>
  <c r="C27" i="1"/>
  <c r="C54" i="1"/>
  <c r="C44" i="1"/>
  <c r="C50" i="1"/>
  <c r="C70" i="1"/>
  <c r="C42" i="1"/>
  <c r="C39" i="1"/>
  <c r="C31" i="1"/>
  <c r="C58" i="1"/>
  <c r="C30" i="1"/>
  <c r="C26" i="1"/>
  <c r="C25" i="1"/>
  <c r="C74" i="1"/>
  <c r="C69" i="1"/>
  <c r="C53" i="1"/>
  <c r="C75" i="1"/>
  <c r="C34" i="1"/>
  <c r="C60" i="1"/>
  <c r="C35" i="1"/>
  <c r="C57" i="1"/>
  <c r="C29" i="1"/>
  <c r="C61" i="1"/>
  <c r="C59" i="1"/>
  <c r="C51" i="1"/>
  <c r="C33" i="1"/>
  <c r="C64" i="1"/>
  <c r="C63" i="1"/>
  <c r="C37" i="1"/>
  <c r="C32" i="1"/>
  <c r="C78" i="1"/>
  <c r="D78" i="1" s="1"/>
  <c r="C52" i="1"/>
  <c r="C55" i="1"/>
  <c r="C66" i="1"/>
  <c r="C38" i="1"/>
  <c r="C73" i="1"/>
  <c r="C45" i="1"/>
  <c r="C76" i="1"/>
  <c r="C43" i="1"/>
  <c r="C77" i="1"/>
  <c r="C65" i="1"/>
  <c r="C62" i="1"/>
  <c r="C56" i="1"/>
  <c r="C71" i="1"/>
  <c r="C41" i="1"/>
  <c r="C40" i="1"/>
  <c r="C48" i="1"/>
  <c r="C49" i="1"/>
  <c r="C46" i="1"/>
  <c r="C36" i="1"/>
  <c r="D26" i="3" l="1"/>
  <c r="E27" i="3"/>
  <c r="D77" i="1"/>
  <c r="D76" i="1" s="1"/>
  <c r="D75" i="1" s="1"/>
  <c r="D74" i="1" s="1"/>
  <c r="D73" i="1" s="1"/>
  <c r="D72" i="1" s="1"/>
  <c r="D71" i="1" s="1"/>
  <c r="D70" i="1" s="1"/>
  <c r="D69" i="1" s="1"/>
  <c r="D68" i="1" s="1"/>
  <c r="D67" i="1" s="1"/>
  <c r="D66" i="1" s="1"/>
  <c r="D65" i="1" s="1"/>
  <c r="D64" i="1" s="1"/>
  <c r="D63" i="1" s="1"/>
  <c r="D62" i="1" s="1"/>
  <c r="D61" i="1" s="1"/>
  <c r="D60" i="1" s="1"/>
  <c r="D59" i="1" s="1"/>
  <c r="D58" i="1" s="1"/>
  <c r="D57" i="1" s="1"/>
  <c r="D56" i="1" s="1"/>
  <c r="D55" i="1" s="1"/>
  <c r="D54" i="1" s="1"/>
  <c r="D53" i="1" s="1"/>
  <c r="D52" i="1" s="1"/>
  <c r="D51" i="1" s="1"/>
  <c r="D50" i="1" s="1"/>
  <c r="D49" i="1" s="1"/>
  <c r="D48" i="1" s="1"/>
  <c r="D47" i="1" s="1"/>
  <c r="D46" i="1" s="1"/>
  <c r="D45" i="1" s="1"/>
  <c r="D44" i="1" s="1"/>
  <c r="D43" i="1" s="1"/>
  <c r="D42" i="1" s="1"/>
  <c r="D41" i="1" s="1"/>
  <c r="D40" i="1" s="1"/>
  <c r="D39" i="1" s="1"/>
  <c r="D38" i="1" s="1"/>
  <c r="D37" i="1" s="1"/>
  <c r="D36" i="1" s="1"/>
  <c r="D35" i="1" s="1"/>
  <c r="D34" i="1" s="1"/>
  <c r="D33" i="1" s="1"/>
  <c r="D32" i="1" s="1"/>
  <c r="D31" i="1" s="1"/>
  <c r="D30" i="1" s="1"/>
  <c r="D29" i="1" s="1"/>
  <c r="D28" i="1" s="1"/>
  <c r="D27" i="1" s="1"/>
  <c r="D26" i="1" s="1"/>
  <c r="D25" i="1" s="1"/>
  <c r="D24" i="1" s="1"/>
  <c r="D23" i="1" s="1"/>
  <c r="D25" i="3" l="1"/>
  <c r="E26" i="3"/>
  <c r="I4" i="1"/>
  <c r="J4" i="1" s="1"/>
  <c r="I5" i="1"/>
  <c r="J5" i="1" s="1"/>
  <c r="B1" i="2"/>
  <c r="I6" i="1"/>
  <c r="J6" i="1" s="1"/>
  <c r="I7" i="1"/>
  <c r="J7" i="1" s="1"/>
  <c r="I8" i="1"/>
  <c r="J8" i="1" s="1"/>
  <c r="I9" i="1"/>
  <c r="J9" i="1" s="1"/>
  <c r="K9" i="1" s="1"/>
  <c r="I3" i="1"/>
  <c r="D24" i="3" l="1"/>
  <c r="E25" i="3"/>
  <c r="F4" i="2"/>
  <c r="F3" i="2"/>
  <c r="J3" i="1"/>
  <c r="A4" i="2" s="1" a="1"/>
  <c r="A4" i="2" s="1"/>
  <c r="K8" i="1"/>
  <c r="K7" i="1" s="1"/>
  <c r="K6" i="1" s="1"/>
  <c r="K5" i="1" s="1"/>
  <c r="K4" i="1" s="1"/>
  <c r="D23" i="3" l="1"/>
  <c r="E24" i="3"/>
  <c r="K3" i="1"/>
  <c r="I11" i="1" s="1"/>
  <c r="C18" i="2"/>
  <c r="C24" i="2"/>
  <c r="C15" i="2"/>
  <c r="C23" i="2"/>
  <c r="C26" i="2"/>
  <c r="C20" i="2"/>
  <c r="C25" i="2"/>
  <c r="C22" i="2"/>
  <c r="C14" i="2"/>
  <c r="C19" i="2"/>
  <c r="C16" i="2"/>
  <c r="C17" i="2"/>
  <c r="C27" i="2"/>
  <c r="C21" i="2"/>
  <c r="C28" i="2"/>
  <c r="C13" i="2"/>
  <c r="D22" i="2"/>
  <c r="D17" i="2"/>
  <c r="D23" i="2"/>
  <c r="D13" i="2"/>
  <c r="D24" i="2"/>
  <c r="D19" i="2"/>
  <c r="D26" i="2"/>
  <c r="D14" i="2"/>
  <c r="D15" i="2"/>
  <c r="D20" i="2"/>
  <c r="D21" i="2"/>
  <c r="D28" i="2"/>
  <c r="D27" i="2"/>
  <c r="D25" i="2"/>
  <c r="D18" i="2"/>
  <c r="D16" i="2"/>
  <c r="D22" i="3" l="1"/>
  <c r="E23" i="3"/>
  <c r="B33" i="2"/>
  <c r="B34" i="2"/>
  <c r="B35" i="2"/>
  <c r="B32" i="2"/>
  <c r="C32" i="2" s="1"/>
  <c r="G40" i="2"/>
  <c r="G41" i="2"/>
  <c r="G38" i="2"/>
  <c r="G39" i="2"/>
  <c r="B39" i="2"/>
  <c r="B40" i="2"/>
  <c r="B41" i="2"/>
  <c r="B38" i="2"/>
  <c r="C38" i="2" s="1"/>
  <c r="G32" i="2"/>
  <c r="H32" i="2" s="1"/>
  <c r="G33" i="2"/>
  <c r="G34" i="2"/>
  <c r="G35" i="2"/>
  <c r="D21" i="3" l="1"/>
  <c r="E22" i="3"/>
  <c r="C41" i="2"/>
  <c r="D41" i="2"/>
  <c r="D40" i="2" s="1"/>
  <c r="D39" i="2" s="1"/>
  <c r="D38" i="2" s="1"/>
  <c r="C33" i="2"/>
  <c r="H38" i="2"/>
  <c r="H41" i="2"/>
  <c r="I41" i="2"/>
  <c r="H39" i="2"/>
  <c r="H40" i="2"/>
  <c r="I40" i="2"/>
  <c r="I39" i="2" s="1"/>
  <c r="I38" i="2" s="1"/>
  <c r="C40" i="2"/>
  <c r="C39" i="2"/>
  <c r="H35" i="2"/>
  <c r="I35" i="2"/>
  <c r="I34" i="2" s="1"/>
  <c r="I33" i="2" s="1"/>
  <c r="I32" i="2" s="1"/>
  <c r="H34" i="2"/>
  <c r="C35" i="2"/>
  <c r="D35" i="2"/>
  <c r="D34" i="2" s="1"/>
  <c r="D33" i="2" s="1"/>
  <c r="D32" i="2" s="1"/>
  <c r="H33" i="2"/>
  <c r="C34" i="2"/>
  <c r="D20" i="3" l="1"/>
  <c r="E21" i="3"/>
  <c r="L32" i="2"/>
  <c r="L33" i="2"/>
  <c r="M33" i="2" s="1"/>
  <c r="D19" i="3" l="1"/>
  <c r="E20" i="3"/>
  <c r="M39" i="2"/>
  <c r="M42" i="2"/>
  <c r="M43" i="2"/>
  <c r="M41" i="2"/>
  <c r="M32" i="2"/>
  <c r="M40" i="2"/>
  <c r="D18" i="3" l="1"/>
  <c r="E19" i="3"/>
  <c r="N42" i="2"/>
  <c r="N41" i="2" s="1"/>
  <c r="N40" i="2" s="1"/>
  <c r="N39" i="2" s="1"/>
  <c r="M38" i="2"/>
  <c r="D17" i="3" l="1"/>
  <c r="E18" i="3"/>
  <c r="N38" i="2"/>
  <c r="K6" i="3" l="1"/>
  <c r="K7" i="3"/>
  <c r="K8" i="3"/>
  <c r="K5" i="3"/>
  <c r="K4" i="3"/>
  <c r="D16" i="3"/>
  <c r="E17" i="3"/>
  <c r="B1" i="3"/>
  <c r="E16" i="3" l="1"/>
  <c r="A37" i="3"/>
  <c r="C39" i="3" l="1"/>
  <c r="C101" i="3"/>
  <c r="C102" i="3"/>
  <c r="D102" i="3" s="1"/>
  <c r="D101" i="3" s="1"/>
  <c r="C95" i="3"/>
  <c r="C96" i="3"/>
  <c r="C97" i="3"/>
  <c r="C98" i="3"/>
  <c r="C100" i="3"/>
  <c r="C99" i="3"/>
  <c r="C40" i="3"/>
  <c r="C41" i="3"/>
  <c r="C71" i="3"/>
  <c r="C68" i="3"/>
  <c r="C45" i="3"/>
  <c r="C65" i="3"/>
  <c r="C77" i="3"/>
  <c r="C89" i="3"/>
  <c r="C81" i="3"/>
  <c r="C63" i="3"/>
  <c r="C83" i="3"/>
  <c r="C59" i="3"/>
  <c r="C73" i="3"/>
  <c r="C76" i="3"/>
  <c r="C74" i="3"/>
  <c r="C53" i="3"/>
  <c r="C60" i="3"/>
  <c r="C80" i="3"/>
  <c r="C69" i="3"/>
  <c r="C72" i="3"/>
  <c r="C92" i="3"/>
  <c r="C50" i="3"/>
  <c r="C58" i="3"/>
  <c r="C51" i="3"/>
  <c r="C62" i="3"/>
  <c r="C94" i="3"/>
  <c r="C46" i="3"/>
  <c r="C75" i="3"/>
  <c r="C55" i="3"/>
  <c r="C88" i="3"/>
  <c r="C93" i="3"/>
  <c r="C86" i="3"/>
  <c r="C43" i="3"/>
  <c r="C87" i="3"/>
  <c r="C44" i="3"/>
  <c r="C52" i="3"/>
  <c r="C67" i="3"/>
  <c r="C64" i="3"/>
  <c r="C70" i="3"/>
  <c r="C47" i="3"/>
  <c r="C57" i="3"/>
  <c r="C42" i="3"/>
  <c r="C54" i="3"/>
  <c r="C48" i="3"/>
  <c r="C66" i="3"/>
  <c r="C84" i="3"/>
  <c r="C78" i="3"/>
  <c r="C61" i="3"/>
  <c r="C90" i="3"/>
  <c r="C85" i="3"/>
  <c r="C56" i="3"/>
  <c r="C82" i="3"/>
  <c r="C49" i="3"/>
  <c r="C79" i="3"/>
  <c r="C91" i="3"/>
  <c r="D100" i="3" l="1"/>
  <c r="D99" i="3" s="1"/>
  <c r="D98" i="3" s="1"/>
  <c r="D97" i="3" s="1"/>
  <c r="D96" i="3" s="1"/>
  <c r="D95" i="3" s="1"/>
  <c r="D94" i="3" s="1"/>
  <c r="D93" i="3" s="1"/>
  <c r="D92" i="3" s="1"/>
  <c r="D91" i="3" s="1"/>
  <c r="D90" i="3" s="1"/>
  <c r="D89" i="3" s="1"/>
  <c r="D88" i="3" s="1"/>
  <c r="D87" i="3" s="1"/>
  <c r="D86" i="3" s="1"/>
  <c r="D85" i="3" s="1"/>
  <c r="D84" i="3" s="1"/>
  <c r="D83" i="3" s="1"/>
  <c r="D82" i="3" s="1"/>
  <c r="D81" i="3" s="1"/>
  <c r="D80" i="3" s="1"/>
  <c r="D79" i="3" s="1"/>
  <c r="D78" i="3" s="1"/>
  <c r="D77" i="3" s="1"/>
  <c r="D76" i="3" s="1"/>
  <c r="D75" i="3" s="1"/>
  <c r="D74" i="3" s="1"/>
  <c r="D73" i="3" s="1"/>
  <c r="D72" i="3" s="1"/>
  <c r="D71" i="3" s="1"/>
  <c r="D70" i="3" s="1"/>
  <c r="D69" i="3" s="1"/>
  <c r="D68" i="3" s="1"/>
  <c r="D67" i="3" s="1"/>
  <c r="D66" i="3" s="1"/>
  <c r="D65" i="3" s="1"/>
  <c r="D64" i="3" s="1"/>
  <c r="D63" i="3" s="1"/>
  <c r="D62" i="3" s="1"/>
  <c r="D61" i="3" s="1"/>
  <c r="D60" i="3" s="1"/>
  <c r="D59" i="3" s="1"/>
  <c r="D58" i="3" s="1"/>
  <c r="D57" i="3" s="1"/>
  <c r="D56" i="3" s="1"/>
  <c r="D55" i="3" s="1"/>
  <c r="D54" i="3" s="1"/>
  <c r="D53" i="3" s="1"/>
  <c r="D52" i="3" s="1"/>
  <c r="D51" i="3" s="1"/>
  <c r="D50" i="3" s="1"/>
  <c r="D49" i="3" s="1"/>
  <c r="D48" i="3" s="1"/>
  <c r="D47" i="3" s="1"/>
  <c r="D46" i="3" s="1"/>
  <c r="D45" i="3" s="1"/>
  <c r="D44" i="3" s="1"/>
  <c r="D43" i="3" s="1"/>
  <c r="D42" i="3" s="1"/>
  <c r="D41" i="3" s="1"/>
  <c r="D40" i="3" s="1"/>
  <c r="D39" i="3" s="1"/>
  <c r="I33" i="3" s="1"/>
  <c r="U4" i="3" l="1"/>
  <c r="V4" i="3" s="1"/>
  <c r="U5" i="3"/>
  <c r="V5" i="3" s="1"/>
  <c r="U6" i="3"/>
  <c r="V6" i="3" s="1"/>
  <c r="U3" i="3"/>
  <c r="V3" i="3" s="1"/>
  <c r="I43" i="3"/>
  <c r="J43" i="3" s="1"/>
  <c r="I45" i="3"/>
  <c r="J45" i="3" s="1"/>
  <c r="K45" i="3" s="1"/>
  <c r="I38" i="3"/>
  <c r="J38" i="3" s="1"/>
  <c r="D38" i="3"/>
  <c r="I34" i="3"/>
  <c r="I44" i="3"/>
  <c r="J44" i="3" s="1"/>
  <c r="K44" i="3" s="1"/>
  <c r="I39" i="3"/>
  <c r="J39" i="3" s="1"/>
  <c r="I40" i="3"/>
  <c r="J40" i="3" s="1"/>
  <c r="I41" i="3"/>
  <c r="J41" i="3" s="1"/>
  <c r="I42" i="3"/>
  <c r="J42" i="3" s="1"/>
  <c r="P46" i="3" l="1"/>
  <c r="P58" i="3"/>
  <c r="P70" i="3"/>
  <c r="P82" i="3"/>
  <c r="P47" i="3"/>
  <c r="P59" i="3"/>
  <c r="P71" i="3"/>
  <c r="P83" i="3"/>
  <c r="P48" i="3"/>
  <c r="P60" i="3"/>
  <c r="P72" i="3"/>
  <c r="P84" i="3"/>
  <c r="Q84" i="3" s="1"/>
  <c r="P49" i="3"/>
  <c r="P61" i="3"/>
  <c r="P73" i="3"/>
  <c r="P85" i="3"/>
  <c r="Q85" i="3" s="1"/>
  <c r="P50" i="3"/>
  <c r="P62" i="3"/>
  <c r="P74" i="3"/>
  <c r="P38" i="3"/>
  <c r="P39" i="3"/>
  <c r="P51" i="3"/>
  <c r="P63" i="3"/>
  <c r="P75" i="3"/>
  <c r="P40" i="3"/>
  <c r="P52" i="3"/>
  <c r="P64" i="3"/>
  <c r="P76" i="3"/>
  <c r="P41" i="3"/>
  <c r="P53" i="3"/>
  <c r="P65" i="3"/>
  <c r="P77" i="3"/>
  <c r="P54" i="3"/>
  <c r="P78" i="3"/>
  <c r="P42" i="3"/>
  <c r="P66" i="3"/>
  <c r="P43" i="3"/>
  <c r="P55" i="3"/>
  <c r="P67" i="3"/>
  <c r="P79" i="3"/>
  <c r="P57" i="3"/>
  <c r="P69" i="3"/>
  <c r="P44" i="3"/>
  <c r="P56" i="3"/>
  <c r="P68" i="3"/>
  <c r="P80" i="3"/>
  <c r="P45" i="3"/>
  <c r="P81" i="3"/>
  <c r="K43" i="3"/>
  <c r="K42" i="3" s="1"/>
  <c r="K41" i="3" s="1"/>
  <c r="K40" i="3" s="1"/>
  <c r="K39" i="3" s="1"/>
  <c r="K38" i="3" s="1"/>
  <c r="I36" i="3" s="1"/>
  <c r="Q83" i="3" l="1"/>
  <c r="Q82" i="3" s="1"/>
  <c r="Q81" i="3" s="1"/>
  <c r="Q80" i="3" s="1"/>
  <c r="Q79" i="3" s="1"/>
  <c r="Q78" i="3" s="1"/>
  <c r="Q77" i="3" s="1"/>
  <c r="Q76" i="3" s="1"/>
  <c r="Q75" i="3" s="1"/>
  <c r="Q74" i="3" s="1"/>
  <c r="Q73" i="3" s="1"/>
  <c r="Q72" i="3" s="1"/>
  <c r="Q71" i="3" s="1"/>
  <c r="Q70" i="3" s="1"/>
  <c r="Q69" i="3" s="1"/>
  <c r="Q68" i="3" s="1"/>
  <c r="Q67" i="3" s="1"/>
  <c r="Q66" i="3" s="1"/>
  <c r="Q65" i="3" s="1"/>
  <c r="Q64" i="3" s="1"/>
  <c r="Q63" i="3" s="1"/>
  <c r="Q62" i="3" s="1"/>
  <c r="Q61" i="3" s="1"/>
  <c r="Q60" i="3" s="1"/>
  <c r="Q59" i="3" s="1"/>
  <c r="Q58" i="3" s="1"/>
  <c r="Q57" i="3" s="1"/>
  <c r="Q56" i="3" s="1"/>
  <c r="Q55" i="3" s="1"/>
  <c r="Q54" i="3" s="1"/>
  <c r="Q53" i="3" s="1"/>
  <c r="Q52" i="3" s="1"/>
  <c r="Q51" i="3" s="1"/>
  <c r="Q50" i="3" s="1"/>
  <c r="Q49" i="3" s="1"/>
  <c r="Q48" i="3" s="1"/>
  <c r="Q47" i="3" s="1"/>
  <c r="Q46" i="3" s="1"/>
  <c r="Q45" i="3" s="1"/>
  <c r="Q44" i="3" s="1"/>
  <c r="Q43" i="3" s="1"/>
  <c r="Q42" i="3" s="1"/>
  <c r="Q41" i="3" s="1"/>
  <c r="Q40" i="3" s="1"/>
  <c r="Q39" i="3" s="1"/>
  <c r="Q38" i="3" s="1"/>
  <c r="I1" i="3" s="1"/>
  <c r="I3" i="3" l="1"/>
  <c r="J3" i="3" s="1"/>
  <c r="I8" i="3"/>
  <c r="J8" i="3" s="1"/>
  <c r="L8" i="3" s="1"/>
  <c r="M8" i="3" s="1"/>
  <c r="I4" i="3"/>
  <c r="J4" i="3" s="1"/>
  <c r="L4" i="3" s="1"/>
  <c r="M4" i="3" s="1"/>
  <c r="I5" i="3"/>
  <c r="J5" i="3" s="1"/>
  <c r="L5" i="3" s="1"/>
  <c r="M5" i="3" s="1"/>
  <c r="I6" i="3"/>
  <c r="J6" i="3" s="1"/>
  <c r="L6" i="3" s="1"/>
  <c r="M6" i="3" s="1"/>
  <c r="I7" i="3"/>
  <c r="J7" i="3" s="1"/>
  <c r="L7" i="3" s="1"/>
  <c r="M7" i="3" s="1"/>
  <c r="L3" i="3" l="1"/>
  <c r="M3" i="3" s="1"/>
  <c r="I11" i="3" s="1"/>
  <c r="I12" i="3" l="1"/>
  <c r="J16" i="3"/>
  <c r="K16" i="3" s="1"/>
  <c r="J17" i="3"/>
  <c r="L17" i="3" s="1"/>
  <c r="J18" i="3"/>
  <c r="K18" i="3" s="1"/>
  <c r="J19" i="3"/>
  <c r="K19" i="3" s="1"/>
  <c r="J20" i="3"/>
  <c r="L20" i="3" s="1"/>
  <c r="J21" i="3"/>
  <c r="K21" i="3" s="1"/>
  <c r="J22" i="3"/>
  <c r="K22" i="3" s="1"/>
  <c r="J23" i="3"/>
  <c r="K17" i="3" l="1"/>
  <c r="L16" i="3"/>
  <c r="K20" i="3"/>
  <c r="M20" i="3" s="1"/>
  <c r="N20" i="3" s="1"/>
  <c r="O20" i="3" s="1"/>
  <c r="Q20" i="3" s="1"/>
  <c r="L19" i="3"/>
  <c r="M19" i="3" s="1"/>
  <c r="N19" i="3" s="1"/>
  <c r="O19" i="3" s="1"/>
  <c r="Q19" i="3" s="1"/>
  <c r="M17" i="3"/>
  <c r="N17" i="3" s="1"/>
  <c r="O17" i="3" s="1"/>
  <c r="Q17" i="3" s="1"/>
  <c r="L21" i="3"/>
  <c r="L18" i="3"/>
  <c r="M18" i="3" s="1"/>
  <c r="N18" i="3" s="1"/>
  <c r="O18" i="3" s="1"/>
  <c r="L22" i="3"/>
  <c r="M22" i="3" s="1"/>
  <c r="N22" i="3" s="1"/>
  <c r="O22" i="3" s="1"/>
  <c r="Q22" i="3" s="1"/>
  <c r="K23" i="3"/>
  <c r="L23" i="3"/>
  <c r="M21" i="3"/>
  <c r="N21" i="3" s="1"/>
  <c r="O21" i="3" s="1"/>
  <c r="Q21" i="3" s="1"/>
  <c r="M16" i="3"/>
  <c r="N16" i="3" s="1"/>
  <c r="O16" i="3" s="1"/>
  <c r="Q16" i="3" s="1"/>
  <c r="P19" i="3" l="1"/>
  <c r="P17" i="3"/>
  <c r="M23" i="3"/>
  <c r="N23" i="3" s="1"/>
  <c r="O23" i="3" s="1"/>
  <c r="P23" i="3" s="1"/>
  <c r="P20" i="3"/>
  <c r="P22" i="3"/>
  <c r="P21" i="3"/>
  <c r="P16" i="3"/>
  <c r="Q18" i="3"/>
  <c r="P18" i="3"/>
  <c r="Q23" i="3" l="1"/>
  <c r="I25" i="3" s="1"/>
  <c r="I26" i="3" l="1"/>
  <c r="AG49" i="3"/>
  <c r="AG61" i="3"/>
  <c r="AG50" i="3"/>
  <c r="AG62" i="3"/>
  <c r="AG51" i="3"/>
  <c r="AG63" i="3"/>
  <c r="AG40" i="3"/>
  <c r="AG52" i="3"/>
  <c r="AG64" i="3"/>
  <c r="AG39" i="3"/>
  <c r="AG41" i="3"/>
  <c r="AG53" i="3"/>
  <c r="AG65" i="3"/>
  <c r="AG42" i="3"/>
  <c r="AG54" i="3"/>
  <c r="AG66" i="3"/>
  <c r="AG43" i="3"/>
  <c r="AG55" i="3"/>
  <c r="AG67" i="3"/>
  <c r="AG44" i="3"/>
  <c r="AG56" i="3"/>
  <c r="AG68" i="3"/>
  <c r="AH68" i="3" s="1"/>
  <c r="AG48" i="3"/>
  <c r="AG45" i="3"/>
  <c r="AG57" i="3"/>
  <c r="AG69" i="3"/>
  <c r="AH69" i="3" s="1"/>
  <c r="AG46" i="3"/>
  <c r="AG58" i="3"/>
  <c r="AG38" i="3"/>
  <c r="AG47" i="3"/>
  <c r="AG59" i="3"/>
  <c r="AG60" i="3"/>
  <c r="AH67" i="3" l="1"/>
  <c r="AH66" i="3" s="1"/>
  <c r="AH65" i="3" s="1"/>
  <c r="AH64" i="3" s="1"/>
  <c r="AH63" i="3" s="1"/>
  <c r="AH62" i="3" s="1"/>
  <c r="AH61" i="3" s="1"/>
  <c r="AH60" i="3" s="1"/>
  <c r="AH59" i="3" s="1"/>
  <c r="AH58" i="3" s="1"/>
  <c r="AH57" i="3" s="1"/>
  <c r="AH56" i="3" s="1"/>
  <c r="AH55" i="3" s="1"/>
  <c r="AH54" i="3" s="1"/>
  <c r="AH53" i="3" s="1"/>
  <c r="AH52" i="3" s="1"/>
  <c r="AH51" i="3" s="1"/>
  <c r="AH50" i="3" s="1"/>
  <c r="AH49" i="3" s="1"/>
  <c r="AH48" i="3" s="1"/>
  <c r="AH47" i="3" s="1"/>
  <c r="AH46" i="3" s="1"/>
  <c r="AH45" i="3" s="1"/>
  <c r="AH44" i="3" s="1"/>
  <c r="AH43" i="3" s="1"/>
  <c r="AH42" i="3" s="1"/>
  <c r="AH41" i="3" s="1"/>
  <c r="AH40" i="3" s="1"/>
  <c r="AH39" i="3" s="1"/>
  <c r="AH38" i="3" s="1"/>
  <c r="S6" i="3" l="1"/>
  <c r="T6" i="3" s="1"/>
  <c r="W6" i="3" s="1"/>
  <c r="X6" i="3" s="1"/>
  <c r="Y6" i="3" s="1"/>
  <c r="S3" i="3"/>
  <c r="T3" i="3" s="1"/>
  <c r="W3" i="3" s="1"/>
  <c r="X3" i="3" s="1"/>
  <c r="S4" i="3"/>
  <c r="T4" i="3" s="1"/>
  <c r="W4" i="3" s="1"/>
  <c r="X4" i="3" s="1"/>
  <c r="S5" i="3"/>
  <c r="T5" i="3" s="1"/>
  <c r="W5" i="3" s="1"/>
  <c r="X5" i="3" s="1"/>
  <c r="Y5" i="3" l="1"/>
  <c r="Y4" i="3" s="1"/>
  <c r="Y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<sst xmlns="http://schemas.openxmlformats.org/spreadsheetml/2006/main" count="186" uniqueCount="123">
  <si>
    <t>Khóa K</t>
  </si>
  <si>
    <t>Vị trí</t>
  </si>
  <si>
    <t>kí tự hex</t>
  </si>
  <si>
    <t>binary</t>
  </si>
  <si>
    <t>Ghép</t>
  </si>
  <si>
    <t>=&gt; Khóa K =</t>
  </si>
  <si>
    <t>PC - 1 (Des_ex.pdf)</t>
  </si>
  <si>
    <t>STT</t>
  </si>
  <si>
    <t>MSSV</t>
  </si>
  <si>
    <t>Số bit</t>
  </si>
  <si>
    <t>K+ (56 bit)</t>
  </si>
  <si>
    <t>hex</t>
  </si>
  <si>
    <t>PC1[K] =</t>
  </si>
  <si>
    <t xml:space="preserve">PC1[K] = </t>
  </si>
  <si>
    <t>C0 =</t>
  </si>
  <si>
    <t>D0 =</t>
  </si>
  <si>
    <t>Iteration
Number</t>
  </si>
  <si>
    <t>Number of
Left Shifts</t>
  </si>
  <si>
    <t>C[i]</t>
  </si>
  <si>
    <t>D[i]</t>
  </si>
  <si>
    <t>C1</t>
  </si>
  <si>
    <t>D1</t>
  </si>
  <si>
    <t>Value</t>
  </si>
  <si>
    <t>Key [i]</t>
  </si>
  <si>
    <t>C2</t>
  </si>
  <si>
    <t>D2</t>
  </si>
  <si>
    <t>Length</t>
  </si>
  <si>
    <t>Key</t>
  </si>
  <si>
    <t>1710165</t>
  </si>
  <si>
    <t>Bit i</t>
  </si>
  <si>
    <t>Ví trí (PC1)</t>
  </si>
  <si>
    <t>Plaintext</t>
  </si>
  <si>
    <t>0123456789ABCDEF</t>
  </si>
  <si>
    <t>Binary</t>
  </si>
  <si>
    <t>Hex</t>
  </si>
  <si>
    <t>Merge</t>
  </si>
  <si>
    <t xml:space="preserve">IP [M] = </t>
  </si>
  <si>
    <t>E [i]</t>
  </si>
  <si>
    <t xml:space="preserve">R0 = </t>
  </si>
  <si>
    <t>L0 =</t>
  </si>
  <si>
    <t>Bit</t>
  </si>
  <si>
    <t>E[R0]</t>
  </si>
  <si>
    <t>A = E[R0] xor K1</t>
  </si>
  <si>
    <t xml:space="preserve">A = </t>
  </si>
  <si>
    <t>E[R0] =</t>
  </si>
  <si>
    <t>00</t>
  </si>
  <si>
    <t>binary E[R0]</t>
  </si>
  <si>
    <t>Dec E[R0]</t>
  </si>
  <si>
    <t>Dec K1</t>
  </si>
  <si>
    <t>E XOR K</t>
  </si>
  <si>
    <t>BIN A</t>
  </si>
  <si>
    <t>A =</t>
  </si>
  <si>
    <t>Bit =</t>
  </si>
  <si>
    <t>6 BIT E[R0]</t>
  </si>
  <si>
    <t>Row</t>
  </si>
  <si>
    <t>Col</t>
  </si>
  <si>
    <t>Row =</t>
  </si>
  <si>
    <t>Bit đầu + cuối</t>
  </si>
  <si>
    <t>Col =</t>
  </si>
  <si>
    <t>4 bit giữa</t>
  </si>
  <si>
    <t>Index</t>
  </si>
  <si>
    <t>Row&amp;Col</t>
  </si>
  <si>
    <t>S1</t>
  </si>
  <si>
    <t>S2</t>
  </si>
  <si>
    <t>S3</t>
  </si>
  <si>
    <t>S4</t>
  </si>
  <si>
    <t>S5</t>
  </si>
  <si>
    <t>S6</t>
  </si>
  <si>
    <t>S7</t>
  </si>
  <si>
    <t>S8</t>
  </si>
  <si>
    <t>S - Box</t>
  </si>
  <si>
    <t>BIN</t>
  </si>
  <si>
    <t>HEX</t>
  </si>
  <si>
    <t>0011</t>
  </si>
  <si>
    <t>110000</t>
  </si>
  <si>
    <t>10</t>
  </si>
  <si>
    <t>1000</t>
  </si>
  <si>
    <t>101000</t>
  </si>
  <si>
    <t>0</t>
  </si>
  <si>
    <t>0000</t>
  </si>
  <si>
    <t>000001</t>
  </si>
  <si>
    <t>01</t>
  </si>
  <si>
    <t>010000</t>
  </si>
  <si>
    <t>F</t>
  </si>
  <si>
    <t>1111</t>
  </si>
  <si>
    <t>1010</t>
  </si>
  <si>
    <t>1001</t>
  </si>
  <si>
    <t>1110</t>
  </si>
  <si>
    <t>B =</t>
  </si>
  <si>
    <t>Length =</t>
  </si>
  <si>
    <t>Hoán vị P</t>
  </si>
  <si>
    <t>P</t>
  </si>
  <si>
    <t>PC2</t>
  </si>
  <si>
    <t>Key K1 = PC2(C1D1) =</t>
  </si>
  <si>
    <t>Key K1</t>
  </si>
  <si>
    <t>K1 =</t>
  </si>
  <si>
    <t>011110</t>
  </si>
  <si>
    <t>001111</t>
  </si>
  <si>
    <t>A</t>
  </si>
  <si>
    <t>011100</t>
  </si>
  <si>
    <t>001110</t>
  </si>
  <si>
    <t>4</t>
  </si>
  <si>
    <t>0100</t>
  </si>
  <si>
    <t>110010</t>
  </si>
  <si>
    <t>101001</t>
  </si>
  <si>
    <t>111100</t>
  </si>
  <si>
    <t>101110</t>
  </si>
  <si>
    <t>3</t>
  </si>
  <si>
    <t>010001</t>
  </si>
  <si>
    <t>011000</t>
  </si>
  <si>
    <t>5</t>
  </si>
  <si>
    <t>0101</t>
  </si>
  <si>
    <t>010111</t>
  </si>
  <si>
    <t>1011</t>
  </si>
  <si>
    <t>011011</t>
  </si>
  <si>
    <t>2</t>
  </si>
  <si>
    <t>0010</t>
  </si>
  <si>
    <t>DEC P[B]</t>
  </si>
  <si>
    <t>BIN [L0]</t>
  </si>
  <si>
    <t>DEC [L0]</t>
  </si>
  <si>
    <t>P xor L</t>
  </si>
  <si>
    <t>BIN R1</t>
  </si>
  <si>
    <t>BIN P[B]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</si>
</sst>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NumberFormat="1" applyFill="1" applyAlignment="1"/>
    <xf numFmtId="0" fontId="0" fillId="0" borderId="0" xfId="0" applyAlignment="1"/>
    <xf numFmtId="0" fontId="0" fillId="0" borderId="0" xfId="0" applyAlignment="1">
      <alignment horizontal="left"/>
    </xf>
    <xf numFmtId="49" fontId="0" fillId="5" borderId="0" xfId="0" applyNumberFormat="1" applyFill="1" applyAlignment="1">
      <alignment horizontal="left"/>
    </xf>
    <xf numFmtId="0" fontId="0" fillId="4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6" borderId="0" xfId="0" applyFill="1"/>
    <xf numFmtId="0" fontId="0" fillId="3" borderId="0" xfId="0" applyFill="1" applyAlignment="1">
      <alignment horizontal="left"/>
    </xf>
    <xf numFmtId="0" fontId="0" fillId="0" borderId="0" xfId="0" applyFill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NumberFormat="1"/>
    <xf numFmtId="0" fontId="0" fillId="0" borderId="1" xfId="0" applyBorder="1" applyAlignment="1">
      <alignment horizontal="left" vertical="center"/>
    </xf>
    <xf numFmtId="0" fontId="0" fillId="5" borderId="0" xfId="0" applyFill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0" xfId="0" applyFill="1"/>
    <xf numFmtId="0" fontId="0" fillId="0" borderId="2" xfId="0" applyFill="1" applyBorder="1" applyAlignment="1">
      <alignment horizontal="left" vertical="center"/>
    </xf>
    <xf numFmtId="0" fontId="0" fillId="8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22</xdr:row>
      <xdr:rowOff>85725</xdr:rowOff>
    </xdr:from>
    <xdr:to>
      <xdr:col>5</xdr:col>
      <xdr:colOff>3781924</xdr:colOff>
      <xdr:row>32</xdr:row>
      <xdr:rowOff>171728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6825F7-1938-4211-8978-604D47B98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025" y="4276725"/>
          <a:ext cx="3572374" cy="19910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7</xdr:row>
      <xdr:rowOff>133350</xdr:rowOff>
    </xdr:from>
    <xdr:to>
      <xdr:col>7</xdr:col>
      <xdr:colOff>514350</xdr:colOff>
      <xdr:row>26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9F5FB34-6B05-4453-93DE-CBFCDE4211E8}"/>
            </a:ext>
          </a:extLst>
        </xdr:cNvPr>
        <xdr:cNvGrpSpPr/>
      </xdr:nvGrpSpPr>
      <xdr:grpSpPr>
        <a:xfrm>
          <a:off x="7458075" y="1466850"/>
          <a:ext cx="2428875" cy="3829050"/>
          <a:chOff x="7324725" y="333375"/>
          <a:chExt cx="2438740" cy="3429795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EADA12C6-90D0-48B0-B2FE-26C637EFE94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64721"/>
          <a:stretch/>
        </xdr:blipFill>
        <xdr:spPr>
          <a:xfrm>
            <a:off x="7324725" y="333375"/>
            <a:ext cx="2438740" cy="2009775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9E7B3901-9CF0-4BBF-99A2-E00A25BF736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74572"/>
          <a:stretch/>
        </xdr:blipFill>
        <xdr:spPr>
          <a:xfrm>
            <a:off x="7324725" y="2314575"/>
            <a:ext cx="2438740" cy="1448595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46</xdr:row>
      <xdr:rowOff>76200</xdr:rowOff>
    </xdr:from>
    <xdr:to>
      <xdr:col>8</xdr:col>
      <xdr:colOff>1160634</xdr:colOff>
      <xdr:row>54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E47C60-D1B2-43BC-8C63-5FF56B3CA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1350" y="8839200"/>
          <a:ext cx="3189459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CF0E-B636-4155-9600-94D3D2168B7D}">
  <dimension ref="A1:K78"/>
  <sheetViews>
    <sheetView zoomScale="115" zoomScaleNormal="115" workbookViewId="0">
      <selection activeCell="F2" sqref="F2"/>
    </sheetView>
  </sheetViews>
  <sheetFormatPr defaultRowHeight="15" x14ac:dyDescent="0.25"/>
  <cols>
    <col min="1" max="1" width="8.28515625" style="2" customWidth="1"/>
    <col min="2" max="2" width="10.28515625" style="2" customWidth="1"/>
    <col min="3" max="3" width="10" style="2" customWidth="1"/>
    <col min="4" max="4" width="74.42578125" bestFit="1" customWidth="1"/>
    <col min="5" max="5" width="10.85546875" bestFit="1" customWidth="1"/>
    <col min="6" max="6" width="74.42578125" bestFit="1" customWidth="1"/>
    <col min="9" max="9" width="10.140625" bestFit="1" customWidth="1"/>
    <col min="11" max="11" width="21.42578125" bestFit="1" customWidth="1"/>
  </cols>
  <sheetData>
    <row r="1" spans="1:11" x14ac:dyDescent="0.25">
      <c r="A1" s="14" t="s">
        <v>8</v>
      </c>
      <c r="B1" s="15" t="s">
        <v>28</v>
      </c>
      <c r="C1" s="8"/>
      <c r="D1" s="2"/>
    </row>
    <row r="2" spans="1:11" x14ac:dyDescent="0.25">
      <c r="A2" s="14" t="s">
        <v>0</v>
      </c>
      <c r="B2" s="12" t="str">
        <f>"0123456789AB"&amp;MID(B1,4,4)</f>
        <v>0123456789AB0165</v>
      </c>
      <c r="C2" s="9"/>
      <c r="D2" s="3"/>
      <c r="E2" s="1" t="s">
        <v>5</v>
      </c>
      <c r="F2" s="16" t="str">
        <f>D4</f>
        <v>0000000100100011010001010110011110001001101010110000000101100101</v>
      </c>
      <c r="H2" s="10" t="s">
        <v>7</v>
      </c>
      <c r="I2" s="10" t="s">
        <v>3</v>
      </c>
      <c r="J2" s="10" t="s">
        <v>11</v>
      </c>
      <c r="K2" s="10" t="s">
        <v>4</v>
      </c>
    </row>
    <row r="3" spans="1:11" x14ac:dyDescent="0.25">
      <c r="A3" s="10" t="s">
        <v>1</v>
      </c>
      <c r="B3" s="10" t="s">
        <v>2</v>
      </c>
      <c r="C3" s="10" t="s">
        <v>3</v>
      </c>
      <c r="D3" s="5" t="s">
        <v>4</v>
      </c>
      <c r="E3" s="17" t="s">
        <v>9</v>
      </c>
      <c r="H3" s="11">
        <v>1</v>
      </c>
      <c r="I3" s="11" t="str">
        <f>MID($D$23,(H3-1)*8+1,8)</f>
        <v>00110000</v>
      </c>
      <c r="J3" s="11" t="str">
        <f>BIN2HEX(I3,2)</f>
        <v>30</v>
      </c>
      <c r="K3" s="7" t="str">
        <f t="shared" ref="K3:K7" si="0">" "&amp;J3&amp;K4</f>
        <v xml:space="preserve"> 30 8C AA 02 A8 C3 00 </v>
      </c>
    </row>
    <row r="4" spans="1:11" x14ac:dyDescent="0.25">
      <c r="A4" s="11">
        <v>1</v>
      </c>
      <c r="B4" s="11" t="str">
        <f>MID($B$2,A4,1)</f>
        <v>0</v>
      </c>
      <c r="C4" s="11" t="str">
        <f>HEX2BIN(B4,4)</f>
        <v>0000</v>
      </c>
      <c r="D4" s="7" t="str">
        <f t="shared" ref="D4:D17" si="1">C4&amp;D5</f>
        <v>0000000100100011010001010110011110001001101010110000000101100101</v>
      </c>
      <c r="E4" s="6">
        <f t="shared" ref="E4:E16" si="2">E5+4</f>
        <v>64</v>
      </c>
      <c r="H4" s="11">
        <v>2</v>
      </c>
      <c r="I4" s="11" t="str">
        <f t="shared" ref="I4:I9" si="3">MID($D$23,(H4-1)*8+1,8)</f>
        <v>10001100</v>
      </c>
      <c r="J4" s="11" t="str">
        <f t="shared" ref="J4:J9" si="4">BIN2HEX(I4,2)</f>
        <v>8C</v>
      </c>
      <c r="K4" s="6" t="str">
        <f t="shared" si="0"/>
        <v xml:space="preserve"> 8C AA 02 A8 C3 00 </v>
      </c>
    </row>
    <row r="5" spans="1:11" x14ac:dyDescent="0.25">
      <c r="A5" s="11">
        <v>2</v>
      </c>
      <c r="B5" s="11" t="str">
        <f t="shared" ref="B5:B19" si="5">MID($B$2,A5,1)</f>
        <v>1</v>
      </c>
      <c r="C5" s="11" t="str">
        <f t="shared" ref="C5:C19" si="6">HEX2BIN(B5,4)</f>
        <v>0001</v>
      </c>
      <c r="D5" s="6" t="str">
        <f t="shared" si="1"/>
        <v>000100100011010001010110011110001001101010110000000101100101</v>
      </c>
      <c r="E5" s="6">
        <f t="shared" si="2"/>
        <v>60</v>
      </c>
      <c r="H5" s="11">
        <v>3</v>
      </c>
      <c r="I5" s="11" t="str">
        <f t="shared" si="3"/>
        <v>10101010</v>
      </c>
      <c r="J5" s="11" t="str">
        <f t="shared" si="4"/>
        <v>AA</v>
      </c>
      <c r="K5" s="6" t="str">
        <f t="shared" si="0"/>
        <v xml:space="preserve"> AA 02 A8 C3 00 </v>
      </c>
    </row>
    <row r="6" spans="1:11" x14ac:dyDescent="0.25">
      <c r="A6" s="11">
        <v>3</v>
      </c>
      <c r="B6" s="11" t="str">
        <f t="shared" si="5"/>
        <v>2</v>
      </c>
      <c r="C6" s="11" t="str">
        <f t="shared" si="6"/>
        <v>0010</v>
      </c>
      <c r="D6" s="6" t="str">
        <f t="shared" si="1"/>
        <v>00100011010001010110011110001001101010110000000101100101</v>
      </c>
      <c r="E6" s="6">
        <f t="shared" si="2"/>
        <v>56</v>
      </c>
      <c r="H6" s="11">
        <v>4</v>
      </c>
      <c r="I6" s="11" t="str">
        <f t="shared" si="3"/>
        <v>00000010</v>
      </c>
      <c r="J6" s="11" t="str">
        <f t="shared" si="4"/>
        <v>02</v>
      </c>
      <c r="K6" s="6" t="str">
        <f t="shared" si="0"/>
        <v xml:space="preserve"> 02 A8 C3 00 </v>
      </c>
    </row>
    <row r="7" spans="1:11" x14ac:dyDescent="0.25">
      <c r="A7" s="11">
        <v>4</v>
      </c>
      <c r="B7" s="11" t="str">
        <f t="shared" si="5"/>
        <v>3</v>
      </c>
      <c r="C7" s="11" t="str">
        <f t="shared" si="6"/>
        <v>0011</v>
      </c>
      <c r="D7" s="6" t="str">
        <f t="shared" si="1"/>
        <v>0011010001010110011110001001101010110000000101100101</v>
      </c>
      <c r="E7" s="6">
        <f t="shared" si="2"/>
        <v>52</v>
      </c>
      <c r="H7" s="11">
        <v>5</v>
      </c>
      <c r="I7" s="11" t="str">
        <f t="shared" si="3"/>
        <v>10101000</v>
      </c>
      <c r="J7" s="11" t="str">
        <f t="shared" si="4"/>
        <v>A8</v>
      </c>
      <c r="K7" s="6" t="str">
        <f t="shared" si="0"/>
        <v xml:space="preserve"> A8 C3 00 </v>
      </c>
    </row>
    <row r="8" spans="1:11" x14ac:dyDescent="0.25">
      <c r="A8" s="11">
        <v>5</v>
      </c>
      <c r="B8" s="11" t="str">
        <f t="shared" si="5"/>
        <v>4</v>
      </c>
      <c r="C8" s="11" t="str">
        <f t="shared" si="6"/>
        <v>0100</v>
      </c>
      <c r="D8" s="6" t="str">
        <f t="shared" si="1"/>
        <v>010001010110011110001001101010110000000101100101</v>
      </c>
      <c r="E8" s="6">
        <f t="shared" si="2"/>
        <v>48</v>
      </c>
      <c r="H8" s="11">
        <v>6</v>
      </c>
      <c r="I8" s="11" t="str">
        <f t="shared" si="3"/>
        <v>11000011</v>
      </c>
      <c r="J8" s="11" t="str">
        <f t="shared" si="4"/>
        <v>C3</v>
      </c>
      <c r="K8" s="6" t="str">
        <f>" "&amp;J8&amp;K9</f>
        <v xml:space="preserve"> C3 00 </v>
      </c>
    </row>
    <row r="9" spans="1:11" x14ac:dyDescent="0.25">
      <c r="A9" s="11">
        <v>6</v>
      </c>
      <c r="B9" s="11" t="str">
        <f t="shared" si="5"/>
        <v>5</v>
      </c>
      <c r="C9" s="11" t="str">
        <f t="shared" si="6"/>
        <v>0101</v>
      </c>
      <c r="D9" s="6" t="str">
        <f t="shared" si="1"/>
        <v>01010110011110001001101010110000000101100101</v>
      </c>
      <c r="E9" s="6">
        <f t="shared" si="2"/>
        <v>44</v>
      </c>
      <c r="H9" s="11">
        <v>7</v>
      </c>
      <c r="I9" s="11" t="str">
        <f t="shared" si="3"/>
        <v>00000000</v>
      </c>
      <c r="J9" s="11" t="str">
        <f t="shared" si="4"/>
        <v>00</v>
      </c>
      <c r="K9" s="6" t="str">
        <f>" "&amp;J9&amp;" "</f>
        <v xml:space="preserve"> 00 </v>
      </c>
    </row>
    <row r="10" spans="1:11" x14ac:dyDescent="0.25">
      <c r="A10" s="11">
        <v>7</v>
      </c>
      <c r="B10" s="11" t="str">
        <f t="shared" si="5"/>
        <v>6</v>
      </c>
      <c r="C10" s="11" t="str">
        <f t="shared" si="6"/>
        <v>0110</v>
      </c>
      <c r="D10" s="6" t="str">
        <f t="shared" si="1"/>
        <v>0110011110001001101010110000000101100101</v>
      </c>
      <c r="E10" s="6">
        <f t="shared" si="2"/>
        <v>40</v>
      </c>
    </row>
    <row r="11" spans="1:11" x14ac:dyDescent="0.25">
      <c r="A11" s="11">
        <v>8</v>
      </c>
      <c r="B11" s="11" t="str">
        <f t="shared" si="5"/>
        <v>7</v>
      </c>
      <c r="C11" s="11" t="str">
        <f t="shared" si="6"/>
        <v>0111</v>
      </c>
      <c r="D11" s="6" t="str">
        <f t="shared" si="1"/>
        <v>011110001001101010110000000101100101</v>
      </c>
      <c r="E11" s="6">
        <f t="shared" si="2"/>
        <v>36</v>
      </c>
      <c r="H11" t="s">
        <v>12</v>
      </c>
      <c r="I11" s="4" t="str">
        <f>"["&amp;K3&amp;"]"</f>
        <v>[ 30 8C AA 02 A8 C3 00 ]</v>
      </c>
      <c r="J11" s="4"/>
      <c r="K11" s="4"/>
    </row>
    <row r="12" spans="1:11" x14ac:dyDescent="0.25">
      <c r="A12" s="11">
        <v>9</v>
      </c>
      <c r="B12" s="11" t="str">
        <f t="shared" si="5"/>
        <v>8</v>
      </c>
      <c r="C12" s="11" t="str">
        <f t="shared" si="6"/>
        <v>1000</v>
      </c>
      <c r="D12" s="6" t="str">
        <f t="shared" si="1"/>
        <v>10001001101010110000000101100101</v>
      </c>
      <c r="E12" s="6">
        <f t="shared" si="2"/>
        <v>32</v>
      </c>
    </row>
    <row r="13" spans="1:11" x14ac:dyDescent="0.25">
      <c r="A13" s="11">
        <v>10</v>
      </c>
      <c r="B13" s="11" t="str">
        <f t="shared" si="5"/>
        <v>9</v>
      </c>
      <c r="C13" s="11" t="str">
        <f t="shared" si="6"/>
        <v>1001</v>
      </c>
      <c r="D13" s="6" t="str">
        <f t="shared" si="1"/>
        <v>1001101010110000000101100101</v>
      </c>
      <c r="E13" s="6">
        <f t="shared" si="2"/>
        <v>28</v>
      </c>
    </row>
    <row r="14" spans="1:11" x14ac:dyDescent="0.25">
      <c r="A14" s="11">
        <v>11</v>
      </c>
      <c r="B14" s="11" t="str">
        <f t="shared" si="5"/>
        <v>A</v>
      </c>
      <c r="C14" s="11" t="str">
        <f t="shared" si="6"/>
        <v>1010</v>
      </c>
      <c r="D14" s="6" t="str">
        <f t="shared" si="1"/>
        <v>101010110000000101100101</v>
      </c>
      <c r="E14" s="6">
        <f t="shared" si="2"/>
        <v>24</v>
      </c>
    </row>
    <row r="15" spans="1:11" x14ac:dyDescent="0.25">
      <c r="A15" s="11">
        <v>12</v>
      </c>
      <c r="B15" s="11" t="str">
        <f t="shared" si="5"/>
        <v>B</v>
      </c>
      <c r="C15" s="11" t="str">
        <f t="shared" si="6"/>
        <v>1011</v>
      </c>
      <c r="D15" s="6" t="str">
        <f t="shared" si="1"/>
        <v>10110000000101100101</v>
      </c>
      <c r="E15" s="6">
        <f t="shared" si="2"/>
        <v>20</v>
      </c>
    </row>
    <row r="16" spans="1:11" x14ac:dyDescent="0.25">
      <c r="A16" s="11">
        <v>13</v>
      </c>
      <c r="B16" s="11" t="str">
        <f t="shared" si="5"/>
        <v>0</v>
      </c>
      <c r="C16" s="11" t="str">
        <f t="shared" si="6"/>
        <v>0000</v>
      </c>
      <c r="D16" s="6" t="str">
        <f t="shared" si="1"/>
        <v>0000000101100101</v>
      </c>
      <c r="E16" s="6">
        <f t="shared" si="2"/>
        <v>16</v>
      </c>
    </row>
    <row r="17" spans="1:5" x14ac:dyDescent="0.25">
      <c r="A17" s="11">
        <v>14</v>
      </c>
      <c r="B17" s="11" t="str">
        <f t="shared" si="5"/>
        <v>1</v>
      </c>
      <c r="C17" s="11" t="str">
        <f t="shared" si="6"/>
        <v>0001</v>
      </c>
      <c r="D17" s="6" t="str">
        <f t="shared" si="1"/>
        <v>000101100101</v>
      </c>
      <c r="E17" s="6">
        <f>E18+4</f>
        <v>12</v>
      </c>
    </row>
    <row r="18" spans="1:5" x14ac:dyDescent="0.25">
      <c r="A18" s="11">
        <v>15</v>
      </c>
      <c r="B18" s="11" t="str">
        <f t="shared" si="5"/>
        <v>6</v>
      </c>
      <c r="C18" s="11" t="str">
        <f t="shared" si="6"/>
        <v>0110</v>
      </c>
      <c r="D18" s="6" t="str">
        <f>C18&amp;D19</f>
        <v>01100101</v>
      </c>
      <c r="E18" s="6">
        <f>E19+4</f>
        <v>8</v>
      </c>
    </row>
    <row r="19" spans="1:5" x14ac:dyDescent="0.25">
      <c r="A19" s="11">
        <v>16</v>
      </c>
      <c r="B19" s="11" t="str">
        <f t="shared" si="5"/>
        <v>5</v>
      </c>
      <c r="C19" s="11" t="str">
        <f>HEX2BIN(B19,4)</f>
        <v>0101</v>
      </c>
      <c r="D19" s="6" t="str">
        <f>C19</f>
        <v>0101</v>
      </c>
      <c r="E19" s="6">
        <v>4</v>
      </c>
    </row>
    <row r="21" spans="1:5" x14ac:dyDescent="0.25">
      <c r="A21" s="13" t="s">
        <v>6</v>
      </c>
    </row>
    <row r="22" spans="1:5" x14ac:dyDescent="0.25">
      <c r="A22" s="10" t="s">
        <v>7</v>
      </c>
      <c r="B22" s="10" t="s">
        <v>30</v>
      </c>
      <c r="C22" s="10" t="s">
        <v>29</v>
      </c>
      <c r="D22" s="10" t="s">
        <v>10</v>
      </c>
    </row>
    <row r="23" spans="1:5" x14ac:dyDescent="0.25">
      <c r="A23" s="11">
        <v>1</v>
      </c>
      <c r="B23" s="11">
        <v>57</v>
      </c>
      <c r="C23" s="11" t="str">
        <f>MID($D$4,B23,1)</f>
        <v>0</v>
      </c>
      <c r="D23" s="7" t="str">
        <f t="shared" ref="D23:D76" si="7">C23&amp;D24</f>
        <v>00110000100011001010101000000010101010001100001100000000</v>
      </c>
    </row>
    <row r="24" spans="1:5" x14ac:dyDescent="0.25">
      <c r="A24" s="11">
        <v>2</v>
      </c>
      <c r="B24" s="11">
        <v>49</v>
      </c>
      <c r="C24" s="11" t="str">
        <f t="shared" ref="C24:C78" si="8">MID($F$2,B24,1)</f>
        <v>0</v>
      </c>
      <c r="D24" s="6" t="str">
        <f t="shared" si="7"/>
        <v>0110000100011001010101000000010101010001100001100000000</v>
      </c>
    </row>
    <row r="25" spans="1:5" x14ac:dyDescent="0.25">
      <c r="A25" s="11">
        <v>3</v>
      </c>
      <c r="B25" s="11">
        <v>41</v>
      </c>
      <c r="C25" s="11" t="str">
        <f t="shared" si="8"/>
        <v>1</v>
      </c>
      <c r="D25" s="6" t="str">
        <f t="shared" si="7"/>
        <v>110000100011001010101000000010101010001100001100000000</v>
      </c>
    </row>
    <row r="26" spans="1:5" x14ac:dyDescent="0.25">
      <c r="A26" s="11">
        <v>4</v>
      </c>
      <c r="B26" s="11">
        <v>33</v>
      </c>
      <c r="C26" s="11" t="str">
        <f t="shared" si="8"/>
        <v>1</v>
      </c>
      <c r="D26" s="6" t="str">
        <f t="shared" si="7"/>
        <v>10000100011001010101000000010101010001100001100000000</v>
      </c>
    </row>
    <row r="27" spans="1:5" x14ac:dyDescent="0.25">
      <c r="A27" s="11">
        <v>5</v>
      </c>
      <c r="B27" s="11">
        <v>25</v>
      </c>
      <c r="C27" s="11" t="str">
        <f t="shared" si="8"/>
        <v>0</v>
      </c>
      <c r="D27" s="6" t="str">
        <f t="shared" si="7"/>
        <v>0000100011001010101000000010101010001100001100000000</v>
      </c>
    </row>
    <row r="28" spans="1:5" x14ac:dyDescent="0.25">
      <c r="A28" s="11">
        <v>6</v>
      </c>
      <c r="B28" s="11">
        <v>17</v>
      </c>
      <c r="C28" s="11" t="str">
        <f t="shared" si="8"/>
        <v>0</v>
      </c>
      <c r="D28" s="6" t="str">
        <f t="shared" si="7"/>
        <v>000100011001010101000000010101010001100001100000000</v>
      </c>
    </row>
    <row r="29" spans="1:5" x14ac:dyDescent="0.25">
      <c r="A29" s="11">
        <v>7</v>
      </c>
      <c r="B29" s="11">
        <v>9</v>
      </c>
      <c r="C29" s="11" t="str">
        <f t="shared" si="8"/>
        <v>0</v>
      </c>
      <c r="D29" s="6" t="str">
        <f t="shared" si="7"/>
        <v>00100011001010101000000010101010001100001100000000</v>
      </c>
    </row>
    <row r="30" spans="1:5" x14ac:dyDescent="0.25">
      <c r="A30" s="11">
        <v>8</v>
      </c>
      <c r="B30" s="11">
        <v>1</v>
      </c>
      <c r="C30" s="11" t="str">
        <f t="shared" si="8"/>
        <v>0</v>
      </c>
      <c r="D30" s="6" t="str">
        <f t="shared" si="7"/>
        <v>0100011001010101000000010101010001100001100000000</v>
      </c>
    </row>
    <row r="31" spans="1:5" x14ac:dyDescent="0.25">
      <c r="A31" s="11">
        <v>9</v>
      </c>
      <c r="B31" s="11">
        <v>58</v>
      </c>
      <c r="C31" s="11" t="str">
        <f t="shared" si="8"/>
        <v>1</v>
      </c>
      <c r="D31" s="6" t="str">
        <f t="shared" si="7"/>
        <v>100011001010101000000010101010001100001100000000</v>
      </c>
    </row>
    <row r="32" spans="1:5" x14ac:dyDescent="0.25">
      <c r="A32" s="11">
        <v>10</v>
      </c>
      <c r="B32" s="11">
        <v>50</v>
      </c>
      <c r="C32" s="11" t="str">
        <f t="shared" si="8"/>
        <v>0</v>
      </c>
      <c r="D32" s="6" t="str">
        <f t="shared" si="7"/>
        <v>00011001010101000000010101010001100001100000000</v>
      </c>
    </row>
    <row r="33" spans="1:4" x14ac:dyDescent="0.25">
      <c r="A33" s="11">
        <v>11</v>
      </c>
      <c r="B33" s="11">
        <v>42</v>
      </c>
      <c r="C33" s="11" t="str">
        <f t="shared" si="8"/>
        <v>0</v>
      </c>
      <c r="D33" s="6" t="str">
        <f t="shared" si="7"/>
        <v>0011001010101000000010101010001100001100000000</v>
      </c>
    </row>
    <row r="34" spans="1:4" x14ac:dyDescent="0.25">
      <c r="A34" s="11">
        <v>12</v>
      </c>
      <c r="B34" s="11">
        <v>34</v>
      </c>
      <c r="C34" s="11" t="str">
        <f t="shared" si="8"/>
        <v>0</v>
      </c>
      <c r="D34" s="6" t="str">
        <f t="shared" si="7"/>
        <v>011001010101000000010101010001100001100000000</v>
      </c>
    </row>
    <row r="35" spans="1:4" x14ac:dyDescent="0.25">
      <c r="A35" s="11">
        <v>13</v>
      </c>
      <c r="B35" s="11">
        <v>26</v>
      </c>
      <c r="C35" s="11" t="str">
        <f t="shared" si="8"/>
        <v>1</v>
      </c>
      <c r="D35" s="6" t="str">
        <f t="shared" si="7"/>
        <v>11001010101000000010101010001100001100000000</v>
      </c>
    </row>
    <row r="36" spans="1:4" x14ac:dyDescent="0.25">
      <c r="A36" s="11">
        <v>14</v>
      </c>
      <c r="B36" s="11">
        <v>18</v>
      </c>
      <c r="C36" s="11" t="str">
        <f t="shared" si="8"/>
        <v>1</v>
      </c>
      <c r="D36" s="6" t="str">
        <f t="shared" si="7"/>
        <v>1001010101000000010101010001100001100000000</v>
      </c>
    </row>
    <row r="37" spans="1:4" x14ac:dyDescent="0.25">
      <c r="A37" s="11">
        <v>15</v>
      </c>
      <c r="B37" s="11">
        <v>10</v>
      </c>
      <c r="C37" s="11" t="str">
        <f t="shared" si="8"/>
        <v>0</v>
      </c>
      <c r="D37" s="6" t="str">
        <f t="shared" si="7"/>
        <v>001010101000000010101010001100001100000000</v>
      </c>
    </row>
    <row r="38" spans="1:4" x14ac:dyDescent="0.25">
      <c r="A38" s="11">
        <v>16</v>
      </c>
      <c r="B38" s="11">
        <v>2</v>
      </c>
      <c r="C38" s="11" t="str">
        <f t="shared" si="8"/>
        <v>0</v>
      </c>
      <c r="D38" s="6" t="str">
        <f t="shared" si="7"/>
        <v>01010101000000010101010001100001100000000</v>
      </c>
    </row>
    <row r="39" spans="1:4" x14ac:dyDescent="0.25">
      <c r="A39" s="11">
        <v>17</v>
      </c>
      <c r="B39" s="11">
        <v>59</v>
      </c>
      <c r="C39" s="11" t="str">
        <f t="shared" si="8"/>
        <v>1</v>
      </c>
      <c r="D39" s="6" t="str">
        <f t="shared" si="7"/>
        <v>1010101000000010101010001100001100000000</v>
      </c>
    </row>
    <row r="40" spans="1:4" x14ac:dyDescent="0.25">
      <c r="A40" s="11">
        <v>18</v>
      </c>
      <c r="B40" s="11">
        <v>51</v>
      </c>
      <c r="C40" s="11" t="str">
        <f t="shared" si="8"/>
        <v>0</v>
      </c>
      <c r="D40" s="6" t="str">
        <f t="shared" si="7"/>
        <v>010101000000010101010001100001100000000</v>
      </c>
    </row>
    <row r="41" spans="1:4" x14ac:dyDescent="0.25">
      <c r="A41" s="11">
        <v>19</v>
      </c>
      <c r="B41" s="11">
        <v>43</v>
      </c>
      <c r="C41" s="11" t="str">
        <f t="shared" si="8"/>
        <v>1</v>
      </c>
      <c r="D41" s="6" t="str">
        <f t="shared" si="7"/>
        <v>10101000000010101010001100001100000000</v>
      </c>
    </row>
    <row r="42" spans="1:4" x14ac:dyDescent="0.25">
      <c r="A42" s="11">
        <v>20</v>
      </c>
      <c r="B42" s="11">
        <v>35</v>
      </c>
      <c r="C42" s="11" t="str">
        <f t="shared" si="8"/>
        <v>0</v>
      </c>
      <c r="D42" s="6" t="str">
        <f t="shared" si="7"/>
        <v>0101000000010101010001100001100000000</v>
      </c>
    </row>
    <row r="43" spans="1:4" x14ac:dyDescent="0.25">
      <c r="A43" s="11">
        <v>21</v>
      </c>
      <c r="B43" s="11">
        <v>27</v>
      </c>
      <c r="C43" s="11" t="str">
        <f t="shared" si="8"/>
        <v>1</v>
      </c>
      <c r="D43" s="6" t="str">
        <f t="shared" si="7"/>
        <v>101000000010101010001100001100000000</v>
      </c>
    </row>
    <row r="44" spans="1:4" x14ac:dyDescent="0.25">
      <c r="A44" s="11">
        <v>22</v>
      </c>
      <c r="B44" s="11">
        <v>19</v>
      </c>
      <c r="C44" s="11" t="str">
        <f t="shared" si="8"/>
        <v>0</v>
      </c>
      <c r="D44" s="6" t="str">
        <f t="shared" si="7"/>
        <v>01000000010101010001100001100000000</v>
      </c>
    </row>
    <row r="45" spans="1:4" x14ac:dyDescent="0.25">
      <c r="A45" s="11">
        <v>23</v>
      </c>
      <c r="B45" s="11">
        <v>11</v>
      </c>
      <c r="C45" s="11" t="str">
        <f t="shared" si="8"/>
        <v>1</v>
      </c>
      <c r="D45" s="6" t="str">
        <f t="shared" si="7"/>
        <v>1000000010101010001100001100000000</v>
      </c>
    </row>
    <row r="46" spans="1:4" x14ac:dyDescent="0.25">
      <c r="A46" s="11">
        <v>24</v>
      </c>
      <c r="B46" s="11">
        <v>3</v>
      </c>
      <c r="C46" s="11" t="str">
        <f t="shared" si="8"/>
        <v>0</v>
      </c>
      <c r="D46" s="6" t="str">
        <f t="shared" si="7"/>
        <v>000000010101010001100001100000000</v>
      </c>
    </row>
    <row r="47" spans="1:4" x14ac:dyDescent="0.25">
      <c r="A47" s="11">
        <v>25</v>
      </c>
      <c r="B47" s="11">
        <v>60</v>
      </c>
      <c r="C47" s="11" t="str">
        <f t="shared" si="8"/>
        <v>0</v>
      </c>
      <c r="D47" s="6" t="str">
        <f t="shared" si="7"/>
        <v>00000010101010001100001100000000</v>
      </c>
    </row>
    <row r="48" spans="1:4" x14ac:dyDescent="0.25">
      <c r="A48" s="11">
        <v>26</v>
      </c>
      <c r="B48" s="11">
        <v>52</v>
      </c>
      <c r="C48" s="11" t="str">
        <f t="shared" si="8"/>
        <v>0</v>
      </c>
      <c r="D48" s="6" t="str">
        <f t="shared" si="7"/>
        <v>0000010101010001100001100000000</v>
      </c>
    </row>
    <row r="49" spans="1:4" x14ac:dyDescent="0.25">
      <c r="A49" s="11">
        <v>27</v>
      </c>
      <c r="B49" s="11">
        <v>44</v>
      </c>
      <c r="C49" s="11" t="str">
        <f t="shared" si="8"/>
        <v>0</v>
      </c>
      <c r="D49" s="6" t="str">
        <f t="shared" si="7"/>
        <v>000010101010001100001100000000</v>
      </c>
    </row>
    <row r="50" spans="1:4" x14ac:dyDescent="0.25">
      <c r="A50" s="11">
        <v>28</v>
      </c>
      <c r="B50" s="11">
        <v>36</v>
      </c>
      <c r="C50" s="11" t="str">
        <f t="shared" si="8"/>
        <v>0</v>
      </c>
      <c r="D50" s="6" t="str">
        <f t="shared" si="7"/>
        <v>00010101010001100001100000000</v>
      </c>
    </row>
    <row r="51" spans="1:4" x14ac:dyDescent="0.25">
      <c r="A51" s="11">
        <v>29</v>
      </c>
      <c r="B51" s="11">
        <v>63</v>
      </c>
      <c r="C51" s="11" t="str">
        <f t="shared" si="8"/>
        <v>0</v>
      </c>
      <c r="D51" s="6" t="str">
        <f t="shared" si="7"/>
        <v>0010101010001100001100000000</v>
      </c>
    </row>
    <row r="52" spans="1:4" x14ac:dyDescent="0.25">
      <c r="A52" s="11">
        <v>30</v>
      </c>
      <c r="B52" s="11">
        <v>55</v>
      </c>
      <c r="C52" s="11" t="str">
        <f t="shared" si="8"/>
        <v>0</v>
      </c>
      <c r="D52" s="6" t="str">
        <f t="shared" si="7"/>
        <v>010101010001100001100000000</v>
      </c>
    </row>
    <row r="53" spans="1:4" x14ac:dyDescent="0.25">
      <c r="A53" s="11">
        <v>31</v>
      </c>
      <c r="B53" s="11">
        <v>47</v>
      </c>
      <c r="C53" s="11" t="str">
        <f t="shared" si="8"/>
        <v>1</v>
      </c>
      <c r="D53" s="6" t="str">
        <f t="shared" si="7"/>
        <v>10101010001100001100000000</v>
      </c>
    </row>
    <row r="54" spans="1:4" x14ac:dyDescent="0.25">
      <c r="A54" s="11">
        <v>32</v>
      </c>
      <c r="B54" s="11">
        <v>39</v>
      </c>
      <c r="C54" s="11" t="str">
        <f t="shared" si="8"/>
        <v>0</v>
      </c>
      <c r="D54" s="6" t="str">
        <f t="shared" si="7"/>
        <v>0101010001100001100000000</v>
      </c>
    </row>
    <row r="55" spans="1:4" x14ac:dyDescent="0.25">
      <c r="A55" s="11">
        <v>33</v>
      </c>
      <c r="B55" s="11">
        <v>31</v>
      </c>
      <c r="C55" s="11" t="str">
        <f t="shared" si="8"/>
        <v>1</v>
      </c>
      <c r="D55" s="6" t="str">
        <f t="shared" si="7"/>
        <v>101010001100001100000000</v>
      </c>
    </row>
    <row r="56" spans="1:4" x14ac:dyDescent="0.25">
      <c r="A56" s="11">
        <v>34</v>
      </c>
      <c r="B56" s="11">
        <v>23</v>
      </c>
      <c r="C56" s="11" t="str">
        <f t="shared" si="8"/>
        <v>0</v>
      </c>
      <c r="D56" s="6" t="str">
        <f t="shared" si="7"/>
        <v>01010001100001100000000</v>
      </c>
    </row>
    <row r="57" spans="1:4" x14ac:dyDescent="0.25">
      <c r="A57" s="11">
        <v>35</v>
      </c>
      <c r="B57" s="11">
        <v>15</v>
      </c>
      <c r="C57" s="11" t="str">
        <f t="shared" si="8"/>
        <v>1</v>
      </c>
      <c r="D57" s="6" t="str">
        <f t="shared" si="7"/>
        <v>1010001100001100000000</v>
      </c>
    </row>
    <row r="58" spans="1:4" x14ac:dyDescent="0.25">
      <c r="A58" s="11">
        <v>36</v>
      </c>
      <c r="B58" s="11">
        <v>7</v>
      </c>
      <c r="C58" s="11" t="str">
        <f t="shared" si="8"/>
        <v>0</v>
      </c>
      <c r="D58" s="6" t="str">
        <f t="shared" si="7"/>
        <v>010001100001100000000</v>
      </c>
    </row>
    <row r="59" spans="1:4" x14ac:dyDescent="0.25">
      <c r="A59" s="11">
        <v>37</v>
      </c>
      <c r="B59" s="11">
        <v>62</v>
      </c>
      <c r="C59" s="11" t="str">
        <f t="shared" si="8"/>
        <v>1</v>
      </c>
      <c r="D59" s="6" t="str">
        <f t="shared" si="7"/>
        <v>10001100001100000000</v>
      </c>
    </row>
    <row r="60" spans="1:4" x14ac:dyDescent="0.25">
      <c r="A60" s="11">
        <v>38</v>
      </c>
      <c r="B60" s="11">
        <v>54</v>
      </c>
      <c r="C60" s="11" t="str">
        <f t="shared" si="8"/>
        <v>0</v>
      </c>
      <c r="D60" s="6" t="str">
        <f t="shared" si="7"/>
        <v>0001100001100000000</v>
      </c>
    </row>
    <row r="61" spans="1:4" x14ac:dyDescent="0.25">
      <c r="A61" s="11">
        <v>39</v>
      </c>
      <c r="B61" s="11">
        <v>46</v>
      </c>
      <c r="C61" s="11" t="str">
        <f t="shared" si="8"/>
        <v>0</v>
      </c>
      <c r="D61" s="6" t="str">
        <f t="shared" si="7"/>
        <v>001100001100000000</v>
      </c>
    </row>
    <row r="62" spans="1:4" x14ac:dyDescent="0.25">
      <c r="A62" s="11">
        <v>40</v>
      </c>
      <c r="B62" s="11">
        <v>38</v>
      </c>
      <c r="C62" s="11" t="str">
        <f t="shared" si="8"/>
        <v>0</v>
      </c>
      <c r="D62" s="6" t="str">
        <f t="shared" si="7"/>
        <v>01100001100000000</v>
      </c>
    </row>
    <row r="63" spans="1:4" x14ac:dyDescent="0.25">
      <c r="A63" s="11">
        <v>41</v>
      </c>
      <c r="B63" s="11">
        <v>30</v>
      </c>
      <c r="C63" s="11" t="str">
        <f t="shared" si="8"/>
        <v>1</v>
      </c>
      <c r="D63" s="6" t="str">
        <f t="shared" si="7"/>
        <v>1100001100000000</v>
      </c>
    </row>
    <row r="64" spans="1:4" x14ac:dyDescent="0.25">
      <c r="A64" s="11">
        <v>42</v>
      </c>
      <c r="B64" s="11">
        <v>22</v>
      </c>
      <c r="C64" s="11" t="str">
        <f t="shared" si="8"/>
        <v>1</v>
      </c>
      <c r="D64" s="6" t="str">
        <f t="shared" si="7"/>
        <v>100001100000000</v>
      </c>
    </row>
    <row r="65" spans="1:4" x14ac:dyDescent="0.25">
      <c r="A65" s="11">
        <v>43</v>
      </c>
      <c r="B65" s="11">
        <v>14</v>
      </c>
      <c r="C65" s="11" t="str">
        <f t="shared" si="8"/>
        <v>0</v>
      </c>
      <c r="D65" s="6" t="str">
        <f t="shared" si="7"/>
        <v>00001100000000</v>
      </c>
    </row>
    <row r="66" spans="1:4" x14ac:dyDescent="0.25">
      <c r="A66" s="11">
        <v>44</v>
      </c>
      <c r="B66" s="11">
        <v>6</v>
      </c>
      <c r="C66" s="11" t="str">
        <f t="shared" si="8"/>
        <v>0</v>
      </c>
      <c r="D66" s="6" t="str">
        <f t="shared" si="7"/>
        <v>0001100000000</v>
      </c>
    </row>
    <row r="67" spans="1:4" x14ac:dyDescent="0.25">
      <c r="A67" s="11">
        <v>45</v>
      </c>
      <c r="B67" s="11">
        <v>61</v>
      </c>
      <c r="C67" s="11" t="str">
        <f t="shared" si="8"/>
        <v>0</v>
      </c>
      <c r="D67" s="6" t="str">
        <f t="shared" si="7"/>
        <v>001100000000</v>
      </c>
    </row>
    <row r="68" spans="1:4" x14ac:dyDescent="0.25">
      <c r="A68" s="11">
        <v>46</v>
      </c>
      <c r="B68" s="11">
        <v>53</v>
      </c>
      <c r="C68" s="11" t="str">
        <f t="shared" si="8"/>
        <v>0</v>
      </c>
      <c r="D68" s="6" t="str">
        <f t="shared" si="7"/>
        <v>01100000000</v>
      </c>
    </row>
    <row r="69" spans="1:4" x14ac:dyDescent="0.25">
      <c r="A69" s="11">
        <v>47</v>
      </c>
      <c r="B69" s="11">
        <v>45</v>
      </c>
      <c r="C69" s="11" t="str">
        <f t="shared" si="8"/>
        <v>1</v>
      </c>
      <c r="D69" s="6" t="str">
        <f t="shared" si="7"/>
        <v>1100000000</v>
      </c>
    </row>
    <row r="70" spans="1:4" x14ac:dyDescent="0.25">
      <c r="A70" s="11">
        <v>48</v>
      </c>
      <c r="B70" s="11">
        <v>37</v>
      </c>
      <c r="C70" s="11" t="str">
        <f t="shared" si="8"/>
        <v>1</v>
      </c>
      <c r="D70" s="6" t="str">
        <f t="shared" si="7"/>
        <v>100000000</v>
      </c>
    </row>
    <row r="71" spans="1:4" x14ac:dyDescent="0.25">
      <c r="A71" s="11">
        <v>49</v>
      </c>
      <c r="B71" s="11">
        <v>29</v>
      </c>
      <c r="C71" s="11" t="str">
        <f t="shared" si="8"/>
        <v>0</v>
      </c>
      <c r="D71" s="6" t="str">
        <f t="shared" si="7"/>
        <v>00000000</v>
      </c>
    </row>
    <row r="72" spans="1:4" x14ac:dyDescent="0.25">
      <c r="A72" s="11">
        <v>50</v>
      </c>
      <c r="B72" s="11">
        <v>21</v>
      </c>
      <c r="C72" s="11" t="str">
        <f t="shared" si="8"/>
        <v>0</v>
      </c>
      <c r="D72" s="6" t="str">
        <f t="shared" si="7"/>
        <v>0000000</v>
      </c>
    </row>
    <row r="73" spans="1:4" x14ac:dyDescent="0.25">
      <c r="A73" s="11">
        <v>51</v>
      </c>
      <c r="B73" s="11">
        <v>13</v>
      </c>
      <c r="C73" s="11" t="str">
        <f t="shared" si="8"/>
        <v>0</v>
      </c>
      <c r="D73" s="6" t="str">
        <f t="shared" si="7"/>
        <v>000000</v>
      </c>
    </row>
    <row r="74" spans="1:4" x14ac:dyDescent="0.25">
      <c r="A74" s="11">
        <v>52</v>
      </c>
      <c r="B74" s="11">
        <v>5</v>
      </c>
      <c r="C74" s="11" t="str">
        <f t="shared" si="8"/>
        <v>0</v>
      </c>
      <c r="D74" s="6" t="str">
        <f t="shared" si="7"/>
        <v>00000</v>
      </c>
    </row>
    <row r="75" spans="1:4" x14ac:dyDescent="0.25">
      <c r="A75" s="11">
        <v>53</v>
      </c>
      <c r="B75" s="11">
        <v>28</v>
      </c>
      <c r="C75" s="11" t="str">
        <f t="shared" si="8"/>
        <v>0</v>
      </c>
      <c r="D75" s="6" t="str">
        <f t="shared" si="7"/>
        <v>0000</v>
      </c>
    </row>
    <row r="76" spans="1:4" x14ac:dyDescent="0.25">
      <c r="A76" s="11">
        <v>54</v>
      </c>
      <c r="B76" s="11">
        <v>20</v>
      </c>
      <c r="C76" s="11" t="str">
        <f t="shared" si="8"/>
        <v>0</v>
      </c>
      <c r="D76" s="6" t="str">
        <f t="shared" si="7"/>
        <v>000</v>
      </c>
    </row>
    <row r="77" spans="1:4" x14ac:dyDescent="0.25">
      <c r="A77" s="11">
        <v>55</v>
      </c>
      <c r="B77" s="11">
        <v>12</v>
      </c>
      <c r="C77" s="11" t="str">
        <f t="shared" si="8"/>
        <v>0</v>
      </c>
      <c r="D77" s="6" t="str">
        <f>C77&amp;D78</f>
        <v>00</v>
      </c>
    </row>
    <row r="78" spans="1:4" x14ac:dyDescent="0.25">
      <c r="A78" s="11">
        <v>56</v>
      </c>
      <c r="B78" s="11">
        <v>4</v>
      </c>
      <c r="C78" s="11" t="str">
        <f t="shared" si="8"/>
        <v>0</v>
      </c>
      <c r="D78" s="6" t="str">
        <f>C78</f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7D32-8676-44C6-AA91-2DEA9A76DD87}">
  <dimension ref="A1:N96"/>
  <sheetViews>
    <sheetView topLeftCell="A13" zoomScaleNormal="100" workbookViewId="0">
      <selection activeCell="H45" sqref="H45"/>
    </sheetView>
  </sheetViews>
  <sheetFormatPr defaultRowHeight="15" x14ac:dyDescent="0.25"/>
  <cols>
    <col min="2" max="2" width="12" customWidth="1"/>
    <col min="3" max="3" width="29.7109375" bestFit="1" customWidth="1"/>
    <col min="4" max="4" width="50.42578125" bestFit="1" customWidth="1"/>
    <col min="6" max="6" width="9.140625" customWidth="1"/>
    <col min="7" max="7" width="21" bestFit="1" customWidth="1"/>
    <col min="8" max="8" width="18.42578125" customWidth="1"/>
    <col min="9" max="9" width="29.7109375" bestFit="1" customWidth="1"/>
    <col min="11" max="11" width="9.42578125" bestFit="1" customWidth="1"/>
    <col min="12" max="12" width="60.140625" bestFit="1" customWidth="1"/>
    <col min="14" max="14" width="18.7109375" bestFit="1" customWidth="1"/>
    <col min="17" max="17" width="21" bestFit="1" customWidth="1"/>
  </cols>
  <sheetData>
    <row r="1" spans="1:9" x14ac:dyDescent="0.25">
      <c r="A1" t="s">
        <v>13</v>
      </c>
      <c r="B1" s="4" t="str">
        <f>PC1K!D23</f>
        <v>00110000100011001010101000000010101010001100001100000000</v>
      </c>
      <c r="C1" s="4"/>
      <c r="D1" s="4"/>
      <c r="E1" s="21"/>
      <c r="F1" s="21"/>
      <c r="G1" s="21"/>
      <c r="H1" s="21"/>
    </row>
    <row r="3" spans="1:9" x14ac:dyDescent="0.25">
      <c r="A3" s="10" t="s">
        <v>7</v>
      </c>
      <c r="B3" s="10" t="s">
        <v>3</v>
      </c>
      <c r="C3" s="10" t="s">
        <v>11</v>
      </c>
      <c r="E3" s="18" t="s">
        <v>14</v>
      </c>
      <c r="F3" s="19" t="str">
        <f>LEFT(B1,28)</f>
        <v>0011000010001100101010100000</v>
      </c>
      <c r="G3" s="19"/>
      <c r="H3" s="21"/>
      <c r="I3" s="21"/>
    </row>
    <row r="4" spans="1:9" x14ac:dyDescent="0.25">
      <c r="A4" s="11" cm="1">
        <f t="array" ref="A4:C10">PC1K!H3:J9</f>
        <v>1</v>
      </c>
      <c r="B4" s="11" t="str">
        <v>00110000</v>
      </c>
      <c r="C4" s="11" t="str">
        <v>30</v>
      </c>
      <c r="E4" s="20" t="s">
        <v>15</v>
      </c>
      <c r="F4" s="19" t="str">
        <f>RIGHT(B1,28)</f>
        <v>0010101010001100001100000000</v>
      </c>
      <c r="G4" s="19"/>
      <c r="H4" s="21"/>
      <c r="I4" s="21"/>
    </row>
    <row r="5" spans="1:9" x14ac:dyDescent="0.25">
      <c r="A5" s="11">
        <v>2</v>
      </c>
      <c r="B5" s="11" t="str">
        <v>10001100</v>
      </c>
      <c r="C5" s="11" t="str">
        <v>8C</v>
      </c>
    </row>
    <row r="6" spans="1:9" x14ac:dyDescent="0.25">
      <c r="A6" s="11">
        <v>3</v>
      </c>
      <c r="B6" s="11" t="str">
        <v>10101010</v>
      </c>
      <c r="C6" s="11" t="str">
        <v>AA</v>
      </c>
      <c r="F6" s="25"/>
    </row>
    <row r="7" spans="1:9" x14ac:dyDescent="0.25">
      <c r="A7" s="11">
        <v>4</v>
      </c>
      <c r="B7" s="11" t="str">
        <v>00000010</v>
      </c>
      <c r="C7" s="11" t="str">
        <v>02</v>
      </c>
      <c r="F7" s="25"/>
    </row>
    <row r="8" spans="1:9" x14ac:dyDescent="0.25">
      <c r="A8" s="11">
        <v>5</v>
      </c>
      <c r="B8" s="11" t="str">
        <v>10101000</v>
      </c>
      <c r="C8" s="11" t="str">
        <v>A8</v>
      </c>
    </row>
    <row r="9" spans="1:9" x14ac:dyDescent="0.25">
      <c r="A9" s="11">
        <v>6</v>
      </c>
      <c r="B9" s="11" t="str">
        <v>11000011</v>
      </c>
      <c r="C9" s="11" t="str">
        <v>C3</v>
      </c>
    </row>
    <row r="10" spans="1:9" x14ac:dyDescent="0.25">
      <c r="A10" s="11">
        <v>7</v>
      </c>
      <c r="B10" s="11" t="str">
        <v>00000000</v>
      </c>
      <c r="C10" s="11" t="str">
        <v>00</v>
      </c>
    </row>
    <row r="12" spans="1:9" ht="30" x14ac:dyDescent="0.25">
      <c r="A12" s="22" t="s">
        <v>16</v>
      </c>
      <c r="B12" s="22" t="s">
        <v>17</v>
      </c>
      <c r="C12" s="24" t="s">
        <v>18</v>
      </c>
      <c r="D12" s="24" t="s">
        <v>19</v>
      </c>
    </row>
    <row r="13" spans="1:9" x14ac:dyDescent="0.25">
      <c r="A13" s="11">
        <v>1</v>
      </c>
      <c r="B13" s="11">
        <v>1</v>
      </c>
      <c r="C13" s="6" t="str">
        <f>MID($F$3,1+B13,LEN($F$3)-B13)&amp;MID($F$3,1,B13)</f>
        <v>0110000100011001010101000000</v>
      </c>
      <c r="D13" s="6" t="str">
        <f>MID($F$4,1+B13,LEN($F$4)-B13)&amp;MID($F$4,1,B13)</f>
        <v>0101010100011000011000000000</v>
      </c>
    </row>
    <row r="14" spans="1:9" x14ac:dyDescent="0.25">
      <c r="A14" s="11">
        <v>2</v>
      </c>
      <c r="B14" s="11">
        <v>1</v>
      </c>
      <c r="C14" s="6" t="str">
        <f t="shared" ref="C14:C28" si="0">MID($F$3,1+B14,LEN($F$3)-B14)&amp;MID($F$3,1,B14)</f>
        <v>0110000100011001010101000000</v>
      </c>
      <c r="D14" s="6" t="str">
        <f t="shared" ref="D14:D28" si="1">MID($F$4,1+B14,LEN($F$4)-B14)&amp;MID($F$4,1,B14)</f>
        <v>0101010100011000011000000000</v>
      </c>
    </row>
    <row r="15" spans="1:9" x14ac:dyDescent="0.25">
      <c r="A15" s="11">
        <v>3</v>
      </c>
      <c r="B15" s="11">
        <v>2</v>
      </c>
      <c r="C15" s="6" t="str">
        <f t="shared" si="0"/>
        <v>1100001000110010101010000000</v>
      </c>
      <c r="D15" s="6" t="str">
        <f t="shared" si="1"/>
        <v>1010101000110000110000000000</v>
      </c>
    </row>
    <row r="16" spans="1:9" x14ac:dyDescent="0.25">
      <c r="A16" s="11">
        <v>4</v>
      </c>
      <c r="B16" s="11">
        <v>2</v>
      </c>
      <c r="C16" s="6" t="str">
        <f t="shared" si="0"/>
        <v>1100001000110010101010000000</v>
      </c>
      <c r="D16" s="6" t="str">
        <f t="shared" si="1"/>
        <v>1010101000110000110000000000</v>
      </c>
    </row>
    <row r="17" spans="1:13" x14ac:dyDescent="0.25">
      <c r="A17" s="11">
        <v>5</v>
      </c>
      <c r="B17" s="11">
        <v>2</v>
      </c>
      <c r="C17" s="6" t="str">
        <f t="shared" si="0"/>
        <v>1100001000110010101010000000</v>
      </c>
      <c r="D17" s="6" t="str">
        <f t="shared" si="1"/>
        <v>1010101000110000110000000000</v>
      </c>
    </row>
    <row r="18" spans="1:13" x14ac:dyDescent="0.25">
      <c r="A18" s="11">
        <v>6</v>
      </c>
      <c r="B18" s="11">
        <v>2</v>
      </c>
      <c r="C18" s="6" t="str">
        <f t="shared" si="0"/>
        <v>1100001000110010101010000000</v>
      </c>
      <c r="D18" s="6" t="str">
        <f t="shared" si="1"/>
        <v>1010101000110000110000000000</v>
      </c>
    </row>
    <row r="19" spans="1:13" x14ac:dyDescent="0.25">
      <c r="A19" s="11">
        <v>7</v>
      </c>
      <c r="B19" s="11">
        <v>2</v>
      </c>
      <c r="C19" s="6" t="str">
        <f t="shared" si="0"/>
        <v>1100001000110010101010000000</v>
      </c>
      <c r="D19" s="6" t="str">
        <f t="shared" si="1"/>
        <v>1010101000110000110000000000</v>
      </c>
    </row>
    <row r="20" spans="1:13" x14ac:dyDescent="0.25">
      <c r="A20" s="11">
        <v>8</v>
      </c>
      <c r="B20" s="11">
        <v>2</v>
      </c>
      <c r="C20" s="6" t="str">
        <f t="shared" si="0"/>
        <v>1100001000110010101010000000</v>
      </c>
      <c r="D20" s="6" t="str">
        <f t="shared" si="1"/>
        <v>1010101000110000110000000000</v>
      </c>
    </row>
    <row r="21" spans="1:13" x14ac:dyDescent="0.25">
      <c r="A21" s="11">
        <v>9</v>
      </c>
      <c r="B21" s="11">
        <v>1</v>
      </c>
      <c r="C21" s="6" t="str">
        <f t="shared" si="0"/>
        <v>0110000100011001010101000000</v>
      </c>
      <c r="D21" s="6" t="str">
        <f t="shared" si="1"/>
        <v>0101010100011000011000000000</v>
      </c>
    </row>
    <row r="22" spans="1:13" x14ac:dyDescent="0.25">
      <c r="A22" s="11">
        <v>10</v>
      </c>
      <c r="B22" s="11">
        <v>2</v>
      </c>
      <c r="C22" s="6" t="str">
        <f t="shared" si="0"/>
        <v>1100001000110010101010000000</v>
      </c>
      <c r="D22" s="6" t="str">
        <f t="shared" si="1"/>
        <v>1010101000110000110000000000</v>
      </c>
    </row>
    <row r="23" spans="1:13" x14ac:dyDescent="0.25">
      <c r="A23" s="11">
        <v>11</v>
      </c>
      <c r="B23" s="11">
        <v>2</v>
      </c>
      <c r="C23" s="6" t="str">
        <f t="shared" si="0"/>
        <v>1100001000110010101010000000</v>
      </c>
      <c r="D23" s="6" t="str">
        <f t="shared" si="1"/>
        <v>1010101000110000110000000000</v>
      </c>
    </row>
    <row r="24" spans="1:13" x14ac:dyDescent="0.25">
      <c r="A24" s="11">
        <v>12</v>
      </c>
      <c r="B24" s="11">
        <v>2</v>
      </c>
      <c r="C24" s="6" t="str">
        <f t="shared" si="0"/>
        <v>1100001000110010101010000000</v>
      </c>
      <c r="D24" s="6" t="str">
        <f t="shared" si="1"/>
        <v>1010101000110000110000000000</v>
      </c>
    </row>
    <row r="25" spans="1:13" x14ac:dyDescent="0.25">
      <c r="A25" s="11">
        <v>13</v>
      </c>
      <c r="B25" s="11">
        <v>2</v>
      </c>
      <c r="C25" s="6" t="str">
        <f t="shared" si="0"/>
        <v>1100001000110010101010000000</v>
      </c>
      <c r="D25" s="6" t="str">
        <f t="shared" si="1"/>
        <v>1010101000110000110000000000</v>
      </c>
    </row>
    <row r="26" spans="1:13" x14ac:dyDescent="0.25">
      <c r="A26" s="11">
        <v>14</v>
      </c>
      <c r="B26" s="11">
        <v>2</v>
      </c>
      <c r="C26" s="6" t="str">
        <f t="shared" si="0"/>
        <v>1100001000110010101010000000</v>
      </c>
      <c r="D26" s="6" t="str">
        <f t="shared" si="1"/>
        <v>1010101000110000110000000000</v>
      </c>
    </row>
    <row r="27" spans="1:13" x14ac:dyDescent="0.25">
      <c r="A27" s="11">
        <v>15</v>
      </c>
      <c r="B27" s="11">
        <v>2</v>
      </c>
      <c r="C27" s="6" t="str">
        <f t="shared" si="0"/>
        <v>1100001000110010101010000000</v>
      </c>
      <c r="D27" s="6" t="str">
        <f t="shared" si="1"/>
        <v>1010101000110000110000000000</v>
      </c>
    </row>
    <row r="28" spans="1:13" x14ac:dyDescent="0.25">
      <c r="A28" s="11">
        <v>16</v>
      </c>
      <c r="B28" s="11">
        <v>1</v>
      </c>
      <c r="C28" s="6" t="str">
        <f t="shared" si="0"/>
        <v>0110000100011001010101000000</v>
      </c>
      <c r="D28" s="6" t="str">
        <f t="shared" si="1"/>
        <v>0101010100011000011000000000</v>
      </c>
    </row>
    <row r="31" spans="1:13" x14ac:dyDescent="0.25">
      <c r="A31" s="10" t="s">
        <v>7</v>
      </c>
      <c r="B31" s="10" t="s">
        <v>3</v>
      </c>
      <c r="C31" s="10" t="s">
        <v>11</v>
      </c>
      <c r="D31" s="10" t="s">
        <v>20</v>
      </c>
      <c r="F31" s="10" t="s">
        <v>7</v>
      </c>
      <c r="G31" s="10" t="s">
        <v>3</v>
      </c>
      <c r="H31" s="10" t="s">
        <v>11</v>
      </c>
      <c r="I31" s="10" t="s">
        <v>21</v>
      </c>
      <c r="K31" s="24" t="s">
        <v>23</v>
      </c>
      <c r="L31" s="10" t="s">
        <v>22</v>
      </c>
      <c r="M31" s="10" t="s">
        <v>26</v>
      </c>
    </row>
    <row r="32" spans="1:13" x14ac:dyDescent="0.25">
      <c r="A32" s="11">
        <v>1</v>
      </c>
      <c r="B32" s="11" t="str">
        <f>MID($C$13,(A32-1)*8+1,8)</f>
        <v>01100001</v>
      </c>
      <c r="C32" s="11" t="str">
        <f>BIN2HEX(B32,2)</f>
        <v>61</v>
      </c>
      <c r="D32" s="7" t="str">
        <f t="shared" ref="D32:D33" si="2">B32&amp;D33</f>
        <v>0110000100011001010101000000</v>
      </c>
      <c r="F32" s="11">
        <v>1</v>
      </c>
      <c r="G32" s="11" t="str">
        <f>MID($D$13,(F32-1)*8+1,8)</f>
        <v>01010101</v>
      </c>
      <c r="H32" s="11" t="str">
        <f>BIN2HEX(G32,2)</f>
        <v>55</v>
      </c>
      <c r="I32" s="7" t="str">
        <f t="shared" ref="I32:I33" si="3">G32&amp;I33</f>
        <v>0101010100011000011000000000</v>
      </c>
      <c r="K32" s="23">
        <v>1</v>
      </c>
      <c r="L32" s="7" t="str">
        <f>D32&amp;I32</f>
        <v>01100001000110010101010000000101010100011000011000000000</v>
      </c>
      <c r="M32" s="6">
        <f>LEN(L32)</f>
        <v>56</v>
      </c>
    </row>
    <row r="33" spans="1:14" x14ac:dyDescent="0.25">
      <c r="A33" s="11">
        <v>2</v>
      </c>
      <c r="B33" s="11" t="str">
        <f t="shared" ref="B33:B35" si="4">MID($C$13,(A33-1)*8+1,8)</f>
        <v>00011001</v>
      </c>
      <c r="C33" s="11" t="str">
        <f t="shared" ref="C33:C34" si="5">BIN2HEX(B33,2)</f>
        <v>19</v>
      </c>
      <c r="D33" s="6" t="str">
        <f t="shared" si="2"/>
        <v>00011001010101000000</v>
      </c>
      <c r="F33" s="11">
        <v>2</v>
      </c>
      <c r="G33" s="11" t="str">
        <f t="shared" ref="G33:G35" si="6">MID($D$13,(F33-1)*8+1,8)</f>
        <v>00011000</v>
      </c>
      <c r="H33" s="11" t="str">
        <f t="shared" ref="H33:H34" si="7">BIN2HEX(G33,2)</f>
        <v>18</v>
      </c>
      <c r="I33" s="6" t="str">
        <f t="shared" si="3"/>
        <v>00011000011000000000</v>
      </c>
      <c r="K33" s="23">
        <v>2</v>
      </c>
      <c r="L33" s="7" t="str">
        <f>D38&amp;I38</f>
        <v>01100001000110010101010000000101010100011000011000000000</v>
      </c>
      <c r="M33" s="6">
        <f>LEN(L33)</f>
        <v>56</v>
      </c>
    </row>
    <row r="34" spans="1:14" x14ac:dyDescent="0.25">
      <c r="A34" s="11">
        <v>3</v>
      </c>
      <c r="B34" s="11" t="str">
        <f t="shared" si="4"/>
        <v>01010100</v>
      </c>
      <c r="C34" s="11" t="str">
        <f t="shared" si="5"/>
        <v>54</v>
      </c>
      <c r="D34" s="6" t="str">
        <f>B34&amp;D35</f>
        <v>010101000000</v>
      </c>
      <c r="F34" s="11">
        <v>3</v>
      </c>
      <c r="G34" s="11" t="str">
        <f t="shared" si="6"/>
        <v>01100000</v>
      </c>
      <c r="H34" s="11" t="str">
        <f t="shared" si="7"/>
        <v>60</v>
      </c>
      <c r="I34" s="6" t="str">
        <f>G34&amp;I35</f>
        <v>011000000000</v>
      </c>
    </row>
    <row r="35" spans="1:14" x14ac:dyDescent="0.25">
      <c r="A35" s="11">
        <v>4</v>
      </c>
      <c r="B35" s="11" t="str">
        <f t="shared" si="4"/>
        <v>0000</v>
      </c>
      <c r="C35" s="11" t="str">
        <f>BIN2HEX(B35,1)</f>
        <v>0</v>
      </c>
      <c r="D35" s="6" t="str">
        <f>B35</f>
        <v>0000</v>
      </c>
      <c r="F35" s="11">
        <v>4</v>
      </c>
      <c r="G35" s="11" t="str">
        <f t="shared" si="6"/>
        <v>0000</v>
      </c>
      <c r="H35" s="11" t="str">
        <f>BIN2HEX(G35,1)</f>
        <v>0</v>
      </c>
      <c r="I35" s="6" t="str">
        <f>G35</f>
        <v>0000</v>
      </c>
    </row>
    <row r="36" spans="1:14" x14ac:dyDescent="0.25">
      <c r="K36" t="s">
        <v>94</v>
      </c>
      <c r="L36" s="4" t="str">
        <f>"["&amp;N38&amp;"]"</f>
        <v>[ 02 02 67 8B 00 A5 ]</v>
      </c>
    </row>
    <row r="37" spans="1:14" x14ac:dyDescent="0.25">
      <c r="A37" s="10" t="s">
        <v>7</v>
      </c>
      <c r="B37" s="10" t="s">
        <v>3</v>
      </c>
      <c r="C37" s="10" t="s">
        <v>11</v>
      </c>
      <c r="D37" s="10" t="s">
        <v>24</v>
      </c>
      <c r="F37" s="10" t="s">
        <v>7</v>
      </c>
      <c r="G37" s="10" t="s">
        <v>3</v>
      </c>
      <c r="H37" s="10" t="s">
        <v>11</v>
      </c>
      <c r="I37" s="10" t="s">
        <v>25</v>
      </c>
      <c r="K37" s="10" t="s">
        <v>7</v>
      </c>
      <c r="L37" s="10" t="s">
        <v>3</v>
      </c>
      <c r="M37" s="10" t="s">
        <v>11</v>
      </c>
      <c r="N37" s="10" t="s">
        <v>27</v>
      </c>
    </row>
    <row r="38" spans="1:14" x14ac:dyDescent="0.25">
      <c r="A38" s="11">
        <v>1</v>
      </c>
      <c r="B38" s="11" t="str">
        <f>MID($C$14,(A38-1)*8+1,8)</f>
        <v>01100001</v>
      </c>
      <c r="C38" s="11" t="str">
        <f>BIN2HEX(B38,2)</f>
        <v>61</v>
      </c>
      <c r="D38" s="7" t="str">
        <f t="shared" ref="D38:D39" si="8">B38&amp;D39</f>
        <v>0110000100011001010101000000</v>
      </c>
      <c r="F38" s="11">
        <v>1</v>
      </c>
      <c r="G38" s="11" t="str">
        <f>MID($D$14,(F38-1)*8+1,8)</f>
        <v>01010101</v>
      </c>
      <c r="H38" s="11" t="str">
        <f>BIN2HEX(G38,2)</f>
        <v>55</v>
      </c>
      <c r="I38" s="7" t="str">
        <f t="shared" ref="I38:I39" si="9">G38&amp;I39</f>
        <v>0101010100011000011000000000</v>
      </c>
      <c r="K38" s="11">
        <v>1</v>
      </c>
      <c r="L38" s="11" t="str">
        <f>MID($F$49,(K38-1)*8+1,8)</f>
        <v>00000010</v>
      </c>
      <c r="M38" s="11" t="str">
        <f>BIN2HEX(L38,2)</f>
        <v>02</v>
      </c>
      <c r="N38" s="7" t="str">
        <f t="shared" ref="N38:N42" si="10">" "&amp;M38&amp;N39</f>
        <v xml:space="preserve"> 02 02 67 8B 00 A5 </v>
      </c>
    </row>
    <row r="39" spans="1:14" x14ac:dyDescent="0.25">
      <c r="A39" s="11">
        <v>2</v>
      </c>
      <c r="B39" s="11" t="str">
        <f t="shared" ref="B39:B41" si="11">MID($C$14,(A39-1)*8+1,8)</f>
        <v>00011001</v>
      </c>
      <c r="C39" s="11" t="str">
        <f t="shared" ref="C39:C40" si="12">BIN2HEX(B39,2)</f>
        <v>19</v>
      </c>
      <c r="D39" s="6" t="str">
        <f t="shared" si="8"/>
        <v>00011001010101000000</v>
      </c>
      <c r="F39" s="11">
        <v>2</v>
      </c>
      <c r="G39" s="11" t="str">
        <f t="shared" ref="G39:G41" si="13">MID($D$14,(F39-1)*8+1,8)</f>
        <v>00011000</v>
      </c>
      <c r="H39" s="11" t="str">
        <f t="shared" ref="H39:H40" si="14">BIN2HEX(G39,2)</f>
        <v>18</v>
      </c>
      <c r="I39" s="6" t="str">
        <f t="shared" si="9"/>
        <v>00011000011000000000</v>
      </c>
      <c r="K39" s="11">
        <v>2</v>
      </c>
      <c r="L39" s="11" t="str">
        <f t="shared" ref="L39:L44" si="15">MID($F$49,(K39-1)*8+1,8)</f>
        <v>00000010</v>
      </c>
      <c r="M39" s="11" t="str">
        <f t="shared" ref="M39:M44" si="16">BIN2HEX(L39,2)</f>
        <v>02</v>
      </c>
      <c r="N39" s="6" t="str">
        <f t="shared" si="10"/>
        <v xml:space="preserve"> 02 67 8B 00 A5 </v>
      </c>
    </row>
    <row r="40" spans="1:14" x14ac:dyDescent="0.25">
      <c r="A40" s="11">
        <v>3</v>
      </c>
      <c r="B40" s="11" t="str">
        <f t="shared" si="11"/>
        <v>01010100</v>
      </c>
      <c r="C40" s="11" t="str">
        <f t="shared" si="12"/>
        <v>54</v>
      </c>
      <c r="D40" s="6" t="str">
        <f>B40&amp;D41</f>
        <v>010101000000</v>
      </c>
      <c r="F40" s="11">
        <v>3</v>
      </c>
      <c r="G40" s="11" t="str">
        <f t="shared" si="13"/>
        <v>01100000</v>
      </c>
      <c r="H40" s="11" t="str">
        <f t="shared" si="14"/>
        <v>60</v>
      </c>
      <c r="I40" s="6" t="str">
        <f>G40&amp;I41</f>
        <v>011000000000</v>
      </c>
      <c r="K40" s="11">
        <v>3</v>
      </c>
      <c r="L40" s="11" t="str">
        <f t="shared" si="15"/>
        <v>01100111</v>
      </c>
      <c r="M40" s="11" t="str">
        <f t="shared" si="16"/>
        <v>67</v>
      </c>
      <c r="N40" s="6" t="str">
        <f t="shared" si="10"/>
        <v xml:space="preserve"> 67 8B 00 A5 </v>
      </c>
    </row>
    <row r="41" spans="1:14" x14ac:dyDescent="0.25">
      <c r="A41" s="11">
        <v>4</v>
      </c>
      <c r="B41" s="11" t="str">
        <f t="shared" si="11"/>
        <v>0000</v>
      </c>
      <c r="C41" s="11" t="str">
        <f>BIN2HEX(B41,1)</f>
        <v>0</v>
      </c>
      <c r="D41" s="6" t="str">
        <f>B41</f>
        <v>0000</v>
      </c>
      <c r="F41" s="11">
        <v>4</v>
      </c>
      <c r="G41" s="11" t="str">
        <f t="shared" si="13"/>
        <v>0000</v>
      </c>
      <c r="H41" s="11" t="str">
        <f>BIN2HEX(G41,1)</f>
        <v>0</v>
      </c>
      <c r="I41" s="6" t="str">
        <f>G41</f>
        <v>0000</v>
      </c>
      <c r="K41" s="11">
        <v>4</v>
      </c>
      <c r="L41" s="11" t="str">
        <f t="shared" si="15"/>
        <v>10001011</v>
      </c>
      <c r="M41" s="11" t="str">
        <f t="shared" si="16"/>
        <v>8B</v>
      </c>
      <c r="N41" s="6" t="str">
        <f t="shared" si="10"/>
        <v xml:space="preserve"> 8B 00 A5 </v>
      </c>
    </row>
    <row r="42" spans="1:14" x14ac:dyDescent="0.25">
      <c r="K42" s="11">
        <v>5</v>
      </c>
      <c r="L42" s="11" t="str">
        <f t="shared" si="15"/>
        <v>00000000</v>
      </c>
      <c r="M42" s="11" t="str">
        <f t="shared" si="16"/>
        <v>00</v>
      </c>
      <c r="N42" s="6" t="str">
        <f t="shared" si="10"/>
        <v xml:space="preserve"> 00 A5 </v>
      </c>
    </row>
    <row r="43" spans="1:14" x14ac:dyDescent="0.25">
      <c r="K43" s="11">
        <v>6</v>
      </c>
      <c r="L43" s="11" t="str">
        <f t="shared" si="15"/>
        <v>10100101</v>
      </c>
      <c r="M43" s="11" t="str">
        <f t="shared" si="16"/>
        <v>A5</v>
      </c>
      <c r="N43" s="6" t="str">
        <f>" "&amp;M43&amp;" "</f>
        <v xml:space="preserve"> A5 </v>
      </c>
    </row>
    <row r="44" spans="1:14" x14ac:dyDescent="0.25">
      <c r="K44" s="40"/>
      <c r="L44" s="40"/>
      <c r="M44" s="40"/>
      <c r="N44" s="38"/>
    </row>
    <row r="48" spans="1:14" x14ac:dyDescent="0.25">
      <c r="A48" s="24" t="s">
        <v>7</v>
      </c>
      <c r="B48" s="24" t="s">
        <v>92</v>
      </c>
      <c r="C48" s="10" t="s">
        <v>40</v>
      </c>
      <c r="D48" s="24" t="s">
        <v>35</v>
      </c>
      <c r="F48" s="19" t="s">
        <v>93</v>
      </c>
      <c r="G48" s="19"/>
    </row>
    <row r="49" spans="1:8" x14ac:dyDescent="0.25">
      <c r="A49" s="23">
        <v>1</v>
      </c>
      <c r="B49" s="23">
        <v>14</v>
      </c>
      <c r="C49" s="11" t="str">
        <f>MID($L$32,B49,1)</f>
        <v>0</v>
      </c>
      <c r="D49" s="6" t="str">
        <f t="shared" ref="D49:D94" si="17">C49&amp;D50</f>
        <v>000000100000001001100111100010110000000010100101</v>
      </c>
      <c r="F49" s="27" t="str">
        <f>D49</f>
        <v>000000100000001001100111100010110000000010100101</v>
      </c>
      <c r="G49" s="27"/>
      <c r="H49" s="27"/>
    </row>
    <row r="50" spans="1:8" x14ac:dyDescent="0.25">
      <c r="A50" s="23">
        <v>2</v>
      </c>
      <c r="B50" s="23">
        <v>17</v>
      </c>
      <c r="C50" s="11" t="str">
        <f t="shared" ref="C50:C96" si="18">MID($L$32,B50,1)</f>
        <v>0</v>
      </c>
      <c r="D50" s="6" t="str">
        <f t="shared" si="17"/>
        <v>00000100000001001100111100010110000000010100101</v>
      </c>
    </row>
    <row r="51" spans="1:8" x14ac:dyDescent="0.25">
      <c r="A51" s="23">
        <v>3</v>
      </c>
      <c r="B51" s="23">
        <v>11</v>
      </c>
      <c r="C51" s="11" t="str">
        <f t="shared" si="18"/>
        <v>0</v>
      </c>
      <c r="D51" s="6" t="str">
        <f t="shared" si="17"/>
        <v>0000100000001001100111100010110000000010100101</v>
      </c>
    </row>
    <row r="52" spans="1:8" x14ac:dyDescent="0.25">
      <c r="A52" s="23">
        <v>4</v>
      </c>
      <c r="B52" s="23">
        <v>24</v>
      </c>
      <c r="C52" s="11" t="str">
        <f t="shared" si="18"/>
        <v>0</v>
      </c>
      <c r="D52" s="6" t="str">
        <f t="shared" si="17"/>
        <v>000100000001001100111100010110000000010100101</v>
      </c>
    </row>
    <row r="53" spans="1:8" x14ac:dyDescent="0.25">
      <c r="A53" s="23">
        <v>5</v>
      </c>
      <c r="B53" s="23">
        <v>1</v>
      </c>
      <c r="C53" s="11" t="str">
        <f t="shared" si="18"/>
        <v>0</v>
      </c>
      <c r="D53" s="6" t="str">
        <f t="shared" si="17"/>
        <v>00100000001001100111100010110000000010100101</v>
      </c>
    </row>
    <row r="54" spans="1:8" x14ac:dyDescent="0.25">
      <c r="A54" s="23">
        <v>6</v>
      </c>
      <c r="B54" s="23">
        <v>5</v>
      </c>
      <c r="C54" s="11" t="str">
        <f t="shared" si="18"/>
        <v>0</v>
      </c>
      <c r="D54" s="6" t="str">
        <f t="shared" si="17"/>
        <v>0100000001001100111100010110000000010100101</v>
      </c>
    </row>
    <row r="55" spans="1:8" x14ac:dyDescent="0.25">
      <c r="A55" s="23">
        <v>7</v>
      </c>
      <c r="B55" s="23">
        <v>3</v>
      </c>
      <c r="C55" s="11" t="str">
        <f t="shared" si="18"/>
        <v>1</v>
      </c>
      <c r="D55" s="6" t="str">
        <f t="shared" si="17"/>
        <v>100000001001100111100010110000000010100101</v>
      </c>
    </row>
    <row r="56" spans="1:8" x14ac:dyDescent="0.25">
      <c r="A56" s="23">
        <v>8</v>
      </c>
      <c r="B56" s="23">
        <v>28</v>
      </c>
      <c r="C56" s="11" t="str">
        <f t="shared" si="18"/>
        <v>0</v>
      </c>
      <c r="D56" s="6" t="str">
        <f t="shared" si="17"/>
        <v>00000001001100111100010110000000010100101</v>
      </c>
    </row>
    <row r="57" spans="1:8" x14ac:dyDescent="0.25">
      <c r="A57" s="23">
        <v>9</v>
      </c>
      <c r="B57" s="23">
        <v>15</v>
      </c>
      <c r="C57" s="11" t="str">
        <f t="shared" si="18"/>
        <v>0</v>
      </c>
      <c r="D57" s="6" t="str">
        <f t="shared" si="17"/>
        <v>0000001001100111100010110000000010100101</v>
      </c>
    </row>
    <row r="58" spans="1:8" x14ac:dyDescent="0.25">
      <c r="A58" s="23">
        <v>10</v>
      </c>
      <c r="B58" s="23">
        <v>6</v>
      </c>
      <c r="C58" s="11" t="str">
        <f t="shared" si="18"/>
        <v>0</v>
      </c>
      <c r="D58" s="6" t="str">
        <f t="shared" si="17"/>
        <v>000001001100111100010110000000010100101</v>
      </c>
    </row>
    <row r="59" spans="1:8" x14ac:dyDescent="0.25">
      <c r="A59" s="23">
        <v>11</v>
      </c>
      <c r="B59" s="23">
        <v>21</v>
      </c>
      <c r="C59" s="11" t="str">
        <f t="shared" si="18"/>
        <v>0</v>
      </c>
      <c r="D59" s="6" t="str">
        <f t="shared" si="17"/>
        <v>00001001100111100010110000000010100101</v>
      </c>
    </row>
    <row r="60" spans="1:8" x14ac:dyDescent="0.25">
      <c r="A60" s="23">
        <v>12</v>
      </c>
      <c r="B60" s="23">
        <v>10</v>
      </c>
      <c r="C60" s="11" t="str">
        <f t="shared" si="18"/>
        <v>0</v>
      </c>
      <c r="D60" s="6" t="str">
        <f t="shared" si="17"/>
        <v>0001001100111100010110000000010100101</v>
      </c>
    </row>
    <row r="61" spans="1:8" x14ac:dyDescent="0.25">
      <c r="A61" s="23">
        <v>13</v>
      </c>
      <c r="B61" s="23">
        <v>23</v>
      </c>
      <c r="C61" s="11" t="str">
        <f t="shared" si="18"/>
        <v>0</v>
      </c>
      <c r="D61" s="6" t="str">
        <f t="shared" si="17"/>
        <v>001001100111100010110000000010100101</v>
      </c>
    </row>
    <row r="62" spans="1:8" x14ac:dyDescent="0.25">
      <c r="A62" s="23">
        <v>14</v>
      </c>
      <c r="B62" s="23">
        <v>19</v>
      </c>
      <c r="C62" s="11" t="str">
        <f t="shared" si="18"/>
        <v>0</v>
      </c>
      <c r="D62" s="6" t="str">
        <f t="shared" si="17"/>
        <v>01001100111100010110000000010100101</v>
      </c>
    </row>
    <row r="63" spans="1:8" x14ac:dyDescent="0.25">
      <c r="A63" s="23">
        <v>15</v>
      </c>
      <c r="B63" s="23">
        <v>12</v>
      </c>
      <c r="C63" s="11" t="str">
        <f t="shared" si="18"/>
        <v>1</v>
      </c>
      <c r="D63" s="6" t="str">
        <f t="shared" si="17"/>
        <v>1001100111100010110000000010100101</v>
      </c>
    </row>
    <row r="64" spans="1:8" x14ac:dyDescent="0.25">
      <c r="A64" s="23">
        <v>16</v>
      </c>
      <c r="B64" s="23">
        <v>4</v>
      </c>
      <c r="C64" s="11" t="str">
        <f t="shared" si="18"/>
        <v>0</v>
      </c>
      <c r="D64" s="6" t="str">
        <f t="shared" si="17"/>
        <v>001100111100010110000000010100101</v>
      </c>
    </row>
    <row r="65" spans="1:4" x14ac:dyDescent="0.25">
      <c r="A65" s="23">
        <v>17</v>
      </c>
      <c r="B65" s="23">
        <v>26</v>
      </c>
      <c r="C65" s="11" t="str">
        <f t="shared" si="18"/>
        <v>0</v>
      </c>
      <c r="D65" s="6" t="str">
        <f t="shared" si="17"/>
        <v>01100111100010110000000010100101</v>
      </c>
    </row>
    <row r="66" spans="1:4" x14ac:dyDescent="0.25">
      <c r="A66" s="23">
        <v>18</v>
      </c>
      <c r="B66" s="23">
        <v>8</v>
      </c>
      <c r="C66" s="11" t="str">
        <f t="shared" si="18"/>
        <v>1</v>
      </c>
      <c r="D66" s="6" t="str">
        <f t="shared" si="17"/>
        <v>1100111100010110000000010100101</v>
      </c>
    </row>
    <row r="67" spans="1:4" x14ac:dyDescent="0.25">
      <c r="A67" s="23">
        <v>19</v>
      </c>
      <c r="B67" s="23">
        <v>16</v>
      </c>
      <c r="C67" s="11" t="str">
        <f t="shared" si="18"/>
        <v>1</v>
      </c>
      <c r="D67" s="6" t="str">
        <f t="shared" si="17"/>
        <v>100111100010110000000010100101</v>
      </c>
    </row>
    <row r="68" spans="1:4" x14ac:dyDescent="0.25">
      <c r="A68" s="23">
        <v>20</v>
      </c>
      <c r="B68" s="23">
        <v>7</v>
      </c>
      <c r="C68" s="11" t="str">
        <f t="shared" si="18"/>
        <v>0</v>
      </c>
      <c r="D68" s="6" t="str">
        <f t="shared" si="17"/>
        <v>00111100010110000000010100101</v>
      </c>
    </row>
    <row r="69" spans="1:4" x14ac:dyDescent="0.25">
      <c r="A69" s="23">
        <v>21</v>
      </c>
      <c r="B69" s="23">
        <v>27</v>
      </c>
      <c r="C69" s="11" t="str">
        <f t="shared" si="18"/>
        <v>0</v>
      </c>
      <c r="D69" s="6" t="str">
        <f t="shared" si="17"/>
        <v>0111100010110000000010100101</v>
      </c>
    </row>
    <row r="70" spans="1:4" x14ac:dyDescent="0.25">
      <c r="A70" s="23">
        <v>22</v>
      </c>
      <c r="B70" s="23">
        <v>20</v>
      </c>
      <c r="C70" s="11" t="str">
        <f t="shared" si="18"/>
        <v>1</v>
      </c>
      <c r="D70" s="6" t="str">
        <f t="shared" si="17"/>
        <v>111100010110000000010100101</v>
      </c>
    </row>
    <row r="71" spans="1:4" x14ac:dyDescent="0.25">
      <c r="A71" s="23">
        <v>23</v>
      </c>
      <c r="B71" s="23">
        <v>13</v>
      </c>
      <c r="C71" s="11" t="str">
        <f t="shared" si="18"/>
        <v>1</v>
      </c>
      <c r="D71" s="6" t="str">
        <f t="shared" si="17"/>
        <v>11100010110000000010100101</v>
      </c>
    </row>
    <row r="72" spans="1:4" x14ac:dyDescent="0.25">
      <c r="A72" s="23">
        <v>24</v>
      </c>
      <c r="B72" s="23">
        <v>2</v>
      </c>
      <c r="C72" s="11" t="str">
        <f t="shared" si="18"/>
        <v>1</v>
      </c>
      <c r="D72" s="6" t="str">
        <f t="shared" si="17"/>
        <v>1100010110000000010100101</v>
      </c>
    </row>
    <row r="73" spans="1:4" x14ac:dyDescent="0.25">
      <c r="A73" s="23">
        <v>25</v>
      </c>
      <c r="B73" s="23">
        <v>41</v>
      </c>
      <c r="C73" s="11" t="str">
        <f t="shared" si="18"/>
        <v>1</v>
      </c>
      <c r="D73" s="6" t="str">
        <f t="shared" si="17"/>
        <v>100010110000000010100101</v>
      </c>
    </row>
    <row r="74" spans="1:4" x14ac:dyDescent="0.25">
      <c r="A74" s="23">
        <v>26</v>
      </c>
      <c r="B74" s="23">
        <v>52</v>
      </c>
      <c r="C74" s="11" t="str">
        <f t="shared" si="18"/>
        <v>0</v>
      </c>
      <c r="D74" s="6" t="str">
        <f t="shared" si="17"/>
        <v>00010110000000010100101</v>
      </c>
    </row>
    <row r="75" spans="1:4" x14ac:dyDescent="0.25">
      <c r="A75" s="23">
        <v>27</v>
      </c>
      <c r="B75" s="23">
        <v>31</v>
      </c>
      <c r="C75" s="11" t="str">
        <f t="shared" si="18"/>
        <v>0</v>
      </c>
      <c r="D75" s="6" t="str">
        <f t="shared" si="17"/>
        <v>0010110000000010100101</v>
      </c>
    </row>
    <row r="76" spans="1:4" x14ac:dyDescent="0.25">
      <c r="A76" s="23">
        <v>28</v>
      </c>
      <c r="B76" s="23">
        <v>37</v>
      </c>
      <c r="C76" s="11" t="str">
        <f t="shared" si="18"/>
        <v>0</v>
      </c>
      <c r="D76" s="6" t="str">
        <f t="shared" si="17"/>
        <v>010110000000010100101</v>
      </c>
    </row>
    <row r="77" spans="1:4" x14ac:dyDescent="0.25">
      <c r="A77" s="23">
        <v>29</v>
      </c>
      <c r="B77" s="23">
        <v>47</v>
      </c>
      <c r="C77" s="11" t="str">
        <f t="shared" si="18"/>
        <v>1</v>
      </c>
      <c r="D77" s="6" t="str">
        <f t="shared" si="17"/>
        <v>10110000000010100101</v>
      </c>
    </row>
    <row r="78" spans="1:4" x14ac:dyDescent="0.25">
      <c r="A78" s="23">
        <v>30</v>
      </c>
      <c r="B78" s="23">
        <v>55</v>
      </c>
      <c r="C78" s="11" t="str">
        <f t="shared" si="18"/>
        <v>0</v>
      </c>
      <c r="D78" s="6" t="str">
        <f t="shared" si="17"/>
        <v>0110000000010100101</v>
      </c>
    </row>
    <row r="79" spans="1:4" x14ac:dyDescent="0.25">
      <c r="A79" s="23">
        <v>31</v>
      </c>
      <c r="B79" s="23">
        <v>30</v>
      </c>
      <c r="C79" s="11" t="str">
        <f t="shared" si="18"/>
        <v>1</v>
      </c>
      <c r="D79" s="6" t="str">
        <f t="shared" si="17"/>
        <v>110000000010100101</v>
      </c>
    </row>
    <row r="80" spans="1:4" x14ac:dyDescent="0.25">
      <c r="A80" s="23">
        <v>32</v>
      </c>
      <c r="B80" s="23">
        <v>40</v>
      </c>
      <c r="C80" s="11" t="str">
        <f t="shared" si="18"/>
        <v>1</v>
      </c>
      <c r="D80" s="6" t="str">
        <f t="shared" si="17"/>
        <v>10000000010100101</v>
      </c>
    </row>
    <row r="81" spans="1:4" x14ac:dyDescent="0.25">
      <c r="A81" s="23">
        <v>33</v>
      </c>
      <c r="B81" s="23">
        <v>51</v>
      </c>
      <c r="C81" s="11" t="str">
        <f t="shared" si="18"/>
        <v>0</v>
      </c>
      <c r="D81" s="6" t="str">
        <f t="shared" si="17"/>
        <v>0000000010100101</v>
      </c>
    </row>
    <row r="82" spans="1:4" x14ac:dyDescent="0.25">
      <c r="A82" s="23">
        <v>34</v>
      </c>
      <c r="B82" s="23">
        <v>45</v>
      </c>
      <c r="C82" s="11" t="str">
        <f t="shared" si="18"/>
        <v>0</v>
      </c>
      <c r="D82" s="6" t="str">
        <f t="shared" si="17"/>
        <v>000000010100101</v>
      </c>
    </row>
    <row r="83" spans="1:4" x14ac:dyDescent="0.25">
      <c r="A83" s="23">
        <v>35</v>
      </c>
      <c r="B83" s="23">
        <v>33</v>
      </c>
      <c r="C83" s="11" t="str">
        <f t="shared" si="18"/>
        <v>0</v>
      </c>
      <c r="D83" s="6" t="str">
        <f t="shared" si="17"/>
        <v>00000010100101</v>
      </c>
    </row>
    <row r="84" spans="1:4" x14ac:dyDescent="0.25">
      <c r="A84" s="23">
        <v>36</v>
      </c>
      <c r="B84" s="23">
        <v>48</v>
      </c>
      <c r="C84" s="11" t="str">
        <f t="shared" si="18"/>
        <v>0</v>
      </c>
      <c r="D84" s="6" t="str">
        <f t="shared" si="17"/>
        <v>0000010100101</v>
      </c>
    </row>
    <row r="85" spans="1:4" x14ac:dyDescent="0.25">
      <c r="A85" s="23">
        <v>37</v>
      </c>
      <c r="B85" s="23">
        <v>44</v>
      </c>
      <c r="C85" s="11" t="str">
        <f t="shared" si="18"/>
        <v>0</v>
      </c>
      <c r="D85" s="6" t="str">
        <f t="shared" si="17"/>
        <v>000010100101</v>
      </c>
    </row>
    <row r="86" spans="1:4" x14ac:dyDescent="0.25">
      <c r="A86" s="23">
        <v>38</v>
      </c>
      <c r="B86" s="23">
        <v>49</v>
      </c>
      <c r="C86" s="11" t="str">
        <f t="shared" si="18"/>
        <v>0</v>
      </c>
      <c r="D86" s="6" t="str">
        <f t="shared" si="17"/>
        <v>00010100101</v>
      </c>
    </row>
    <row r="87" spans="1:4" x14ac:dyDescent="0.25">
      <c r="A87" s="23">
        <v>39</v>
      </c>
      <c r="B87" s="23">
        <v>39</v>
      </c>
      <c r="C87" s="11" t="str">
        <f t="shared" si="18"/>
        <v>0</v>
      </c>
      <c r="D87" s="6" t="str">
        <f t="shared" si="17"/>
        <v>0010100101</v>
      </c>
    </row>
    <row r="88" spans="1:4" x14ac:dyDescent="0.25">
      <c r="A88" s="23">
        <v>40</v>
      </c>
      <c r="B88" s="23">
        <v>56</v>
      </c>
      <c r="C88" s="11" t="str">
        <f t="shared" si="18"/>
        <v>0</v>
      </c>
      <c r="D88" s="6" t="str">
        <f t="shared" si="17"/>
        <v>010100101</v>
      </c>
    </row>
    <row r="89" spans="1:4" x14ac:dyDescent="0.25">
      <c r="A89" s="23">
        <v>41</v>
      </c>
      <c r="B89" s="23">
        <v>34</v>
      </c>
      <c r="C89" s="11" t="str">
        <f t="shared" si="18"/>
        <v>1</v>
      </c>
      <c r="D89" s="6" t="str">
        <f t="shared" si="17"/>
        <v>10100101</v>
      </c>
    </row>
    <row r="90" spans="1:4" x14ac:dyDescent="0.25">
      <c r="A90" s="23">
        <v>42</v>
      </c>
      <c r="B90" s="23">
        <v>53</v>
      </c>
      <c r="C90" s="11" t="str">
        <f t="shared" si="18"/>
        <v>0</v>
      </c>
      <c r="D90" s="6" t="str">
        <f t="shared" si="17"/>
        <v>0100101</v>
      </c>
    </row>
    <row r="91" spans="1:4" x14ac:dyDescent="0.25">
      <c r="A91" s="23">
        <v>43</v>
      </c>
      <c r="B91" s="23">
        <v>46</v>
      </c>
      <c r="C91" s="11" t="str">
        <f t="shared" si="18"/>
        <v>1</v>
      </c>
      <c r="D91" s="6" t="str">
        <f t="shared" si="17"/>
        <v>100101</v>
      </c>
    </row>
    <row r="92" spans="1:4" x14ac:dyDescent="0.25">
      <c r="A92" s="23">
        <v>44</v>
      </c>
      <c r="B92" s="23">
        <v>42</v>
      </c>
      <c r="C92" s="11" t="str">
        <f t="shared" si="18"/>
        <v>0</v>
      </c>
      <c r="D92" s="6" t="str">
        <f t="shared" si="17"/>
        <v>00101</v>
      </c>
    </row>
    <row r="93" spans="1:4" x14ac:dyDescent="0.25">
      <c r="A93" s="23">
        <v>45</v>
      </c>
      <c r="B93" s="23">
        <v>50</v>
      </c>
      <c r="C93" s="11" t="str">
        <f t="shared" si="18"/>
        <v>0</v>
      </c>
      <c r="D93" s="6" t="str">
        <f t="shared" si="17"/>
        <v>0101</v>
      </c>
    </row>
    <row r="94" spans="1:4" x14ac:dyDescent="0.25">
      <c r="A94" s="23">
        <v>46</v>
      </c>
      <c r="B94" s="23">
        <v>36</v>
      </c>
      <c r="C94" s="11" t="str">
        <f t="shared" si="18"/>
        <v>1</v>
      </c>
      <c r="D94" s="6" t="str">
        <f t="shared" si="17"/>
        <v>101</v>
      </c>
    </row>
    <row r="95" spans="1:4" x14ac:dyDescent="0.25">
      <c r="A95" s="23">
        <v>47</v>
      </c>
      <c r="B95" s="23">
        <v>29</v>
      </c>
      <c r="C95" s="11" t="str">
        <f t="shared" si="18"/>
        <v>0</v>
      </c>
      <c r="D95" s="6" t="str">
        <f>C95&amp;D96</f>
        <v>01</v>
      </c>
    </row>
    <row r="96" spans="1:4" x14ac:dyDescent="0.25">
      <c r="A96" s="23">
        <v>48</v>
      </c>
      <c r="B96" s="23">
        <v>32</v>
      </c>
      <c r="C96" s="11" t="str">
        <f t="shared" si="18"/>
        <v>1</v>
      </c>
      <c r="D96" s="6" t="str">
        <f>C96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2262-5CC4-41D8-B9AA-9FDFAEA49C57}">
  <dimension ref="A1:AH102"/>
  <sheetViews>
    <sheetView tabSelected="1" topLeftCell="M1" zoomScaleNormal="100" workbookViewId="0">
      <selection activeCell="AA16" sqref="AA16"/>
    </sheetView>
  </sheetViews>
  <sheetFormatPr defaultRowHeight="15" x14ac:dyDescent="0.25"/>
  <cols>
    <col min="1" max="1" width="10.85546875" customWidth="1"/>
    <col min="2" max="2" width="11.7109375" customWidth="1"/>
    <col min="4" max="4" width="67" bestFit="1" customWidth="1"/>
    <col min="9" max="9" width="17.42578125" customWidth="1"/>
    <col min="10" max="10" width="13" customWidth="1"/>
    <col min="11" max="11" width="18.5703125" customWidth="1"/>
    <col min="12" max="12" width="13.42578125" customWidth="1"/>
    <col min="13" max="13" width="10.7109375" customWidth="1"/>
    <col min="17" max="17" width="50.42578125" bestFit="1" customWidth="1"/>
    <col min="24" max="24" width="9.5703125" customWidth="1"/>
    <col min="25" max="25" width="35.42578125" customWidth="1"/>
    <col min="34" max="34" width="33.85546875" bestFit="1" customWidth="1"/>
  </cols>
  <sheetData>
    <row r="1" spans="1:25" x14ac:dyDescent="0.25">
      <c r="A1" t="s">
        <v>95</v>
      </c>
      <c r="B1" s="4" t="str">
        <f>"["&amp;D3&amp;"]"</f>
        <v>[ 02 02 67 8B 00 A5 ]</v>
      </c>
      <c r="C1" s="4"/>
      <c r="D1" s="4" t="str">
        <f>ChildKey!F49</f>
        <v>000000100000001001100111100010110000000010100101</v>
      </c>
      <c r="H1" t="s">
        <v>44</v>
      </c>
      <c r="I1" t="str">
        <f>Q38</f>
        <v>011110100001010101010101011110100001010101010101</v>
      </c>
    </row>
    <row r="2" spans="1:25" x14ac:dyDescent="0.25">
      <c r="A2" s="24" t="str" cm="1">
        <f t="array" ref="A2:D8">ChildKey!K37:N43</f>
        <v>STT</v>
      </c>
      <c r="B2" s="24" t="str">
        <v>binary</v>
      </c>
      <c r="C2" s="24" t="str">
        <v>hex</v>
      </c>
      <c r="D2" s="24" t="str">
        <v>Key</v>
      </c>
      <c r="H2" s="33" t="s">
        <v>7</v>
      </c>
      <c r="I2" s="33" t="s">
        <v>46</v>
      </c>
      <c r="J2" s="33" t="s">
        <v>47</v>
      </c>
      <c r="K2" s="33" t="s">
        <v>48</v>
      </c>
      <c r="L2" s="33" t="s">
        <v>49</v>
      </c>
      <c r="M2" s="33" t="s">
        <v>50</v>
      </c>
      <c r="R2" s="35" t="s">
        <v>7</v>
      </c>
      <c r="S2" s="35" t="s">
        <v>122</v>
      </c>
      <c r="T2" s="35" t="s">
        <v>117</v>
      </c>
      <c r="U2" s="35" t="s">
        <v>118</v>
      </c>
      <c r="V2" s="35" t="s">
        <v>119</v>
      </c>
      <c r="W2" s="35" t="s">
        <v>120</v>
      </c>
      <c r="X2" s="35" t="s">
        <v>121</v>
      </c>
      <c r="Y2" s="35" t="s">
        <v>35</v>
      </c>
    </row>
    <row r="3" spans="1:25" x14ac:dyDescent="0.25">
      <c r="A3" s="23">
        <v>1</v>
      </c>
      <c r="B3" s="23" t="str">
        <v>00000010</v>
      </c>
      <c r="C3" s="23" t="str">
        <v>02</v>
      </c>
      <c r="D3" s="26" t="str">
        <v xml:space="preserve"> 02 02 67 8B 00 A5 </v>
      </c>
      <c r="H3" s="11">
        <v>1</v>
      </c>
      <c r="I3" s="11" t="str">
        <f>MID($I$1,(H3-1)*8+1,8)</f>
        <v>01111010</v>
      </c>
      <c r="J3" s="11">
        <f>BIN2DEC(I3)</f>
        <v>122</v>
      </c>
      <c r="K3" s="11">
        <f>BIN2DEC(B3)</f>
        <v>2</v>
      </c>
      <c r="L3" s="11">
        <f>_xlfn.BITXOR(J3,K3)</f>
        <v>120</v>
      </c>
      <c r="M3" s="11" t="str">
        <f>DEC2BIN(L3,8)</f>
        <v>01111000</v>
      </c>
      <c r="R3" s="23">
        <v>1</v>
      </c>
      <c r="S3" s="23" t="str">
        <f>MID($AH$38,(R3-1)*8+1,8)</f>
        <v>11100010</v>
      </c>
      <c r="T3" s="23">
        <f>BIN2DEC(S3)</f>
        <v>226</v>
      </c>
      <c r="U3" s="23" t="str">
        <f>MID(IP!$I$33,(IP!R3-1)*8+1,8)</f>
        <v>11001100</v>
      </c>
      <c r="V3" s="23">
        <f>BIN2DEC(U3)</f>
        <v>204</v>
      </c>
      <c r="W3" s="23">
        <f>_xlfn.BITXOR(T3,V3)</f>
        <v>46</v>
      </c>
      <c r="X3" s="23" t="str">
        <f>DEC2BIN(W3,8)</f>
        <v>00101110</v>
      </c>
      <c r="Y3" s="6" t="str">
        <f>X3&amp;Y4</f>
        <v>00101110010110111111110000110111</v>
      </c>
    </row>
    <row r="4" spans="1:25" x14ac:dyDescent="0.25">
      <c r="A4" s="23">
        <v>2</v>
      </c>
      <c r="B4" s="23" t="str">
        <v>00000010</v>
      </c>
      <c r="C4" s="23" t="str">
        <v>02</v>
      </c>
      <c r="D4" s="26" t="str">
        <v xml:space="preserve"> 02 67 8B 00 A5 </v>
      </c>
      <c r="H4" s="11">
        <v>2</v>
      </c>
      <c r="I4" s="11" t="str">
        <f>MID($I$1,(H4-1)*8+1,8)</f>
        <v>00010101</v>
      </c>
      <c r="J4" s="11">
        <f t="shared" ref="J4:J8" si="0">BIN2DEC(I4)</f>
        <v>21</v>
      </c>
      <c r="K4" s="11">
        <f>BIN2DEC(B4)</f>
        <v>2</v>
      </c>
      <c r="L4" s="11">
        <f t="shared" ref="L4:L8" si="1">_xlfn.BITXOR(J4,K4)</f>
        <v>23</v>
      </c>
      <c r="M4" s="11" t="str">
        <f t="shared" ref="M4:M8" si="2">DEC2BIN(L4,8)</f>
        <v>00010111</v>
      </c>
      <c r="R4" s="23">
        <v>2</v>
      </c>
      <c r="S4" s="23" t="str">
        <f t="shared" ref="S4:S8" si="3">MID($AH$38,(R4-1)*8+1,8)</f>
        <v>01011011</v>
      </c>
      <c r="T4" s="23">
        <f t="shared" ref="T4:T6" si="4">BIN2DEC(S4)</f>
        <v>91</v>
      </c>
      <c r="U4" s="23" t="str">
        <f>MID(IP!$I$33,(IP!R4-1)*8+1,8)</f>
        <v>00000000</v>
      </c>
      <c r="V4" s="23">
        <f t="shared" ref="V4:V6" si="5">BIN2DEC(U4)</f>
        <v>0</v>
      </c>
      <c r="W4" s="23">
        <f t="shared" ref="W4:W6" si="6">_xlfn.BITXOR(T4,V4)</f>
        <v>91</v>
      </c>
      <c r="X4" s="23" t="str">
        <f t="shared" ref="X4:X6" si="7">DEC2BIN(W4,8)</f>
        <v>01011011</v>
      </c>
      <c r="Y4" s="6" t="str">
        <f>X4&amp;Y5</f>
        <v>010110111111110000110111</v>
      </c>
    </row>
    <row r="5" spans="1:25" x14ac:dyDescent="0.25">
      <c r="A5" s="23">
        <v>3</v>
      </c>
      <c r="B5" s="23" t="str">
        <v>01100111</v>
      </c>
      <c r="C5" s="23" t="str">
        <v>67</v>
      </c>
      <c r="D5" s="26" t="str">
        <v xml:space="preserve"> 67 8B 00 A5 </v>
      </c>
      <c r="H5" s="11">
        <v>3</v>
      </c>
      <c r="I5" s="11" t="str">
        <f>MID($I$1,(H5-1)*8+1,8)</f>
        <v>01010101</v>
      </c>
      <c r="J5" s="11">
        <f t="shared" si="0"/>
        <v>85</v>
      </c>
      <c r="K5" s="11">
        <f>BIN2DEC(B5)</f>
        <v>103</v>
      </c>
      <c r="L5" s="11">
        <f t="shared" si="1"/>
        <v>50</v>
      </c>
      <c r="M5" s="11" t="str">
        <f t="shared" si="2"/>
        <v>00110010</v>
      </c>
      <c r="R5" s="23">
        <v>3</v>
      </c>
      <c r="S5" s="23" t="str">
        <f t="shared" si="3"/>
        <v>00110000</v>
      </c>
      <c r="T5" s="23">
        <f t="shared" si="4"/>
        <v>48</v>
      </c>
      <c r="U5" s="23" t="str">
        <f>MID(IP!$I$33,(IP!R5-1)*8+1,8)</f>
        <v>11001100</v>
      </c>
      <c r="V5" s="23">
        <f t="shared" si="5"/>
        <v>204</v>
      </c>
      <c r="W5" s="23">
        <f t="shared" si="6"/>
        <v>252</v>
      </c>
      <c r="X5" s="23" t="str">
        <f t="shared" si="7"/>
        <v>11111100</v>
      </c>
      <c r="Y5" s="6" t="str">
        <f>X5&amp;Y6</f>
        <v>1111110000110111</v>
      </c>
    </row>
    <row r="6" spans="1:25" x14ac:dyDescent="0.25">
      <c r="A6" s="23">
        <v>4</v>
      </c>
      <c r="B6" s="23" t="str">
        <v>10001011</v>
      </c>
      <c r="C6" s="23" t="str">
        <v>8B</v>
      </c>
      <c r="D6" s="26" t="str">
        <v xml:space="preserve"> 8B 00 A5 </v>
      </c>
      <c r="H6" s="11">
        <v>4</v>
      </c>
      <c r="I6" s="11" t="str">
        <f>MID($I$1,(H6-1)*8+1,8)</f>
        <v>01111010</v>
      </c>
      <c r="J6" s="11">
        <f t="shared" si="0"/>
        <v>122</v>
      </c>
      <c r="K6" s="11">
        <f>BIN2DEC(B6)</f>
        <v>139</v>
      </c>
      <c r="L6" s="11">
        <f t="shared" si="1"/>
        <v>241</v>
      </c>
      <c r="M6" s="11" t="str">
        <f t="shared" si="2"/>
        <v>11110001</v>
      </c>
      <c r="R6" s="23">
        <v>4</v>
      </c>
      <c r="S6" s="23" t="str">
        <f t="shared" si="3"/>
        <v>11001000</v>
      </c>
      <c r="T6" s="23">
        <f t="shared" si="4"/>
        <v>200</v>
      </c>
      <c r="U6" s="23" t="str">
        <f>MID(IP!$I$33,(IP!R6-1)*8+1,8)</f>
        <v>11111111</v>
      </c>
      <c r="V6" s="23">
        <f t="shared" si="5"/>
        <v>255</v>
      </c>
      <c r="W6" s="23">
        <f t="shared" si="6"/>
        <v>55</v>
      </c>
      <c r="X6" s="23" t="str">
        <f t="shared" si="7"/>
        <v>00110111</v>
      </c>
      <c r="Y6" s="6" t="str">
        <f>X6</f>
        <v>00110111</v>
      </c>
    </row>
    <row r="7" spans="1:25" x14ac:dyDescent="0.25">
      <c r="A7" s="23">
        <v>5</v>
      </c>
      <c r="B7" s="23" t="str">
        <v>00000000</v>
      </c>
      <c r="C7" s="23" t="str">
        <v>00</v>
      </c>
      <c r="D7" s="26" t="str">
        <v xml:space="preserve"> 00 A5 </v>
      </c>
      <c r="H7" s="11">
        <v>5</v>
      </c>
      <c r="I7" s="11" t="str">
        <f>MID($I$1,(H7-1)*8+1,8)</f>
        <v>00010101</v>
      </c>
      <c r="J7" s="11">
        <f t="shared" si="0"/>
        <v>21</v>
      </c>
      <c r="K7" s="11">
        <f>BIN2DEC(B7)</f>
        <v>0</v>
      </c>
      <c r="L7" s="11">
        <f t="shared" si="1"/>
        <v>21</v>
      </c>
      <c r="M7" s="11" t="str">
        <f t="shared" si="2"/>
        <v>00010101</v>
      </c>
      <c r="R7" s="28"/>
      <c r="S7" s="28"/>
      <c r="T7" s="28"/>
      <c r="U7" s="28"/>
      <c r="V7" s="28"/>
      <c r="W7" s="28"/>
      <c r="X7" s="28"/>
      <c r="Y7" s="38"/>
    </row>
    <row r="8" spans="1:25" x14ac:dyDescent="0.25">
      <c r="A8" s="23">
        <v>6</v>
      </c>
      <c r="B8" s="23" t="str">
        <v>10100101</v>
      </c>
      <c r="C8" s="23" t="str">
        <v>A5</v>
      </c>
      <c r="D8" s="26" t="str">
        <v xml:space="preserve"> A5 </v>
      </c>
      <c r="H8" s="11">
        <v>6</v>
      </c>
      <c r="I8" s="11" t="str">
        <f>MID($I$1,(H8-1)*8+1,8)</f>
        <v>01010101</v>
      </c>
      <c r="J8" s="11">
        <f t="shared" si="0"/>
        <v>85</v>
      </c>
      <c r="K8" s="11">
        <f>BIN2DEC(B8)</f>
        <v>165</v>
      </c>
      <c r="L8" s="11">
        <f t="shared" si="1"/>
        <v>240</v>
      </c>
      <c r="M8" s="11" t="str">
        <f t="shared" si="2"/>
        <v>11110000</v>
      </c>
      <c r="R8" s="28"/>
      <c r="S8" s="28"/>
      <c r="T8" s="28"/>
      <c r="U8" s="28"/>
      <c r="V8" s="28"/>
      <c r="W8" s="28"/>
      <c r="X8" s="28"/>
      <c r="Y8" s="38"/>
    </row>
    <row r="9" spans="1:25" x14ac:dyDescent="0.25">
      <c r="A9" s="28"/>
      <c r="B9" s="28"/>
      <c r="C9" s="28"/>
      <c r="D9" s="29"/>
      <c r="H9" s="40"/>
      <c r="I9" s="40"/>
      <c r="J9" s="40"/>
      <c r="K9" s="40"/>
      <c r="L9" s="40"/>
      <c r="M9" s="40"/>
    </row>
    <row r="10" spans="1:25" x14ac:dyDescent="0.25">
      <c r="A10" s="28"/>
      <c r="B10" s="28"/>
      <c r="C10" s="28"/>
      <c r="D10" s="29"/>
    </row>
    <row r="11" spans="1:25" x14ac:dyDescent="0.25">
      <c r="H11" t="s">
        <v>51</v>
      </c>
      <c r="I11" s="34" t="str">
        <f>M3&amp;M4&amp;M5&amp;M6&amp;M7&amp;M8</f>
        <v>011110000001011100110010111100010001010111110000</v>
      </c>
    </row>
    <row r="12" spans="1:25" x14ac:dyDescent="0.25">
      <c r="H12" t="s">
        <v>52</v>
      </c>
      <c r="I12">
        <f>LEN(I11)</f>
        <v>48</v>
      </c>
    </row>
    <row r="13" spans="1:25" x14ac:dyDescent="0.25">
      <c r="H13" s="21" t="s">
        <v>56</v>
      </c>
      <c r="I13" s="21" t="s">
        <v>57</v>
      </c>
      <c r="J13" s="21"/>
    </row>
    <row r="14" spans="1:25" x14ac:dyDescent="0.25">
      <c r="A14" t="s">
        <v>31</v>
      </c>
      <c r="B14" s="27" t="s">
        <v>32</v>
      </c>
      <c r="C14" s="27"/>
      <c r="D14" s="21"/>
      <c r="E14" s="21"/>
      <c r="F14" s="21"/>
      <c r="G14" s="21"/>
      <c r="H14" s="36" t="s">
        <v>58</v>
      </c>
      <c r="I14" t="s">
        <v>59</v>
      </c>
    </row>
    <row r="15" spans="1:25" x14ac:dyDescent="0.25">
      <c r="A15" s="10" t="s">
        <v>1</v>
      </c>
      <c r="B15" s="10" t="s">
        <v>2</v>
      </c>
      <c r="C15" s="10" t="s">
        <v>3</v>
      </c>
      <c r="D15" s="5" t="s">
        <v>4</v>
      </c>
      <c r="E15" s="17" t="s">
        <v>9</v>
      </c>
      <c r="F15" s="34"/>
      <c r="G15" s="34"/>
      <c r="I15" s="35" t="s">
        <v>7</v>
      </c>
      <c r="J15" s="35" t="s">
        <v>53</v>
      </c>
      <c r="K15" s="33" t="s">
        <v>54</v>
      </c>
      <c r="L15" s="33" t="s">
        <v>55</v>
      </c>
      <c r="M15" s="33" t="s">
        <v>61</v>
      </c>
      <c r="N15" s="35" t="s">
        <v>60</v>
      </c>
      <c r="O15" s="33" t="s">
        <v>70</v>
      </c>
      <c r="P15" s="33" t="s">
        <v>72</v>
      </c>
      <c r="Q15" s="33" t="s">
        <v>71</v>
      </c>
    </row>
    <row r="16" spans="1:25" x14ac:dyDescent="0.25">
      <c r="A16" s="11">
        <v>1</v>
      </c>
      <c r="B16" s="11" t="str">
        <f>MID($B$14,A16,1)</f>
        <v>0</v>
      </c>
      <c r="C16" s="11" t="str">
        <f>HEX2BIN(B16,4)</f>
        <v>0000</v>
      </c>
      <c r="D16" s="7" t="str">
        <f t="shared" ref="D16:D29" si="8">C16&amp;D17</f>
        <v>0000000100100011010001010110011110001001101010111100110111101111</v>
      </c>
      <c r="E16" s="6">
        <f>LEN(D16)</f>
        <v>64</v>
      </c>
      <c r="F16" s="38"/>
      <c r="G16" s="38"/>
      <c r="I16" s="23">
        <v>1</v>
      </c>
      <c r="J16" s="23" t="str">
        <f>MID($I$11,(I16-1)*6+1,6)</f>
        <v>011110</v>
      </c>
      <c r="K16" s="11" t="str">
        <f>LEFT(J16,1)&amp;RIGHT(J16,1)</f>
        <v>00</v>
      </c>
      <c r="L16" s="11" t="str">
        <f>MID(J16,2,4)</f>
        <v>1111</v>
      </c>
      <c r="M16" s="11" t="str">
        <f>K16&amp;L16</f>
        <v>001111</v>
      </c>
      <c r="N16" s="37">
        <f>BIN2DEC(M16)</f>
        <v>15</v>
      </c>
      <c r="O16" s="11">
        <f>VLOOKUP(N16,$U$38:$AC$101,2,TRUE)</f>
        <v>0</v>
      </c>
      <c r="P16" s="23" t="str">
        <f>DEC2HEX(O16)</f>
        <v>0</v>
      </c>
      <c r="Q16" s="23" t="str">
        <f>DEC2BIN(O16,4)</f>
        <v>0000</v>
      </c>
    </row>
    <row r="17" spans="1:17" x14ac:dyDescent="0.25">
      <c r="A17" s="11">
        <v>2</v>
      </c>
      <c r="B17" s="11" t="str">
        <f>MID($B$14,A17,1)</f>
        <v>1</v>
      </c>
      <c r="C17" s="11" t="str">
        <f t="shared" ref="C17:C30" si="9">HEX2BIN(B17,4)</f>
        <v>0001</v>
      </c>
      <c r="D17" s="6" t="str">
        <f t="shared" si="8"/>
        <v>000100100011010001010110011110001001101010111100110111101111</v>
      </c>
      <c r="E17" s="6">
        <f t="shared" ref="E17:E31" si="10">LEN(D17)</f>
        <v>60</v>
      </c>
      <c r="F17" s="38"/>
      <c r="G17" s="38"/>
      <c r="I17" s="23">
        <v>2</v>
      </c>
      <c r="J17" s="23" t="str">
        <f>MID($I$11,(I17-1)*6+1,6)</f>
        <v>000001</v>
      </c>
      <c r="K17" s="11" t="str">
        <f t="shared" ref="K17:K23" si="11">LEFT(J17,1)&amp;RIGHT(J17,1)</f>
        <v>01</v>
      </c>
      <c r="L17" s="11" t="str">
        <f t="shared" ref="L17:L23" si="12">MID(J17,2,4)</f>
        <v>0000</v>
      </c>
      <c r="M17" s="11" t="str">
        <f t="shared" ref="M17:M23" si="13">K17&amp;L17</f>
        <v>010000</v>
      </c>
      <c r="N17" s="37">
        <f t="shared" ref="N17:N23" si="14">BIN2DEC(M17)</f>
        <v>16</v>
      </c>
      <c r="O17" s="11">
        <f>VLOOKUP(N17,$U$38:$AC$101,3,TRUE)</f>
        <v>10</v>
      </c>
      <c r="P17" s="23" t="str">
        <f t="shared" ref="P17:P23" si="15">DEC2HEX(O17)</f>
        <v>A</v>
      </c>
      <c r="Q17" s="23" t="str">
        <f t="shared" ref="Q17:Q23" si="16">DEC2BIN(O17,4)</f>
        <v>1010</v>
      </c>
    </row>
    <row r="18" spans="1:17" x14ac:dyDescent="0.25">
      <c r="A18" s="11">
        <v>3</v>
      </c>
      <c r="B18" s="11" t="str">
        <f>MID($B$14,A18,1)</f>
        <v>2</v>
      </c>
      <c r="C18" s="11" t="str">
        <f t="shared" si="9"/>
        <v>0010</v>
      </c>
      <c r="D18" s="6" t="str">
        <f t="shared" si="8"/>
        <v>00100011010001010110011110001001101010111100110111101111</v>
      </c>
      <c r="E18" s="6">
        <f t="shared" si="10"/>
        <v>56</v>
      </c>
      <c r="F18" s="38"/>
      <c r="G18" s="38"/>
      <c r="I18" s="23">
        <v>3</v>
      </c>
      <c r="J18" s="23" t="str">
        <f>MID($I$11,(I18-1)*6+1,6)</f>
        <v>011100</v>
      </c>
      <c r="K18" s="11" t="str">
        <f t="shared" si="11"/>
        <v>00</v>
      </c>
      <c r="L18" s="11" t="str">
        <f t="shared" si="12"/>
        <v>1110</v>
      </c>
      <c r="M18" s="11" t="str">
        <f t="shared" si="13"/>
        <v>001110</v>
      </c>
      <c r="N18" s="37">
        <f t="shared" si="14"/>
        <v>14</v>
      </c>
      <c r="O18" s="11">
        <f>VLOOKUP(N18,$U$38:$AC$101,4,TRUE)</f>
        <v>4</v>
      </c>
      <c r="P18" s="23" t="str">
        <f t="shared" si="15"/>
        <v>4</v>
      </c>
      <c r="Q18" s="23" t="str">
        <f t="shared" si="16"/>
        <v>0100</v>
      </c>
    </row>
    <row r="19" spans="1:17" x14ac:dyDescent="0.25">
      <c r="A19" s="11">
        <v>4</v>
      </c>
      <c r="B19" s="11" t="str">
        <f>MID($B$14,A19,1)</f>
        <v>3</v>
      </c>
      <c r="C19" s="11" t="str">
        <f t="shared" si="9"/>
        <v>0011</v>
      </c>
      <c r="D19" s="6" t="str">
        <f t="shared" si="8"/>
        <v>0011010001010110011110001001101010111100110111101111</v>
      </c>
      <c r="E19" s="6">
        <f t="shared" si="10"/>
        <v>52</v>
      </c>
      <c r="F19" s="38"/>
      <c r="G19" s="38"/>
      <c r="I19" s="23">
        <v>4</v>
      </c>
      <c r="J19" s="23" t="str">
        <f>MID($I$11,(I19-1)*6+1,6)</f>
        <v>110010</v>
      </c>
      <c r="K19" s="11" t="str">
        <f t="shared" si="11"/>
        <v>10</v>
      </c>
      <c r="L19" s="11" t="str">
        <f t="shared" si="12"/>
        <v>1001</v>
      </c>
      <c r="M19" s="11" t="str">
        <f t="shared" si="13"/>
        <v>101001</v>
      </c>
      <c r="N19" s="37">
        <f t="shared" si="14"/>
        <v>41</v>
      </c>
      <c r="O19" s="11">
        <f>VLOOKUP(N19,$U$38:$AC$101,5,TRUE)</f>
        <v>15</v>
      </c>
      <c r="P19" s="23" t="str">
        <f t="shared" si="15"/>
        <v>F</v>
      </c>
      <c r="Q19" s="23" t="str">
        <f t="shared" si="16"/>
        <v>1111</v>
      </c>
    </row>
    <row r="20" spans="1:17" x14ac:dyDescent="0.25">
      <c r="A20" s="11">
        <v>5</v>
      </c>
      <c r="B20" s="11" t="str">
        <f>MID($B$14,A20,1)</f>
        <v>4</v>
      </c>
      <c r="C20" s="11" t="str">
        <f t="shared" si="9"/>
        <v>0100</v>
      </c>
      <c r="D20" s="6" t="str">
        <f t="shared" si="8"/>
        <v>010001010110011110001001101010111100110111101111</v>
      </c>
      <c r="E20" s="6">
        <f t="shared" si="10"/>
        <v>48</v>
      </c>
      <c r="F20" s="38"/>
      <c r="G20" s="38"/>
      <c r="I20" s="23">
        <v>5</v>
      </c>
      <c r="J20" s="23" t="str">
        <f>MID($I$11,(I20-1)*6+1,6)</f>
        <v>111100</v>
      </c>
      <c r="K20" s="11" t="str">
        <f t="shared" si="11"/>
        <v>10</v>
      </c>
      <c r="L20" s="11" t="str">
        <f t="shared" si="12"/>
        <v>1110</v>
      </c>
      <c r="M20" s="11" t="str">
        <f t="shared" si="13"/>
        <v>101110</v>
      </c>
      <c r="N20" s="37">
        <f t="shared" si="14"/>
        <v>46</v>
      </c>
      <c r="O20" s="11">
        <f>VLOOKUP(N20,$U$38:$AC$101,6,TRUE)</f>
        <v>3</v>
      </c>
      <c r="P20" s="23" t="str">
        <f t="shared" si="15"/>
        <v>3</v>
      </c>
      <c r="Q20" s="23" t="str">
        <f t="shared" si="16"/>
        <v>0011</v>
      </c>
    </row>
    <row r="21" spans="1:17" x14ac:dyDescent="0.25">
      <c r="A21" s="11">
        <v>6</v>
      </c>
      <c r="B21" s="11" t="str">
        <f>MID($B$14,A21,1)</f>
        <v>5</v>
      </c>
      <c r="C21" s="11" t="str">
        <f t="shared" si="9"/>
        <v>0101</v>
      </c>
      <c r="D21" s="6" t="str">
        <f t="shared" si="8"/>
        <v>01010110011110001001101010111100110111101111</v>
      </c>
      <c r="E21" s="6">
        <f t="shared" si="10"/>
        <v>44</v>
      </c>
      <c r="F21" s="38"/>
      <c r="G21" s="38"/>
      <c r="I21" s="23">
        <v>6</v>
      </c>
      <c r="J21" s="23" t="str">
        <f>MID($I$11,(I21-1)*6+1,6)</f>
        <v>010001</v>
      </c>
      <c r="K21" s="11" t="str">
        <f t="shared" si="11"/>
        <v>01</v>
      </c>
      <c r="L21" s="11" t="str">
        <f t="shared" si="12"/>
        <v>1000</v>
      </c>
      <c r="M21" s="11" t="str">
        <f t="shared" si="13"/>
        <v>011000</v>
      </c>
      <c r="N21" s="37">
        <f t="shared" si="14"/>
        <v>24</v>
      </c>
      <c r="O21" s="11">
        <f>VLOOKUP(N21,$U$38:$AC$101,7,TRUE)</f>
        <v>5</v>
      </c>
      <c r="P21" s="23" t="str">
        <f t="shared" si="15"/>
        <v>5</v>
      </c>
      <c r="Q21" s="23" t="str">
        <f t="shared" si="16"/>
        <v>0101</v>
      </c>
    </row>
    <row r="22" spans="1:17" x14ac:dyDescent="0.25">
      <c r="A22" s="11">
        <v>7</v>
      </c>
      <c r="B22" s="11" t="str">
        <f>MID($B$14,A22,1)</f>
        <v>6</v>
      </c>
      <c r="C22" s="11" t="str">
        <f t="shared" si="9"/>
        <v>0110</v>
      </c>
      <c r="D22" s="6" t="str">
        <f t="shared" si="8"/>
        <v>0110011110001001101010111100110111101111</v>
      </c>
      <c r="E22" s="6">
        <f t="shared" si="10"/>
        <v>40</v>
      </c>
      <c r="F22" s="38"/>
      <c r="G22" s="38"/>
      <c r="I22" s="23">
        <v>7</v>
      </c>
      <c r="J22" s="23" t="str">
        <f>MID($I$11,(I22-1)*6+1,6)</f>
        <v>010111</v>
      </c>
      <c r="K22" s="11" t="str">
        <f t="shared" si="11"/>
        <v>01</v>
      </c>
      <c r="L22" s="11" t="str">
        <f t="shared" si="12"/>
        <v>1011</v>
      </c>
      <c r="M22" s="11" t="str">
        <f t="shared" si="13"/>
        <v>011011</v>
      </c>
      <c r="N22" s="37">
        <f t="shared" si="14"/>
        <v>27</v>
      </c>
      <c r="O22" s="11">
        <f>VLOOKUP(N22,$U$38:$AC$101,8,TRUE)</f>
        <v>5</v>
      </c>
      <c r="P22" s="23" t="str">
        <f t="shared" si="15"/>
        <v>5</v>
      </c>
      <c r="Q22" s="23" t="str">
        <f t="shared" si="16"/>
        <v>0101</v>
      </c>
    </row>
    <row r="23" spans="1:17" x14ac:dyDescent="0.25">
      <c r="A23" s="11">
        <v>8</v>
      </c>
      <c r="B23" s="11" t="str">
        <f>MID($B$14,A23,1)</f>
        <v>7</v>
      </c>
      <c r="C23" s="11" t="str">
        <f t="shared" si="9"/>
        <v>0111</v>
      </c>
      <c r="D23" s="6" t="str">
        <f t="shared" si="8"/>
        <v>011110001001101010111100110111101111</v>
      </c>
      <c r="E23" s="6">
        <f t="shared" si="10"/>
        <v>36</v>
      </c>
      <c r="F23" s="38"/>
      <c r="G23" s="38"/>
      <c r="I23" s="41">
        <v>8</v>
      </c>
      <c r="J23" s="41" t="str">
        <f>MID($I$11,(I23-1)*6+1,6)</f>
        <v>110000</v>
      </c>
      <c r="K23" s="42" t="str">
        <f t="shared" si="11"/>
        <v>10</v>
      </c>
      <c r="L23" s="42" t="str">
        <f t="shared" si="12"/>
        <v>1000</v>
      </c>
      <c r="M23" s="42" t="str">
        <f t="shared" si="13"/>
        <v>101000</v>
      </c>
      <c r="N23" s="37">
        <f t="shared" si="14"/>
        <v>40</v>
      </c>
      <c r="O23" s="11">
        <f>VLOOKUP(N23,$U$38:$AC$101,9,TRUE)</f>
        <v>2</v>
      </c>
      <c r="P23" s="23" t="str">
        <f t="shared" si="15"/>
        <v>2</v>
      </c>
      <c r="Q23" s="23" t="str">
        <f t="shared" si="16"/>
        <v>0010</v>
      </c>
    </row>
    <row r="24" spans="1:17" x14ac:dyDescent="0.25">
      <c r="A24" s="11">
        <v>9</v>
      </c>
      <c r="B24" s="11" t="str">
        <f>MID($B$14,A24,1)</f>
        <v>8</v>
      </c>
      <c r="C24" s="11" t="str">
        <f t="shared" si="9"/>
        <v>1000</v>
      </c>
      <c r="D24" s="6" t="str">
        <f t="shared" si="8"/>
        <v>10001001101010111100110111101111</v>
      </c>
      <c r="E24" s="6">
        <f t="shared" si="10"/>
        <v>32</v>
      </c>
      <c r="F24" s="38"/>
      <c r="G24" s="38"/>
    </row>
    <row r="25" spans="1:17" x14ac:dyDescent="0.25">
      <c r="A25" s="11">
        <v>10</v>
      </c>
      <c r="B25" s="11" t="str">
        <f>MID($B$14,A25,1)</f>
        <v>9</v>
      </c>
      <c r="C25" s="11" t="str">
        <f t="shared" si="9"/>
        <v>1001</v>
      </c>
      <c r="D25" s="6" t="str">
        <f t="shared" si="8"/>
        <v>1001101010111100110111101111</v>
      </c>
      <c r="E25" s="6">
        <f t="shared" si="10"/>
        <v>28</v>
      </c>
      <c r="F25" s="38"/>
      <c r="G25" s="38"/>
      <c r="H25" t="s">
        <v>88</v>
      </c>
      <c r="I25" t="str">
        <f>Q16&amp;Q17&amp;Q18&amp;Q19&amp;Q20&amp;Q21&amp;Q22&amp;Q23</f>
        <v>00001010010011110011010101010010</v>
      </c>
    </row>
    <row r="26" spans="1:17" x14ac:dyDescent="0.25">
      <c r="A26" s="11">
        <v>11</v>
      </c>
      <c r="B26" s="11" t="str">
        <f>MID($B$14,A26,1)</f>
        <v>A</v>
      </c>
      <c r="C26" s="11" t="str">
        <f t="shared" si="9"/>
        <v>1010</v>
      </c>
      <c r="D26" s="6" t="str">
        <f t="shared" si="8"/>
        <v>101010111100110111101111</v>
      </c>
      <c r="E26" s="6">
        <f t="shared" si="10"/>
        <v>24</v>
      </c>
      <c r="F26" s="38"/>
      <c r="G26" s="38"/>
      <c r="H26" t="s">
        <v>89</v>
      </c>
      <c r="I26">
        <f>LEN(I25)</f>
        <v>32</v>
      </c>
    </row>
    <row r="27" spans="1:17" x14ac:dyDescent="0.25">
      <c r="A27" s="11">
        <v>12</v>
      </c>
      <c r="B27" s="11" t="str">
        <f>MID($B$14,A27,1)</f>
        <v>B</v>
      </c>
      <c r="C27" s="11" t="str">
        <f t="shared" si="9"/>
        <v>1011</v>
      </c>
      <c r="D27" s="6" t="str">
        <f t="shared" si="8"/>
        <v>10111100110111101111</v>
      </c>
      <c r="E27" s="6">
        <f t="shared" si="10"/>
        <v>20</v>
      </c>
      <c r="F27" s="38"/>
      <c r="G27" s="38"/>
    </row>
    <row r="28" spans="1:17" x14ac:dyDescent="0.25">
      <c r="A28" s="11">
        <v>13</v>
      </c>
      <c r="B28" s="11" t="str">
        <f>MID($B$14,A28,1)</f>
        <v>C</v>
      </c>
      <c r="C28" s="11" t="str">
        <f t="shared" si="9"/>
        <v>1100</v>
      </c>
      <c r="D28" s="6" t="str">
        <f t="shared" si="8"/>
        <v>1100110111101111</v>
      </c>
      <c r="E28" s="6">
        <f t="shared" si="10"/>
        <v>16</v>
      </c>
      <c r="F28" s="38"/>
      <c r="G28" s="38"/>
    </row>
    <row r="29" spans="1:17" x14ac:dyDescent="0.25">
      <c r="A29" s="11">
        <v>14</v>
      </c>
      <c r="B29" s="11" t="str">
        <f>MID($B$14,A29,1)</f>
        <v>D</v>
      </c>
      <c r="C29" s="11" t="str">
        <f t="shared" si="9"/>
        <v>1101</v>
      </c>
      <c r="D29" s="6" t="str">
        <f t="shared" si="8"/>
        <v>110111101111</v>
      </c>
      <c r="E29" s="6">
        <f t="shared" si="10"/>
        <v>12</v>
      </c>
      <c r="F29" s="38"/>
      <c r="G29" s="38"/>
    </row>
    <row r="30" spans="1:17" x14ac:dyDescent="0.25">
      <c r="A30" s="11">
        <v>15</v>
      </c>
      <c r="B30" s="11" t="str">
        <f>MID($B$14,A30,1)</f>
        <v>E</v>
      </c>
      <c r="C30" s="11" t="str">
        <f t="shared" si="9"/>
        <v>1110</v>
      </c>
      <c r="D30" s="6" t="str">
        <f>C30&amp;D31</f>
        <v>11101111</v>
      </c>
      <c r="E30" s="6">
        <f t="shared" si="10"/>
        <v>8</v>
      </c>
      <c r="F30" s="38"/>
      <c r="G30" s="38"/>
    </row>
    <row r="31" spans="1:17" x14ac:dyDescent="0.25">
      <c r="A31" s="11">
        <v>16</v>
      </c>
      <c r="B31" s="11" t="str">
        <f>MID($B$14,A31,1)</f>
        <v>F</v>
      </c>
      <c r="C31" s="11" t="str">
        <f>HEX2BIN(B31,4)</f>
        <v>1111</v>
      </c>
      <c r="D31" s="6" t="str">
        <f>C31</f>
        <v>1111</v>
      </c>
      <c r="E31" s="6">
        <f t="shared" si="10"/>
        <v>4</v>
      </c>
      <c r="F31" s="38"/>
      <c r="G31" s="38"/>
    </row>
    <row r="33" spans="1:34" x14ac:dyDescent="0.25">
      <c r="H33" t="s">
        <v>39</v>
      </c>
      <c r="I33" s="19" t="str">
        <f>LEFT(D39,32)</f>
        <v>11001100000000001100110011111111</v>
      </c>
      <c r="J33" s="19"/>
      <c r="K33" s="19"/>
    </row>
    <row r="34" spans="1:34" x14ac:dyDescent="0.25">
      <c r="H34" t="s">
        <v>38</v>
      </c>
      <c r="I34" s="19" t="str">
        <f>RIGHT(D39,32)</f>
        <v>11110000101010101111000010101010</v>
      </c>
      <c r="J34" s="19"/>
      <c r="K34" s="19"/>
    </row>
    <row r="36" spans="1:34" x14ac:dyDescent="0.25">
      <c r="H36" t="s">
        <v>36</v>
      </c>
      <c r="I36" s="31" t="str">
        <f>K38</f>
        <v>CC00CCFFF0AAF0AA</v>
      </c>
      <c r="J36" s="31"/>
      <c r="U36" t="s">
        <v>70</v>
      </c>
      <c r="AF36" t="s">
        <v>90</v>
      </c>
    </row>
    <row r="37" spans="1:34" x14ac:dyDescent="0.25">
      <c r="A37" s="3" t="str">
        <f>D16</f>
        <v>0000000100100011010001010110011110001001101010111100110111101111</v>
      </c>
      <c r="B37" s="3"/>
      <c r="C37" s="3"/>
      <c r="D37" s="3"/>
      <c r="H37" s="24" t="s">
        <v>7</v>
      </c>
      <c r="I37" s="24" t="s">
        <v>33</v>
      </c>
      <c r="J37" s="24" t="s">
        <v>34</v>
      </c>
      <c r="K37" s="24" t="s">
        <v>35</v>
      </c>
      <c r="N37" s="10" t="s">
        <v>7</v>
      </c>
      <c r="O37" s="10" t="s">
        <v>37</v>
      </c>
      <c r="P37" s="10" t="s">
        <v>40</v>
      </c>
      <c r="Q37" s="10" t="s">
        <v>41</v>
      </c>
      <c r="S37" s="32" t="s">
        <v>42</v>
      </c>
      <c r="U37" s="39" t="s">
        <v>7</v>
      </c>
      <c r="V37" s="39" t="s">
        <v>62</v>
      </c>
      <c r="W37" s="39" t="s">
        <v>63</v>
      </c>
      <c r="X37" s="39" t="s">
        <v>64</v>
      </c>
      <c r="Y37" s="39" t="s">
        <v>65</v>
      </c>
      <c r="Z37" s="39" t="s">
        <v>66</v>
      </c>
      <c r="AA37" s="39" t="s">
        <v>67</v>
      </c>
      <c r="AB37" s="39" t="s">
        <v>68</v>
      </c>
      <c r="AC37" s="39" t="s">
        <v>69</v>
      </c>
      <c r="AE37" s="43" t="s">
        <v>7</v>
      </c>
      <c r="AF37" s="43" t="s">
        <v>91</v>
      </c>
      <c r="AG37" s="44" t="s">
        <v>40</v>
      </c>
      <c r="AH37" s="44" t="s">
        <v>35</v>
      </c>
    </row>
    <row r="38" spans="1:34" x14ac:dyDescent="0.25">
      <c r="A38" s="10" t="s">
        <v>7</v>
      </c>
      <c r="B38" s="10" t="s">
        <v>30</v>
      </c>
      <c r="C38" s="10" t="s">
        <v>29</v>
      </c>
      <c r="D38" s="10" t="str">
        <f>"K+ ("&amp;LEN(D39)&amp;" bit)"</f>
        <v>K+ (64 bit)</v>
      </c>
      <c r="H38" s="23">
        <v>1</v>
      </c>
      <c r="I38" s="23" t="str">
        <f>MID($D$39,(H38-1)*8+1,8)</f>
        <v>11001100</v>
      </c>
      <c r="J38" s="23" t="str">
        <f>BIN2HEX(I38,2)</f>
        <v>CC</v>
      </c>
      <c r="K38" s="30" t="str">
        <f t="shared" ref="K38:K43" si="17">J38&amp;K39</f>
        <v>CC00CCFFF0AAF0AA</v>
      </c>
      <c r="N38" s="11">
        <v>1</v>
      </c>
      <c r="O38" s="11">
        <v>32</v>
      </c>
      <c r="P38" s="11" t="str">
        <f>MID($I$34,O38,1)</f>
        <v>0</v>
      </c>
      <c r="Q38" s="6" t="str">
        <f t="shared" ref="Q38:Q83" si="18">P38&amp;Q39</f>
        <v>011110100001010101010101011110100001010101010101</v>
      </c>
      <c r="S38" t="s">
        <v>43</v>
      </c>
      <c r="U38" s="6">
        <v>1</v>
      </c>
      <c r="V38" s="6">
        <v>14</v>
      </c>
      <c r="W38" s="6">
        <v>15</v>
      </c>
      <c r="X38" s="6">
        <v>10</v>
      </c>
      <c r="Y38" s="6">
        <v>7</v>
      </c>
      <c r="Z38" s="6">
        <v>2</v>
      </c>
      <c r="AA38" s="6">
        <v>12</v>
      </c>
      <c r="AB38" s="6">
        <v>4</v>
      </c>
      <c r="AC38" s="6">
        <v>13</v>
      </c>
      <c r="AE38" s="11">
        <v>1</v>
      </c>
      <c r="AF38" s="11">
        <v>16</v>
      </c>
      <c r="AG38" s="6" t="str">
        <f>MID($I$25,AF38,1)</f>
        <v>1</v>
      </c>
      <c r="AH38" s="6" t="str">
        <f t="shared" ref="AH38:AH67" si="19">AG38&amp;AH39</f>
        <v>11100010010110110011000011001000</v>
      </c>
    </row>
    <row r="39" spans="1:34" x14ac:dyDescent="0.25">
      <c r="A39" s="11">
        <v>1</v>
      </c>
      <c r="B39" s="11">
        <v>58</v>
      </c>
      <c r="C39" s="11" t="str">
        <f>MID($A$37,B39,1)</f>
        <v>1</v>
      </c>
      <c r="D39" s="7" t="str">
        <f t="shared" ref="D39:D92" si="20">C39&amp;D40</f>
        <v>1100110000000000110011001111111111110000101010101111000010101010</v>
      </c>
      <c r="H39" s="23">
        <v>2</v>
      </c>
      <c r="I39" s="23" t="str">
        <f>MID($D$39,(H39-1)*8+1,8)</f>
        <v>00000000</v>
      </c>
      <c r="J39" s="23" t="str">
        <f t="shared" ref="J39:J45" si="21">BIN2HEX(I39,2)</f>
        <v>00</v>
      </c>
      <c r="K39" s="26" t="str">
        <f t="shared" si="17"/>
        <v>00CCFFF0AAF0AA</v>
      </c>
      <c r="N39" s="11">
        <v>2</v>
      </c>
      <c r="O39" s="11">
        <v>1</v>
      </c>
      <c r="P39" s="11" t="str">
        <f>MID($I$34,O39,1)</f>
        <v>1</v>
      </c>
      <c r="Q39" s="6" t="str">
        <f t="shared" si="18"/>
        <v>11110100001010101010101011110100001010101010101</v>
      </c>
      <c r="U39" s="6">
        <v>2</v>
      </c>
      <c r="V39" s="6">
        <v>4</v>
      </c>
      <c r="W39" s="6">
        <v>1</v>
      </c>
      <c r="X39" s="6">
        <v>0</v>
      </c>
      <c r="Y39" s="6">
        <v>13</v>
      </c>
      <c r="Z39" s="6">
        <v>12</v>
      </c>
      <c r="AA39" s="6">
        <v>1</v>
      </c>
      <c r="AB39" s="6">
        <v>11</v>
      </c>
      <c r="AC39" s="6">
        <v>2</v>
      </c>
      <c r="AE39" s="11">
        <v>2</v>
      </c>
      <c r="AF39" s="11">
        <v>7</v>
      </c>
      <c r="AG39" s="6" t="str">
        <f t="shared" ref="AG39:AG69" si="22">MID($I$25,AF39,1)</f>
        <v>1</v>
      </c>
      <c r="AH39" s="6" t="str">
        <f t="shared" si="19"/>
        <v>1100010010110110011000011001000</v>
      </c>
    </row>
    <row r="40" spans="1:34" x14ac:dyDescent="0.25">
      <c r="A40" s="11">
        <v>2</v>
      </c>
      <c r="B40" s="11">
        <v>50</v>
      </c>
      <c r="C40" s="11" t="str">
        <f>MID($A$37,B40,1)</f>
        <v>1</v>
      </c>
      <c r="D40" s="6" t="str">
        <f t="shared" si="20"/>
        <v>100110000000000110011001111111111110000101010101111000010101010</v>
      </c>
      <c r="H40" s="23">
        <v>3</v>
      </c>
      <c r="I40" s="23" t="str">
        <f>MID($D$39,(H40-1)*8+1,8)</f>
        <v>11001100</v>
      </c>
      <c r="J40" s="23" t="str">
        <f t="shared" si="21"/>
        <v>CC</v>
      </c>
      <c r="K40" s="26" t="str">
        <f t="shared" si="17"/>
        <v>CCFFF0AAF0AA</v>
      </c>
      <c r="N40" s="11">
        <v>3</v>
      </c>
      <c r="O40" s="11">
        <v>2</v>
      </c>
      <c r="P40" s="11" t="str">
        <f>MID($I$34,O40,1)</f>
        <v>1</v>
      </c>
      <c r="Q40" s="6" t="str">
        <f t="shared" si="18"/>
        <v>1110100001010101010101011110100001010101010101</v>
      </c>
      <c r="U40" s="6">
        <v>3</v>
      </c>
      <c r="V40" s="6">
        <v>13</v>
      </c>
      <c r="W40" s="6">
        <v>8</v>
      </c>
      <c r="X40" s="6">
        <v>9</v>
      </c>
      <c r="Y40" s="6">
        <v>14</v>
      </c>
      <c r="Z40" s="6">
        <v>4</v>
      </c>
      <c r="AA40" s="6">
        <v>10</v>
      </c>
      <c r="AB40" s="6">
        <v>2</v>
      </c>
      <c r="AC40" s="6">
        <v>8</v>
      </c>
      <c r="AE40" s="11">
        <v>3</v>
      </c>
      <c r="AF40" s="11">
        <v>20</v>
      </c>
      <c r="AG40" s="6" t="str">
        <f t="shared" si="22"/>
        <v>1</v>
      </c>
      <c r="AH40" s="6" t="str">
        <f t="shared" si="19"/>
        <v>100010010110110011000011001000</v>
      </c>
    </row>
    <row r="41" spans="1:34" x14ac:dyDescent="0.25">
      <c r="A41" s="11">
        <v>3</v>
      </c>
      <c r="B41" s="11">
        <v>42</v>
      </c>
      <c r="C41" s="11" t="str">
        <f>MID($A$37,B41,1)</f>
        <v>0</v>
      </c>
      <c r="D41" s="6" t="str">
        <f t="shared" si="20"/>
        <v>00110000000000110011001111111111110000101010101111000010101010</v>
      </c>
      <c r="H41" s="23">
        <v>4</v>
      </c>
      <c r="I41" s="23" t="str">
        <f>MID($D$39,(H41-1)*8+1,8)</f>
        <v>11111111</v>
      </c>
      <c r="J41" s="23" t="str">
        <f t="shared" si="21"/>
        <v>FF</v>
      </c>
      <c r="K41" s="26" t="str">
        <f t="shared" si="17"/>
        <v>FFF0AAF0AA</v>
      </c>
      <c r="N41" s="11">
        <v>4</v>
      </c>
      <c r="O41" s="11">
        <v>3</v>
      </c>
      <c r="P41" s="11" t="str">
        <f>MID($I$34,O41,1)</f>
        <v>1</v>
      </c>
      <c r="Q41" s="6" t="str">
        <f t="shared" si="18"/>
        <v>110100001010101010101011110100001010101010101</v>
      </c>
      <c r="U41" s="6">
        <v>4</v>
      </c>
      <c r="V41" s="6">
        <v>1</v>
      </c>
      <c r="W41" s="6">
        <v>14</v>
      </c>
      <c r="X41" s="6">
        <v>14</v>
      </c>
      <c r="Y41" s="6">
        <v>3</v>
      </c>
      <c r="Z41" s="6">
        <v>1</v>
      </c>
      <c r="AA41" s="6">
        <v>15</v>
      </c>
      <c r="AB41" s="6">
        <v>14</v>
      </c>
      <c r="AC41" s="6">
        <v>4</v>
      </c>
      <c r="AE41" s="11">
        <v>4</v>
      </c>
      <c r="AF41" s="11">
        <v>21</v>
      </c>
      <c r="AG41" s="6" t="str">
        <f t="shared" si="22"/>
        <v>0</v>
      </c>
      <c r="AH41" s="6" t="str">
        <f t="shared" si="19"/>
        <v>00010010110110011000011001000</v>
      </c>
    </row>
    <row r="42" spans="1:34" x14ac:dyDescent="0.25">
      <c r="A42" s="11">
        <v>4</v>
      </c>
      <c r="B42" s="11">
        <v>34</v>
      </c>
      <c r="C42" s="11" t="str">
        <f>MID($A$37,B42,1)</f>
        <v>0</v>
      </c>
      <c r="D42" s="6" t="str">
        <f t="shared" si="20"/>
        <v>0110000000000110011001111111111110000101010101111000010101010</v>
      </c>
      <c r="H42" s="23">
        <v>5</v>
      </c>
      <c r="I42" s="23" t="str">
        <f>MID($D$39,(H42-1)*8+1,8)</f>
        <v>11110000</v>
      </c>
      <c r="J42" s="23" t="str">
        <f t="shared" si="21"/>
        <v>F0</v>
      </c>
      <c r="K42" s="26" t="str">
        <f t="shared" si="17"/>
        <v>F0AAF0AA</v>
      </c>
      <c r="N42" s="11">
        <v>5</v>
      </c>
      <c r="O42" s="11">
        <v>4</v>
      </c>
      <c r="P42" s="11" t="str">
        <f>MID($I$34,O42,1)</f>
        <v>1</v>
      </c>
      <c r="Q42" s="6" t="str">
        <f t="shared" si="18"/>
        <v>10100001010101010101011110100001010101010101</v>
      </c>
      <c r="U42" s="6">
        <v>5</v>
      </c>
      <c r="V42" s="6">
        <v>2</v>
      </c>
      <c r="W42" s="6">
        <v>6</v>
      </c>
      <c r="X42" s="6">
        <v>6</v>
      </c>
      <c r="Y42" s="6">
        <v>0</v>
      </c>
      <c r="Z42" s="6">
        <v>7</v>
      </c>
      <c r="AA42" s="6">
        <v>9</v>
      </c>
      <c r="AB42" s="6">
        <v>15</v>
      </c>
      <c r="AC42" s="6">
        <v>6</v>
      </c>
      <c r="AE42" s="11">
        <v>5</v>
      </c>
      <c r="AF42" s="11">
        <v>29</v>
      </c>
      <c r="AG42" s="6" t="str">
        <f t="shared" si="22"/>
        <v>0</v>
      </c>
      <c r="AH42" s="6" t="str">
        <f t="shared" si="19"/>
        <v>0010010110110011000011001000</v>
      </c>
    </row>
    <row r="43" spans="1:34" x14ac:dyDescent="0.25">
      <c r="A43" s="11">
        <v>5</v>
      </c>
      <c r="B43" s="11">
        <v>26</v>
      </c>
      <c r="C43" s="11" t="str">
        <f>MID($A$37,B43,1)</f>
        <v>1</v>
      </c>
      <c r="D43" s="6" t="str">
        <f t="shared" si="20"/>
        <v>110000000000110011001111111111110000101010101111000010101010</v>
      </c>
      <c r="H43" s="23">
        <v>6</v>
      </c>
      <c r="I43" s="23" t="str">
        <f>MID($D$39,(H43-1)*8+1,8)</f>
        <v>10101010</v>
      </c>
      <c r="J43" s="23" t="str">
        <f t="shared" si="21"/>
        <v>AA</v>
      </c>
      <c r="K43" s="26" t="str">
        <f t="shared" si="17"/>
        <v>AAF0AA</v>
      </c>
      <c r="N43" s="11">
        <v>6</v>
      </c>
      <c r="O43" s="11">
        <v>5</v>
      </c>
      <c r="P43" s="11" t="str">
        <f>MID($I$34,O43,1)</f>
        <v>0</v>
      </c>
      <c r="Q43" s="6" t="str">
        <f t="shared" si="18"/>
        <v>0100001010101010101011110100001010101010101</v>
      </c>
      <c r="U43" s="6">
        <v>6</v>
      </c>
      <c r="V43" s="6">
        <v>15</v>
      </c>
      <c r="W43" s="6">
        <v>11</v>
      </c>
      <c r="X43" s="6">
        <v>3</v>
      </c>
      <c r="Y43" s="6">
        <v>6</v>
      </c>
      <c r="Z43" s="6">
        <v>10</v>
      </c>
      <c r="AA43" s="6">
        <v>2</v>
      </c>
      <c r="AB43" s="6">
        <v>0</v>
      </c>
      <c r="AC43" s="6">
        <v>15</v>
      </c>
      <c r="AE43" s="11">
        <v>6</v>
      </c>
      <c r="AF43" s="11">
        <v>12</v>
      </c>
      <c r="AG43" s="6" t="str">
        <f t="shared" si="22"/>
        <v>0</v>
      </c>
      <c r="AH43" s="6" t="str">
        <f t="shared" si="19"/>
        <v>010010110110011000011001000</v>
      </c>
    </row>
    <row r="44" spans="1:34" x14ac:dyDescent="0.25">
      <c r="A44" s="11">
        <v>6</v>
      </c>
      <c r="B44" s="11">
        <v>18</v>
      </c>
      <c r="C44" s="11" t="str">
        <f>MID($A$37,B44,1)</f>
        <v>1</v>
      </c>
      <c r="D44" s="6" t="str">
        <f t="shared" si="20"/>
        <v>10000000000110011001111111111110000101010101111000010101010</v>
      </c>
      <c r="H44" s="23">
        <v>7</v>
      </c>
      <c r="I44" s="23" t="str">
        <f>MID($D$39,(H44-1)*8+1,8)</f>
        <v>11110000</v>
      </c>
      <c r="J44" s="23" t="str">
        <f t="shared" si="21"/>
        <v>F0</v>
      </c>
      <c r="K44" s="26" t="str">
        <f>J44&amp;K45</f>
        <v>F0AA</v>
      </c>
      <c r="N44" s="11">
        <v>7</v>
      </c>
      <c r="O44" s="11">
        <v>4</v>
      </c>
      <c r="P44" s="11" t="str">
        <f>MID($I$34,O44,1)</f>
        <v>1</v>
      </c>
      <c r="Q44" s="6" t="str">
        <f t="shared" si="18"/>
        <v>100001010101010101011110100001010101010101</v>
      </c>
      <c r="U44" s="6">
        <v>7</v>
      </c>
      <c r="V44" s="6">
        <v>11</v>
      </c>
      <c r="W44" s="6">
        <v>3</v>
      </c>
      <c r="X44" s="6">
        <v>15</v>
      </c>
      <c r="Y44" s="6">
        <v>9</v>
      </c>
      <c r="Z44" s="6">
        <v>11</v>
      </c>
      <c r="AA44" s="6">
        <v>6</v>
      </c>
      <c r="AB44" s="6">
        <v>8</v>
      </c>
      <c r="AC44" s="6">
        <v>11</v>
      </c>
      <c r="AE44" s="11">
        <v>7</v>
      </c>
      <c r="AF44" s="11">
        <v>28</v>
      </c>
      <c r="AG44" s="6" t="str">
        <f t="shared" si="22"/>
        <v>1</v>
      </c>
      <c r="AH44" s="6" t="str">
        <f t="shared" si="19"/>
        <v>10010110110011000011001000</v>
      </c>
    </row>
    <row r="45" spans="1:34" x14ac:dyDescent="0.25">
      <c r="A45" s="11">
        <v>7</v>
      </c>
      <c r="B45" s="11">
        <v>10</v>
      </c>
      <c r="C45" s="11" t="str">
        <f>MID($A$37,B45,1)</f>
        <v>0</v>
      </c>
      <c r="D45" s="6" t="str">
        <f t="shared" si="20"/>
        <v>0000000000110011001111111111110000101010101111000010101010</v>
      </c>
      <c r="H45" s="23">
        <v>8</v>
      </c>
      <c r="I45" s="23" t="str">
        <f>MID($D$39,(H45-1)*8+1,8)</f>
        <v>10101010</v>
      </c>
      <c r="J45" s="23" t="str">
        <f t="shared" si="21"/>
        <v>AA</v>
      </c>
      <c r="K45" s="6" t="str">
        <f>J45</f>
        <v>AA</v>
      </c>
      <c r="N45" s="11">
        <v>8</v>
      </c>
      <c r="O45" s="11">
        <v>5</v>
      </c>
      <c r="P45" s="11" t="str">
        <f>MID($I$34,O45,1)</f>
        <v>0</v>
      </c>
      <c r="Q45" s="6" t="str">
        <f t="shared" si="18"/>
        <v>00001010101010101011110100001010101010101</v>
      </c>
      <c r="U45" s="6">
        <v>8</v>
      </c>
      <c r="V45" s="6">
        <v>8</v>
      </c>
      <c r="W45" s="6">
        <v>4</v>
      </c>
      <c r="X45" s="6">
        <v>5</v>
      </c>
      <c r="Y45" s="6">
        <v>10</v>
      </c>
      <c r="Z45" s="6">
        <v>6</v>
      </c>
      <c r="AA45" s="6">
        <v>8</v>
      </c>
      <c r="AB45" s="6">
        <v>13</v>
      </c>
      <c r="AC45" s="6">
        <v>1</v>
      </c>
      <c r="AE45" s="11">
        <v>8</v>
      </c>
      <c r="AF45" s="11">
        <v>17</v>
      </c>
      <c r="AG45" s="6" t="str">
        <f t="shared" si="22"/>
        <v>0</v>
      </c>
      <c r="AH45" s="6" t="str">
        <f t="shared" si="19"/>
        <v>0010110110011000011001000</v>
      </c>
    </row>
    <row r="46" spans="1:34" x14ac:dyDescent="0.25">
      <c r="A46" s="11">
        <v>8</v>
      </c>
      <c r="B46" s="11">
        <v>2</v>
      </c>
      <c r="C46" s="11" t="str">
        <f>MID($A$37,B46,1)</f>
        <v>0</v>
      </c>
      <c r="D46" s="6" t="str">
        <f t="shared" si="20"/>
        <v>000000000110011001111111111110000101010101111000010101010</v>
      </c>
      <c r="N46" s="11">
        <v>9</v>
      </c>
      <c r="O46" s="11">
        <v>6</v>
      </c>
      <c r="P46" s="11" t="str">
        <f>MID($I$34,O46,1)</f>
        <v>0</v>
      </c>
      <c r="Q46" s="6" t="str">
        <f t="shared" si="18"/>
        <v>0001010101010101011110100001010101010101</v>
      </c>
      <c r="U46" s="6">
        <v>9</v>
      </c>
      <c r="V46" s="6">
        <v>3</v>
      </c>
      <c r="W46" s="6">
        <v>9</v>
      </c>
      <c r="X46" s="6">
        <v>1</v>
      </c>
      <c r="Y46" s="6">
        <v>1</v>
      </c>
      <c r="Z46" s="6">
        <v>8</v>
      </c>
      <c r="AA46" s="6">
        <v>0</v>
      </c>
      <c r="AB46" s="6">
        <v>3</v>
      </c>
      <c r="AC46" s="6">
        <v>10</v>
      </c>
      <c r="AE46" s="11">
        <v>9</v>
      </c>
      <c r="AF46" s="11">
        <v>1</v>
      </c>
      <c r="AG46" s="6" t="str">
        <f t="shared" si="22"/>
        <v>0</v>
      </c>
      <c r="AH46" s="6" t="str">
        <f t="shared" si="19"/>
        <v>010110110011000011001000</v>
      </c>
    </row>
    <row r="47" spans="1:34" x14ac:dyDescent="0.25">
      <c r="A47" s="11">
        <v>9</v>
      </c>
      <c r="B47" s="11">
        <v>60</v>
      </c>
      <c r="C47" s="11" t="str">
        <f>MID($A$37,B47,1)</f>
        <v>0</v>
      </c>
      <c r="D47" s="6" t="str">
        <f t="shared" si="20"/>
        <v>00000000110011001111111111110000101010101111000010101010</v>
      </c>
      <c r="N47" s="11">
        <v>10</v>
      </c>
      <c r="O47" s="11">
        <v>7</v>
      </c>
      <c r="P47" s="11" t="str">
        <f>MID($I$34,O47,1)</f>
        <v>0</v>
      </c>
      <c r="Q47" s="6" t="str">
        <f t="shared" si="18"/>
        <v>001010101010101011110100001010101010101</v>
      </c>
      <c r="U47" s="6">
        <v>10</v>
      </c>
      <c r="V47" s="6">
        <v>10</v>
      </c>
      <c r="W47" s="6">
        <v>7</v>
      </c>
      <c r="X47" s="6">
        <v>13</v>
      </c>
      <c r="Y47" s="6">
        <v>2</v>
      </c>
      <c r="Z47" s="6">
        <v>5</v>
      </c>
      <c r="AA47" s="6">
        <v>13</v>
      </c>
      <c r="AB47" s="6">
        <v>12</v>
      </c>
      <c r="AC47" s="6">
        <v>9</v>
      </c>
      <c r="AE47" s="11">
        <v>10</v>
      </c>
      <c r="AF47" s="11">
        <v>15</v>
      </c>
      <c r="AG47" s="6" t="str">
        <f t="shared" si="22"/>
        <v>1</v>
      </c>
      <c r="AH47" s="6" t="str">
        <f t="shared" si="19"/>
        <v>10110110011000011001000</v>
      </c>
    </row>
    <row r="48" spans="1:34" x14ac:dyDescent="0.25">
      <c r="A48" s="11">
        <v>10</v>
      </c>
      <c r="B48" s="11">
        <v>52</v>
      </c>
      <c r="C48" s="11" t="str">
        <f>MID($A$37,B48,1)</f>
        <v>0</v>
      </c>
      <c r="D48" s="6" t="str">
        <f t="shared" si="20"/>
        <v>0000000110011001111111111110000101010101111000010101010</v>
      </c>
      <c r="N48" s="11">
        <v>11</v>
      </c>
      <c r="O48" s="11">
        <v>8</v>
      </c>
      <c r="P48" s="11" t="str">
        <f>MID($I$34,O48,1)</f>
        <v>0</v>
      </c>
      <c r="Q48" s="6" t="str">
        <f t="shared" si="18"/>
        <v>01010101010101011110100001010101010101</v>
      </c>
      <c r="U48" s="6">
        <v>11</v>
      </c>
      <c r="V48" s="6">
        <v>6</v>
      </c>
      <c r="W48" s="6">
        <v>2</v>
      </c>
      <c r="X48" s="6">
        <v>12</v>
      </c>
      <c r="Y48" s="6">
        <v>8</v>
      </c>
      <c r="Z48" s="6">
        <v>3</v>
      </c>
      <c r="AA48" s="6">
        <v>3</v>
      </c>
      <c r="AB48" s="6">
        <v>9</v>
      </c>
      <c r="AC48" s="6">
        <v>3</v>
      </c>
      <c r="AE48" s="11">
        <v>11</v>
      </c>
      <c r="AF48" s="11">
        <v>23</v>
      </c>
      <c r="AG48" s="6" t="str">
        <f t="shared" si="22"/>
        <v>0</v>
      </c>
      <c r="AH48" s="6" t="str">
        <f t="shared" si="19"/>
        <v>0110110011000011001000</v>
      </c>
    </row>
    <row r="49" spans="1:34" x14ac:dyDescent="0.25">
      <c r="A49" s="11">
        <v>11</v>
      </c>
      <c r="B49" s="11">
        <v>44</v>
      </c>
      <c r="C49" s="11" t="str">
        <f>MID($A$37,B49,1)</f>
        <v>0</v>
      </c>
      <c r="D49" s="6" t="str">
        <f t="shared" si="20"/>
        <v>000000110011001111111111110000101010101111000010101010</v>
      </c>
      <c r="N49" s="11">
        <v>12</v>
      </c>
      <c r="O49" s="11">
        <v>9</v>
      </c>
      <c r="P49" s="11" t="str">
        <f>MID($I$34,O49,1)</f>
        <v>1</v>
      </c>
      <c r="Q49" s="6" t="str">
        <f t="shared" si="18"/>
        <v>1010101010101011110100001010101010101</v>
      </c>
      <c r="U49" s="6">
        <v>12</v>
      </c>
      <c r="V49" s="6">
        <v>12</v>
      </c>
      <c r="W49" s="6">
        <v>13</v>
      </c>
      <c r="X49" s="6">
        <v>7</v>
      </c>
      <c r="Y49" s="6">
        <v>5</v>
      </c>
      <c r="Z49" s="6">
        <v>15</v>
      </c>
      <c r="AA49" s="6">
        <v>4</v>
      </c>
      <c r="AB49" s="6">
        <v>7</v>
      </c>
      <c r="AC49" s="6">
        <v>14</v>
      </c>
      <c r="AE49" s="11">
        <v>12</v>
      </c>
      <c r="AF49" s="11">
        <v>26</v>
      </c>
      <c r="AG49" s="6" t="str">
        <f t="shared" si="22"/>
        <v>1</v>
      </c>
      <c r="AH49" s="6" t="str">
        <f t="shared" si="19"/>
        <v>110110011000011001000</v>
      </c>
    </row>
    <row r="50" spans="1:34" x14ac:dyDescent="0.25">
      <c r="A50" s="11">
        <v>12</v>
      </c>
      <c r="B50" s="11">
        <v>36</v>
      </c>
      <c r="C50" s="11" t="str">
        <f>MID($A$37,B50,1)</f>
        <v>0</v>
      </c>
      <c r="D50" s="6" t="str">
        <f t="shared" si="20"/>
        <v>00000110011001111111111110000101010101111000010101010</v>
      </c>
      <c r="N50" s="11">
        <v>13</v>
      </c>
      <c r="O50" s="11">
        <v>8</v>
      </c>
      <c r="P50" s="11" t="str">
        <f>MID($I$34,O50,1)</f>
        <v>0</v>
      </c>
      <c r="Q50" s="6" t="str">
        <f t="shared" si="18"/>
        <v>010101010101011110100001010101010101</v>
      </c>
      <c r="U50" s="6">
        <v>13</v>
      </c>
      <c r="V50" s="6">
        <v>5</v>
      </c>
      <c r="W50" s="6">
        <v>12</v>
      </c>
      <c r="X50" s="6">
        <v>11</v>
      </c>
      <c r="Y50" s="6">
        <v>11</v>
      </c>
      <c r="Z50" s="6">
        <v>13</v>
      </c>
      <c r="AA50" s="6">
        <v>14</v>
      </c>
      <c r="AB50" s="6">
        <v>5</v>
      </c>
      <c r="AC50" s="6">
        <v>5</v>
      </c>
      <c r="AE50" s="11">
        <v>13</v>
      </c>
      <c r="AF50" s="11">
        <v>5</v>
      </c>
      <c r="AG50" s="6" t="str">
        <f t="shared" si="22"/>
        <v>1</v>
      </c>
      <c r="AH50" s="6" t="str">
        <f t="shared" si="19"/>
        <v>10110011000011001000</v>
      </c>
    </row>
    <row r="51" spans="1:34" x14ac:dyDescent="0.25">
      <c r="A51" s="11">
        <v>13</v>
      </c>
      <c r="B51" s="11">
        <v>28</v>
      </c>
      <c r="C51" s="11" t="str">
        <f>MID($A$37,B51,1)</f>
        <v>0</v>
      </c>
      <c r="D51" s="6" t="str">
        <f t="shared" si="20"/>
        <v>0000110011001111111111110000101010101111000010101010</v>
      </c>
      <c r="N51" s="11">
        <v>14</v>
      </c>
      <c r="O51" s="11">
        <v>9</v>
      </c>
      <c r="P51" s="11" t="str">
        <f>MID($I$34,O51,1)</f>
        <v>1</v>
      </c>
      <c r="Q51" s="6" t="str">
        <f t="shared" si="18"/>
        <v>10101010101011110100001010101010101</v>
      </c>
      <c r="U51" s="6">
        <v>14</v>
      </c>
      <c r="V51" s="6">
        <v>9</v>
      </c>
      <c r="W51" s="6">
        <v>0</v>
      </c>
      <c r="X51" s="6">
        <v>4</v>
      </c>
      <c r="Y51" s="6">
        <v>12</v>
      </c>
      <c r="Z51" s="6">
        <v>0</v>
      </c>
      <c r="AA51" s="6">
        <v>7</v>
      </c>
      <c r="AB51" s="6">
        <v>10</v>
      </c>
      <c r="AC51" s="6">
        <v>0</v>
      </c>
      <c r="AE51" s="11">
        <v>14</v>
      </c>
      <c r="AF51" s="11">
        <v>18</v>
      </c>
      <c r="AG51" s="6" t="str">
        <f t="shared" si="22"/>
        <v>0</v>
      </c>
      <c r="AH51" s="6" t="str">
        <f t="shared" si="19"/>
        <v>0110011000011001000</v>
      </c>
    </row>
    <row r="52" spans="1:34" x14ac:dyDescent="0.25">
      <c r="A52" s="11">
        <v>14</v>
      </c>
      <c r="B52" s="11">
        <v>20</v>
      </c>
      <c r="C52" s="11" t="str">
        <f>MID($A$37,B52,1)</f>
        <v>0</v>
      </c>
      <c r="D52" s="6" t="str">
        <f t="shared" si="20"/>
        <v>000110011001111111111110000101010101111000010101010</v>
      </c>
      <c r="N52" s="11">
        <v>15</v>
      </c>
      <c r="O52" s="11">
        <v>10</v>
      </c>
      <c r="P52" s="11" t="str">
        <f>MID($I$34,O52,1)</f>
        <v>0</v>
      </c>
      <c r="Q52" s="6" t="str">
        <f t="shared" si="18"/>
        <v>0101010101011110100001010101010101</v>
      </c>
      <c r="U52" s="6">
        <v>15</v>
      </c>
      <c r="V52" s="6">
        <v>0</v>
      </c>
      <c r="W52" s="6">
        <v>5</v>
      </c>
      <c r="X52" s="6">
        <v>2</v>
      </c>
      <c r="Y52" s="6">
        <v>4</v>
      </c>
      <c r="Z52" s="6">
        <v>14</v>
      </c>
      <c r="AA52" s="6">
        <v>5</v>
      </c>
      <c r="AB52" s="6">
        <v>6</v>
      </c>
      <c r="AC52" s="6">
        <v>12</v>
      </c>
      <c r="AE52" s="11">
        <v>15</v>
      </c>
      <c r="AF52" s="11">
        <v>31</v>
      </c>
      <c r="AG52" s="6" t="str">
        <f t="shared" si="22"/>
        <v>1</v>
      </c>
      <c r="AH52" s="6" t="str">
        <f t="shared" si="19"/>
        <v>110011000011001000</v>
      </c>
    </row>
    <row r="53" spans="1:34" x14ac:dyDescent="0.25">
      <c r="A53" s="11">
        <v>15</v>
      </c>
      <c r="B53" s="11">
        <v>12</v>
      </c>
      <c r="C53" s="11" t="str">
        <f>MID($A$37,B53,1)</f>
        <v>0</v>
      </c>
      <c r="D53" s="6" t="str">
        <f t="shared" si="20"/>
        <v>00110011001111111111110000101010101111000010101010</v>
      </c>
      <c r="N53" s="11">
        <v>16</v>
      </c>
      <c r="O53" s="11">
        <v>11</v>
      </c>
      <c r="P53" s="11" t="str">
        <f>MID($I$34,O53,1)</f>
        <v>1</v>
      </c>
      <c r="Q53" s="6" t="str">
        <f t="shared" si="18"/>
        <v>101010101011110100001010101010101</v>
      </c>
      <c r="U53" s="6">
        <v>16</v>
      </c>
      <c r="V53" s="6">
        <v>7</v>
      </c>
      <c r="W53" s="6">
        <v>10</v>
      </c>
      <c r="X53" s="6">
        <v>8</v>
      </c>
      <c r="Y53" s="6">
        <v>15</v>
      </c>
      <c r="Z53" s="6">
        <v>9</v>
      </c>
      <c r="AA53" s="6">
        <v>11</v>
      </c>
      <c r="AB53" s="6">
        <v>1</v>
      </c>
      <c r="AC53" s="6">
        <v>7</v>
      </c>
      <c r="AE53" s="11">
        <v>16</v>
      </c>
      <c r="AF53" s="11">
        <v>10</v>
      </c>
      <c r="AG53" s="6" t="str">
        <f t="shared" si="22"/>
        <v>1</v>
      </c>
      <c r="AH53" s="6" t="str">
        <f t="shared" si="19"/>
        <v>10011000011001000</v>
      </c>
    </row>
    <row r="54" spans="1:34" x14ac:dyDescent="0.25">
      <c r="A54" s="11">
        <v>16</v>
      </c>
      <c r="B54" s="11">
        <v>4</v>
      </c>
      <c r="C54" s="11" t="str">
        <f>MID($A$37,B54,1)</f>
        <v>0</v>
      </c>
      <c r="D54" s="6" t="str">
        <f t="shared" si="20"/>
        <v>0110011001111111111110000101010101111000010101010</v>
      </c>
      <c r="N54" s="11">
        <v>17</v>
      </c>
      <c r="O54" s="11">
        <v>12</v>
      </c>
      <c r="P54" s="11" t="str">
        <f>MID($I$34,O54,1)</f>
        <v>0</v>
      </c>
      <c r="Q54" s="6" t="str">
        <f t="shared" si="18"/>
        <v>01010101011110100001010101010101</v>
      </c>
      <c r="U54" s="6">
        <v>17</v>
      </c>
      <c r="V54" s="6">
        <v>0</v>
      </c>
      <c r="W54" s="6">
        <v>3</v>
      </c>
      <c r="X54" s="6">
        <v>13</v>
      </c>
      <c r="Y54" s="6">
        <v>13</v>
      </c>
      <c r="Z54" s="6">
        <v>14</v>
      </c>
      <c r="AA54" s="6">
        <v>10</v>
      </c>
      <c r="AB54" s="6">
        <v>13</v>
      </c>
      <c r="AC54" s="6">
        <v>1</v>
      </c>
      <c r="AE54" s="11">
        <v>17</v>
      </c>
      <c r="AF54" s="11">
        <v>2</v>
      </c>
      <c r="AG54" s="6" t="str">
        <f t="shared" si="22"/>
        <v>0</v>
      </c>
      <c r="AH54" s="6" t="str">
        <f t="shared" si="19"/>
        <v>0011000011001000</v>
      </c>
    </row>
    <row r="55" spans="1:34" x14ac:dyDescent="0.25">
      <c r="A55" s="11">
        <v>17</v>
      </c>
      <c r="B55" s="11">
        <v>62</v>
      </c>
      <c r="C55" s="11" t="str">
        <f>MID($A$37,B55,1)</f>
        <v>1</v>
      </c>
      <c r="D55" s="6" t="str">
        <f t="shared" si="20"/>
        <v>110011001111111111110000101010101111000010101010</v>
      </c>
      <c r="N55" s="11">
        <v>18</v>
      </c>
      <c r="O55" s="11">
        <v>13</v>
      </c>
      <c r="P55" s="11" t="str">
        <f>MID($I$34,O55,1)</f>
        <v>1</v>
      </c>
      <c r="Q55" s="6" t="str">
        <f t="shared" si="18"/>
        <v>1010101011110100001010101010101</v>
      </c>
      <c r="U55" s="6">
        <v>18</v>
      </c>
      <c r="V55" s="6">
        <v>15</v>
      </c>
      <c r="W55" s="6">
        <v>13</v>
      </c>
      <c r="X55" s="6">
        <v>7</v>
      </c>
      <c r="Y55" s="6">
        <v>8</v>
      </c>
      <c r="Z55" s="6">
        <v>11</v>
      </c>
      <c r="AA55" s="6">
        <v>15</v>
      </c>
      <c r="AB55" s="6">
        <v>0</v>
      </c>
      <c r="AC55" s="6">
        <v>15</v>
      </c>
      <c r="AE55" s="11">
        <v>18</v>
      </c>
      <c r="AF55" s="11">
        <v>8</v>
      </c>
      <c r="AG55" s="6" t="str">
        <f t="shared" si="22"/>
        <v>0</v>
      </c>
      <c r="AH55" s="6" t="str">
        <f t="shared" si="19"/>
        <v>011000011001000</v>
      </c>
    </row>
    <row r="56" spans="1:34" x14ac:dyDescent="0.25">
      <c r="A56" s="11">
        <v>18</v>
      </c>
      <c r="B56" s="11">
        <v>54</v>
      </c>
      <c r="C56" s="11" t="str">
        <f>MID($A$37,B56,1)</f>
        <v>1</v>
      </c>
      <c r="D56" s="6" t="str">
        <f t="shared" si="20"/>
        <v>10011001111111111110000101010101111000010101010</v>
      </c>
      <c r="N56" s="11">
        <v>19</v>
      </c>
      <c r="O56" s="11">
        <v>12</v>
      </c>
      <c r="P56" s="11" t="str">
        <f>MID($I$34,O56,1)</f>
        <v>0</v>
      </c>
      <c r="Q56" s="6" t="str">
        <f t="shared" si="18"/>
        <v>010101011110100001010101010101</v>
      </c>
      <c r="U56" s="6">
        <v>19</v>
      </c>
      <c r="V56" s="6">
        <v>7</v>
      </c>
      <c r="W56" s="6">
        <v>4</v>
      </c>
      <c r="X56" s="6">
        <v>0</v>
      </c>
      <c r="Y56" s="6">
        <v>11</v>
      </c>
      <c r="Z56" s="6">
        <v>2</v>
      </c>
      <c r="AA56" s="6">
        <v>4</v>
      </c>
      <c r="AB56" s="6">
        <v>11</v>
      </c>
      <c r="AC56" s="6">
        <v>13</v>
      </c>
      <c r="AE56" s="11">
        <v>19</v>
      </c>
      <c r="AF56" s="11">
        <v>24</v>
      </c>
      <c r="AG56" s="6" t="str">
        <f t="shared" si="22"/>
        <v>1</v>
      </c>
      <c r="AH56" s="6" t="str">
        <f t="shared" si="19"/>
        <v>11000011001000</v>
      </c>
    </row>
    <row r="57" spans="1:34" x14ac:dyDescent="0.25">
      <c r="A57" s="11">
        <v>19</v>
      </c>
      <c r="B57" s="11">
        <v>46</v>
      </c>
      <c r="C57" s="11" t="str">
        <f>MID($A$37,B57,1)</f>
        <v>0</v>
      </c>
      <c r="D57" s="6" t="str">
        <f t="shared" si="20"/>
        <v>0011001111111111110000101010101111000010101010</v>
      </c>
      <c r="N57" s="11">
        <v>20</v>
      </c>
      <c r="O57" s="11">
        <v>13</v>
      </c>
      <c r="P57" s="11" t="str">
        <f>MID($I$34,O57,1)</f>
        <v>1</v>
      </c>
      <c r="Q57" s="6" t="str">
        <f t="shared" si="18"/>
        <v>10101011110100001010101010101</v>
      </c>
      <c r="U57" s="6">
        <v>20</v>
      </c>
      <c r="V57" s="6">
        <v>4</v>
      </c>
      <c r="W57" s="6">
        <v>7</v>
      </c>
      <c r="X57" s="6">
        <v>9</v>
      </c>
      <c r="Y57" s="6">
        <v>5</v>
      </c>
      <c r="Z57" s="6">
        <v>12</v>
      </c>
      <c r="AA57" s="6">
        <v>2</v>
      </c>
      <c r="AB57" s="6">
        <v>7</v>
      </c>
      <c r="AC57" s="6">
        <v>8</v>
      </c>
      <c r="AE57" s="11">
        <v>20</v>
      </c>
      <c r="AF57" s="11">
        <v>14</v>
      </c>
      <c r="AG57" s="6" t="str">
        <f t="shared" si="22"/>
        <v>1</v>
      </c>
      <c r="AH57" s="6" t="str">
        <f t="shared" si="19"/>
        <v>1000011001000</v>
      </c>
    </row>
    <row r="58" spans="1:34" x14ac:dyDescent="0.25">
      <c r="A58" s="11">
        <v>20</v>
      </c>
      <c r="B58" s="11">
        <v>38</v>
      </c>
      <c r="C58" s="11" t="str">
        <f>MID($A$37,B58,1)</f>
        <v>0</v>
      </c>
      <c r="D58" s="6" t="str">
        <f t="shared" si="20"/>
        <v>011001111111111110000101010101111000010101010</v>
      </c>
      <c r="N58" s="11">
        <v>21</v>
      </c>
      <c r="O58" s="11">
        <v>14</v>
      </c>
      <c r="P58" s="11" t="str">
        <f>MID($I$34,O58,1)</f>
        <v>0</v>
      </c>
      <c r="Q58" s="6" t="str">
        <f t="shared" si="18"/>
        <v>0101011110100001010101010101</v>
      </c>
      <c r="U58" s="6">
        <v>21</v>
      </c>
      <c r="V58" s="6">
        <v>14</v>
      </c>
      <c r="W58" s="6">
        <v>15</v>
      </c>
      <c r="X58" s="6">
        <v>3</v>
      </c>
      <c r="Y58" s="6">
        <v>6</v>
      </c>
      <c r="Z58" s="6">
        <v>4</v>
      </c>
      <c r="AA58" s="6">
        <v>7</v>
      </c>
      <c r="AB58" s="6">
        <v>4</v>
      </c>
      <c r="AC58" s="6">
        <v>10</v>
      </c>
      <c r="AE58" s="11">
        <v>21</v>
      </c>
      <c r="AF58" s="11">
        <v>32</v>
      </c>
      <c r="AG58" s="6" t="str">
        <f t="shared" si="22"/>
        <v>0</v>
      </c>
      <c r="AH58" s="6" t="str">
        <f t="shared" si="19"/>
        <v>000011001000</v>
      </c>
    </row>
    <row r="59" spans="1:34" x14ac:dyDescent="0.25">
      <c r="A59" s="11">
        <v>21</v>
      </c>
      <c r="B59" s="11">
        <v>30</v>
      </c>
      <c r="C59" s="11" t="str">
        <f>MID($A$37,B59,1)</f>
        <v>1</v>
      </c>
      <c r="D59" s="6" t="str">
        <f t="shared" si="20"/>
        <v>11001111111111110000101010101111000010101010</v>
      </c>
      <c r="N59" s="11">
        <v>22</v>
      </c>
      <c r="O59" s="11">
        <v>15</v>
      </c>
      <c r="P59" s="11" t="str">
        <f>MID($I$34,O59,1)</f>
        <v>1</v>
      </c>
      <c r="Q59" s="6" t="str">
        <f t="shared" si="18"/>
        <v>101011110100001010101010101</v>
      </c>
      <c r="U59" s="6">
        <v>22</v>
      </c>
      <c r="V59" s="6">
        <v>2</v>
      </c>
      <c r="W59" s="6">
        <v>2</v>
      </c>
      <c r="X59" s="6">
        <v>4</v>
      </c>
      <c r="Y59" s="6">
        <v>15</v>
      </c>
      <c r="Z59" s="6">
        <v>7</v>
      </c>
      <c r="AA59" s="6">
        <v>12</v>
      </c>
      <c r="AB59" s="6">
        <v>9</v>
      </c>
      <c r="AC59" s="6">
        <v>3</v>
      </c>
      <c r="AE59" s="11">
        <v>22</v>
      </c>
      <c r="AF59" s="11">
        <v>27</v>
      </c>
      <c r="AG59" s="6" t="str">
        <f t="shared" si="22"/>
        <v>0</v>
      </c>
      <c r="AH59" s="6" t="str">
        <f t="shared" si="19"/>
        <v>00011001000</v>
      </c>
    </row>
    <row r="60" spans="1:34" x14ac:dyDescent="0.25">
      <c r="A60" s="11">
        <v>22</v>
      </c>
      <c r="B60" s="11">
        <v>22</v>
      </c>
      <c r="C60" s="11" t="str">
        <f>MID($A$37,B60,1)</f>
        <v>1</v>
      </c>
      <c r="D60" s="6" t="str">
        <f t="shared" si="20"/>
        <v>1001111111111110000101010101111000010101010</v>
      </c>
      <c r="N60" s="11">
        <v>23</v>
      </c>
      <c r="O60" s="11">
        <v>16</v>
      </c>
      <c r="P60" s="11" t="str">
        <f>MID($I$34,O60,1)</f>
        <v>0</v>
      </c>
      <c r="Q60" s="6" t="str">
        <f t="shared" si="18"/>
        <v>01011110100001010101010101</v>
      </c>
      <c r="U60" s="6">
        <v>23</v>
      </c>
      <c r="V60" s="6">
        <v>13</v>
      </c>
      <c r="W60" s="6">
        <v>8</v>
      </c>
      <c r="X60" s="6">
        <v>6</v>
      </c>
      <c r="Y60" s="6">
        <v>0</v>
      </c>
      <c r="Z60" s="6">
        <v>13</v>
      </c>
      <c r="AA60" s="6">
        <v>9</v>
      </c>
      <c r="AB60" s="6">
        <v>1</v>
      </c>
      <c r="AC60" s="6">
        <v>7</v>
      </c>
      <c r="AE60" s="11">
        <v>23</v>
      </c>
      <c r="AF60" s="11">
        <v>3</v>
      </c>
      <c r="AG60" s="6" t="str">
        <f t="shared" si="22"/>
        <v>0</v>
      </c>
      <c r="AH60" s="6" t="str">
        <f t="shared" si="19"/>
        <v>0011001000</v>
      </c>
    </row>
    <row r="61" spans="1:34" x14ac:dyDescent="0.25">
      <c r="A61" s="11">
        <v>23</v>
      </c>
      <c r="B61" s="11">
        <v>14</v>
      </c>
      <c r="C61" s="11" t="str">
        <f>MID($A$37,B61,1)</f>
        <v>0</v>
      </c>
      <c r="D61" s="6" t="str">
        <f t="shared" si="20"/>
        <v>001111111111110000101010101111000010101010</v>
      </c>
      <c r="N61" s="11">
        <v>24</v>
      </c>
      <c r="O61" s="11">
        <v>17</v>
      </c>
      <c r="P61" s="11" t="str">
        <f>MID($I$34,O61,1)</f>
        <v>1</v>
      </c>
      <c r="Q61" s="6" t="str">
        <f t="shared" si="18"/>
        <v>1011110100001010101010101</v>
      </c>
      <c r="U61" s="6">
        <v>24</v>
      </c>
      <c r="V61" s="6">
        <v>1</v>
      </c>
      <c r="W61" s="6">
        <v>14</v>
      </c>
      <c r="X61" s="6">
        <v>10</v>
      </c>
      <c r="Y61" s="6">
        <v>3</v>
      </c>
      <c r="Z61" s="6">
        <v>1</v>
      </c>
      <c r="AA61" s="6">
        <v>5</v>
      </c>
      <c r="AB61" s="6">
        <v>10</v>
      </c>
      <c r="AC61" s="6">
        <v>4</v>
      </c>
      <c r="AE61" s="11">
        <v>24</v>
      </c>
      <c r="AF61" s="11">
        <v>9</v>
      </c>
      <c r="AG61" s="6" t="str">
        <f t="shared" si="22"/>
        <v>0</v>
      </c>
      <c r="AH61" s="6" t="str">
        <f t="shared" si="19"/>
        <v>011001000</v>
      </c>
    </row>
    <row r="62" spans="1:34" x14ac:dyDescent="0.25">
      <c r="A62" s="11">
        <v>24</v>
      </c>
      <c r="B62" s="11">
        <v>6</v>
      </c>
      <c r="C62" s="11" t="str">
        <f>MID($A$37,B62,1)</f>
        <v>0</v>
      </c>
      <c r="D62" s="6" t="str">
        <f t="shared" si="20"/>
        <v>01111111111110000101010101111000010101010</v>
      </c>
      <c r="N62" s="11">
        <v>25</v>
      </c>
      <c r="O62" s="11">
        <v>16</v>
      </c>
      <c r="P62" s="11" t="str">
        <f>MID($I$34,O62,1)</f>
        <v>0</v>
      </c>
      <c r="Q62" s="6" t="str">
        <f t="shared" si="18"/>
        <v>011110100001010101010101</v>
      </c>
      <c r="U62" s="6">
        <v>25</v>
      </c>
      <c r="V62" s="6">
        <v>10</v>
      </c>
      <c r="W62" s="6">
        <v>12</v>
      </c>
      <c r="X62" s="6">
        <v>2</v>
      </c>
      <c r="Y62" s="6">
        <v>4</v>
      </c>
      <c r="Z62" s="6">
        <v>5</v>
      </c>
      <c r="AA62" s="6">
        <v>6</v>
      </c>
      <c r="AB62" s="6">
        <v>14</v>
      </c>
      <c r="AC62" s="6">
        <v>12</v>
      </c>
      <c r="AE62" s="11">
        <v>25</v>
      </c>
      <c r="AF62" s="11">
        <v>19</v>
      </c>
      <c r="AG62" s="6" t="str">
        <f t="shared" si="22"/>
        <v>1</v>
      </c>
      <c r="AH62" s="6" t="str">
        <f t="shared" si="19"/>
        <v>11001000</v>
      </c>
    </row>
    <row r="63" spans="1:34" x14ac:dyDescent="0.25">
      <c r="A63" s="11">
        <v>25</v>
      </c>
      <c r="B63" s="11">
        <v>64</v>
      </c>
      <c r="C63" s="11" t="str">
        <f>MID($A$37,B63,1)</f>
        <v>1</v>
      </c>
      <c r="D63" s="6" t="str">
        <f t="shared" si="20"/>
        <v>1111111111110000101010101111000010101010</v>
      </c>
      <c r="N63" s="11">
        <v>26</v>
      </c>
      <c r="O63" s="11">
        <v>17</v>
      </c>
      <c r="P63" s="11" t="str">
        <f>MID($I$34,O63,1)</f>
        <v>1</v>
      </c>
      <c r="Q63" s="6" t="str">
        <f t="shared" si="18"/>
        <v>11110100001010101010101</v>
      </c>
      <c r="U63" s="6">
        <v>26</v>
      </c>
      <c r="V63" s="6">
        <v>6</v>
      </c>
      <c r="W63" s="6">
        <v>0</v>
      </c>
      <c r="X63" s="6">
        <v>8</v>
      </c>
      <c r="Y63" s="6">
        <v>7</v>
      </c>
      <c r="Z63" s="6">
        <v>0</v>
      </c>
      <c r="AA63" s="6">
        <v>1</v>
      </c>
      <c r="AB63" s="6">
        <v>3</v>
      </c>
      <c r="AC63" s="6">
        <v>5</v>
      </c>
      <c r="AE63" s="11">
        <v>26</v>
      </c>
      <c r="AF63" s="11">
        <v>13</v>
      </c>
      <c r="AG63" s="6" t="str">
        <f t="shared" si="22"/>
        <v>1</v>
      </c>
      <c r="AH63" s="6" t="str">
        <f t="shared" si="19"/>
        <v>1001000</v>
      </c>
    </row>
    <row r="64" spans="1:34" x14ac:dyDescent="0.25">
      <c r="A64" s="11">
        <v>26</v>
      </c>
      <c r="B64" s="11">
        <v>56</v>
      </c>
      <c r="C64" s="11" t="str">
        <f>MID($A$37,B64,1)</f>
        <v>1</v>
      </c>
      <c r="D64" s="6" t="str">
        <f t="shared" si="20"/>
        <v>111111111110000101010101111000010101010</v>
      </c>
      <c r="N64" s="11">
        <v>27</v>
      </c>
      <c r="O64" s="11">
        <v>18</v>
      </c>
      <c r="P64" s="11" t="str">
        <f>MID($I$34,O64,1)</f>
        <v>1</v>
      </c>
      <c r="Q64" s="6" t="str">
        <f t="shared" si="18"/>
        <v>1110100001010101010101</v>
      </c>
      <c r="U64" s="6">
        <v>27</v>
      </c>
      <c r="V64" s="6">
        <v>12</v>
      </c>
      <c r="W64" s="6">
        <v>1</v>
      </c>
      <c r="X64" s="6">
        <v>5</v>
      </c>
      <c r="Y64" s="6">
        <v>2</v>
      </c>
      <c r="Z64" s="6">
        <v>15</v>
      </c>
      <c r="AA64" s="6">
        <v>13</v>
      </c>
      <c r="AB64" s="6">
        <v>5</v>
      </c>
      <c r="AC64" s="6">
        <v>6</v>
      </c>
      <c r="AE64" s="11">
        <v>27</v>
      </c>
      <c r="AF64" s="11">
        <v>30</v>
      </c>
      <c r="AG64" s="6" t="str">
        <f t="shared" si="22"/>
        <v>0</v>
      </c>
      <c r="AH64" s="6" t="str">
        <f t="shared" si="19"/>
        <v>001000</v>
      </c>
    </row>
    <row r="65" spans="1:34" x14ac:dyDescent="0.25">
      <c r="A65" s="11">
        <v>27</v>
      </c>
      <c r="B65" s="11">
        <v>48</v>
      </c>
      <c r="C65" s="11" t="str">
        <f>MID($A$37,B65,1)</f>
        <v>1</v>
      </c>
      <c r="D65" s="6" t="str">
        <f t="shared" si="20"/>
        <v>11111111110000101010101111000010101010</v>
      </c>
      <c r="N65" s="11">
        <v>28</v>
      </c>
      <c r="O65" s="11">
        <v>19</v>
      </c>
      <c r="P65" s="11" t="str">
        <f>MID($I$34,O65,1)</f>
        <v>1</v>
      </c>
      <c r="Q65" s="6" t="str">
        <f t="shared" si="18"/>
        <v>110100001010101010101</v>
      </c>
      <c r="U65" s="6">
        <v>28</v>
      </c>
      <c r="V65" s="6">
        <v>11</v>
      </c>
      <c r="W65" s="6">
        <v>10</v>
      </c>
      <c r="X65" s="6">
        <v>14</v>
      </c>
      <c r="Y65" s="6">
        <v>12</v>
      </c>
      <c r="Z65" s="6">
        <v>10</v>
      </c>
      <c r="AA65" s="6">
        <v>14</v>
      </c>
      <c r="AB65" s="6">
        <v>12</v>
      </c>
      <c r="AC65" s="6">
        <v>11</v>
      </c>
      <c r="AE65" s="11">
        <v>28</v>
      </c>
      <c r="AF65" s="11">
        <v>6</v>
      </c>
      <c r="AG65" s="6" t="str">
        <f t="shared" si="22"/>
        <v>0</v>
      </c>
      <c r="AH65" s="6" t="str">
        <f t="shared" si="19"/>
        <v>01000</v>
      </c>
    </row>
    <row r="66" spans="1:34" x14ac:dyDescent="0.25">
      <c r="A66" s="11">
        <v>28</v>
      </c>
      <c r="B66" s="11">
        <v>40</v>
      </c>
      <c r="C66" s="11" t="str">
        <f>MID($A$37,B66,1)</f>
        <v>1</v>
      </c>
      <c r="D66" s="6" t="str">
        <f t="shared" si="20"/>
        <v>1111111110000101010101111000010101010</v>
      </c>
      <c r="N66" s="11">
        <v>29</v>
      </c>
      <c r="O66" s="11">
        <v>20</v>
      </c>
      <c r="P66" s="11" t="str">
        <f>MID($I$34,O66,1)</f>
        <v>1</v>
      </c>
      <c r="Q66" s="6" t="str">
        <f t="shared" si="18"/>
        <v>10100001010101010101</v>
      </c>
      <c r="U66" s="6">
        <v>29</v>
      </c>
      <c r="V66" s="6">
        <v>9</v>
      </c>
      <c r="W66" s="6">
        <v>6</v>
      </c>
      <c r="X66" s="6">
        <v>12</v>
      </c>
      <c r="Y66" s="6">
        <v>1</v>
      </c>
      <c r="Z66" s="6">
        <v>3</v>
      </c>
      <c r="AA66" s="6">
        <v>0</v>
      </c>
      <c r="AB66" s="6">
        <v>2</v>
      </c>
      <c r="AC66" s="6">
        <v>0</v>
      </c>
      <c r="AE66" s="11">
        <v>29</v>
      </c>
      <c r="AF66" s="11">
        <v>22</v>
      </c>
      <c r="AG66" s="6" t="str">
        <f t="shared" si="22"/>
        <v>1</v>
      </c>
      <c r="AH66" s="6" t="str">
        <f t="shared" si="19"/>
        <v>1000</v>
      </c>
    </row>
    <row r="67" spans="1:34" x14ac:dyDescent="0.25">
      <c r="A67" s="11">
        <v>29</v>
      </c>
      <c r="B67" s="11">
        <v>32</v>
      </c>
      <c r="C67" s="11" t="str">
        <f>MID($A$37,B67,1)</f>
        <v>1</v>
      </c>
      <c r="D67" s="6" t="str">
        <f t="shared" si="20"/>
        <v>111111110000101010101111000010101010</v>
      </c>
      <c r="N67" s="11">
        <v>30</v>
      </c>
      <c r="O67" s="11">
        <v>21</v>
      </c>
      <c r="P67" s="11" t="str">
        <f>MID($I$34,O67,1)</f>
        <v>0</v>
      </c>
      <c r="Q67" s="6" t="str">
        <f t="shared" si="18"/>
        <v>0100001010101010101</v>
      </c>
      <c r="U67" s="6">
        <v>30</v>
      </c>
      <c r="V67" s="6">
        <v>5</v>
      </c>
      <c r="W67" s="6">
        <v>9</v>
      </c>
      <c r="X67" s="6">
        <v>11</v>
      </c>
      <c r="Y67" s="6">
        <v>10</v>
      </c>
      <c r="Z67" s="6">
        <v>9</v>
      </c>
      <c r="AA67" s="6">
        <v>11</v>
      </c>
      <c r="AB67" s="6">
        <v>15</v>
      </c>
      <c r="AC67" s="6">
        <v>14</v>
      </c>
      <c r="AE67" s="11">
        <v>30</v>
      </c>
      <c r="AF67" s="11">
        <v>11</v>
      </c>
      <c r="AG67" s="6" t="str">
        <f t="shared" si="22"/>
        <v>0</v>
      </c>
      <c r="AH67" s="6" t="str">
        <f t="shared" si="19"/>
        <v>000</v>
      </c>
    </row>
    <row r="68" spans="1:34" x14ac:dyDescent="0.25">
      <c r="A68" s="11">
        <v>30</v>
      </c>
      <c r="B68" s="11">
        <v>24</v>
      </c>
      <c r="C68" s="11" t="str">
        <f>MID($A$37,B68,1)</f>
        <v>1</v>
      </c>
      <c r="D68" s="6" t="str">
        <f t="shared" si="20"/>
        <v>11111110000101010101111000010101010</v>
      </c>
      <c r="N68" s="11">
        <v>31</v>
      </c>
      <c r="O68" s="11">
        <v>20</v>
      </c>
      <c r="P68" s="11" t="str">
        <f>MID($I$34,O68,1)</f>
        <v>1</v>
      </c>
      <c r="Q68" s="6" t="str">
        <f t="shared" si="18"/>
        <v>100001010101010101</v>
      </c>
      <c r="U68" s="6">
        <v>31</v>
      </c>
      <c r="V68" s="6">
        <v>3</v>
      </c>
      <c r="W68" s="6">
        <v>11</v>
      </c>
      <c r="X68" s="6">
        <v>15</v>
      </c>
      <c r="Y68" s="6">
        <v>14</v>
      </c>
      <c r="Z68" s="6">
        <v>8</v>
      </c>
      <c r="AA68" s="6">
        <v>3</v>
      </c>
      <c r="AB68" s="6">
        <v>8</v>
      </c>
      <c r="AC68" s="6">
        <v>9</v>
      </c>
      <c r="AE68" s="11">
        <v>31</v>
      </c>
      <c r="AF68" s="11">
        <v>4</v>
      </c>
      <c r="AG68" s="6" t="str">
        <f t="shared" si="22"/>
        <v>0</v>
      </c>
      <c r="AH68" s="6" t="str">
        <f>AG68&amp;AH69</f>
        <v>00</v>
      </c>
    </row>
    <row r="69" spans="1:34" x14ac:dyDescent="0.25">
      <c r="A69" s="11">
        <v>31</v>
      </c>
      <c r="B69" s="11">
        <v>16</v>
      </c>
      <c r="C69" s="11" t="str">
        <f>MID($A$37,B69,1)</f>
        <v>1</v>
      </c>
      <c r="D69" s="6" t="str">
        <f t="shared" si="20"/>
        <v>1111110000101010101111000010101010</v>
      </c>
      <c r="N69" s="11">
        <v>32</v>
      </c>
      <c r="O69" s="11">
        <v>21</v>
      </c>
      <c r="P69" s="11" t="str">
        <f>MID($I$34,O69,1)</f>
        <v>0</v>
      </c>
      <c r="Q69" s="6" t="str">
        <f t="shared" si="18"/>
        <v>00001010101010101</v>
      </c>
      <c r="U69" s="6">
        <v>32</v>
      </c>
      <c r="V69" s="6">
        <v>8</v>
      </c>
      <c r="W69" s="6">
        <v>5</v>
      </c>
      <c r="X69" s="6">
        <v>1</v>
      </c>
      <c r="Y69" s="6">
        <v>9</v>
      </c>
      <c r="Z69" s="6">
        <v>6</v>
      </c>
      <c r="AA69" s="6">
        <v>8</v>
      </c>
      <c r="AB69" s="6">
        <v>6</v>
      </c>
      <c r="AC69" s="6">
        <v>2</v>
      </c>
      <c r="AE69" s="11">
        <v>32</v>
      </c>
      <c r="AF69" s="11">
        <v>25</v>
      </c>
      <c r="AG69" s="6" t="str">
        <f t="shared" si="22"/>
        <v>0</v>
      </c>
      <c r="AH69" s="6" t="str">
        <f>AG69</f>
        <v>0</v>
      </c>
    </row>
    <row r="70" spans="1:34" x14ac:dyDescent="0.25">
      <c r="A70" s="11">
        <v>32</v>
      </c>
      <c r="B70" s="11">
        <v>8</v>
      </c>
      <c r="C70" s="11" t="str">
        <f>MID($A$37,B70,1)</f>
        <v>1</v>
      </c>
      <c r="D70" s="6" t="str">
        <f t="shared" si="20"/>
        <v>111110000101010101111000010101010</v>
      </c>
      <c r="N70" s="11">
        <v>33</v>
      </c>
      <c r="O70" s="11">
        <v>22</v>
      </c>
      <c r="P70" s="11" t="str">
        <f>MID($I$34,O70,1)</f>
        <v>0</v>
      </c>
      <c r="Q70" s="6" t="str">
        <f t="shared" si="18"/>
        <v>0001010101010101</v>
      </c>
      <c r="U70" s="6">
        <v>33</v>
      </c>
      <c r="V70" s="6">
        <v>4</v>
      </c>
      <c r="W70" s="6">
        <v>0</v>
      </c>
      <c r="X70" s="6">
        <v>13</v>
      </c>
      <c r="Y70" s="6">
        <v>10</v>
      </c>
      <c r="Z70" s="6">
        <v>4</v>
      </c>
      <c r="AA70" s="6">
        <v>9</v>
      </c>
      <c r="AB70" s="6">
        <v>1</v>
      </c>
      <c r="AC70" s="6">
        <v>7</v>
      </c>
    </row>
    <row r="71" spans="1:34" x14ac:dyDescent="0.25">
      <c r="A71" s="11">
        <v>33</v>
      </c>
      <c r="B71" s="11">
        <v>57</v>
      </c>
      <c r="C71" s="11" t="str">
        <f>MID($A$37,B71,1)</f>
        <v>1</v>
      </c>
      <c r="D71" s="6" t="str">
        <f t="shared" si="20"/>
        <v>11110000101010101111000010101010</v>
      </c>
      <c r="N71" s="11">
        <v>34</v>
      </c>
      <c r="O71" s="11">
        <v>23</v>
      </c>
      <c r="P71" s="11" t="str">
        <f>MID($I$34,O71,1)</f>
        <v>0</v>
      </c>
      <c r="Q71" s="6" t="str">
        <f t="shared" si="18"/>
        <v>001010101010101</v>
      </c>
      <c r="U71" s="6">
        <v>34</v>
      </c>
      <c r="V71" s="6">
        <v>1</v>
      </c>
      <c r="W71" s="6">
        <v>14</v>
      </c>
      <c r="X71" s="6">
        <v>6</v>
      </c>
      <c r="Y71" s="6">
        <v>6</v>
      </c>
      <c r="Z71" s="6">
        <v>2</v>
      </c>
      <c r="AA71" s="6">
        <v>14</v>
      </c>
      <c r="AB71" s="6">
        <v>4</v>
      </c>
      <c r="AC71" s="6">
        <v>11</v>
      </c>
    </row>
    <row r="72" spans="1:34" x14ac:dyDescent="0.25">
      <c r="A72" s="11">
        <v>34</v>
      </c>
      <c r="B72" s="11">
        <v>49</v>
      </c>
      <c r="C72" s="11" t="str">
        <f>MID($A$37,B72,1)</f>
        <v>1</v>
      </c>
      <c r="D72" s="6" t="str">
        <f t="shared" si="20"/>
        <v>1110000101010101111000010101010</v>
      </c>
      <c r="N72" s="11">
        <v>35</v>
      </c>
      <c r="O72" s="11">
        <v>24</v>
      </c>
      <c r="P72" s="11" t="str">
        <f>MID($I$34,O72,1)</f>
        <v>0</v>
      </c>
      <c r="Q72" s="6" t="str">
        <f t="shared" si="18"/>
        <v>01010101010101</v>
      </c>
      <c r="U72" s="6">
        <v>35</v>
      </c>
      <c r="V72" s="6">
        <v>14</v>
      </c>
      <c r="W72" s="6">
        <v>7</v>
      </c>
      <c r="X72" s="6">
        <v>4</v>
      </c>
      <c r="Y72" s="6">
        <v>9</v>
      </c>
      <c r="Z72" s="6">
        <v>1</v>
      </c>
      <c r="AA72" s="6">
        <v>15</v>
      </c>
      <c r="AB72" s="6">
        <v>11</v>
      </c>
      <c r="AC72" s="6">
        <v>4</v>
      </c>
    </row>
    <row r="73" spans="1:34" x14ac:dyDescent="0.25">
      <c r="A73" s="11">
        <v>35</v>
      </c>
      <c r="B73" s="11">
        <v>41</v>
      </c>
      <c r="C73" s="11" t="str">
        <f>MID($A$37,B73,1)</f>
        <v>1</v>
      </c>
      <c r="D73" s="6" t="str">
        <f t="shared" si="20"/>
        <v>110000101010101111000010101010</v>
      </c>
      <c r="N73" s="11">
        <v>36</v>
      </c>
      <c r="O73" s="11">
        <v>25</v>
      </c>
      <c r="P73" s="11" t="str">
        <f>MID($I$34,O73,1)</f>
        <v>1</v>
      </c>
      <c r="Q73" s="6" t="str">
        <f t="shared" si="18"/>
        <v>1010101010101</v>
      </c>
      <c r="U73" s="6">
        <v>36</v>
      </c>
      <c r="V73" s="6">
        <v>8</v>
      </c>
      <c r="W73" s="6">
        <v>11</v>
      </c>
      <c r="X73" s="6">
        <v>9</v>
      </c>
      <c r="Y73" s="6">
        <v>0</v>
      </c>
      <c r="Z73" s="6">
        <v>11</v>
      </c>
      <c r="AA73" s="6">
        <v>5</v>
      </c>
      <c r="AB73" s="6">
        <v>13</v>
      </c>
      <c r="AC73" s="6">
        <v>1</v>
      </c>
    </row>
    <row r="74" spans="1:34" x14ac:dyDescent="0.25">
      <c r="A74" s="11">
        <v>36</v>
      </c>
      <c r="B74" s="11">
        <v>33</v>
      </c>
      <c r="C74" s="11" t="str">
        <f>MID($A$37,B74,1)</f>
        <v>1</v>
      </c>
      <c r="D74" s="6" t="str">
        <f t="shared" si="20"/>
        <v>10000101010101111000010101010</v>
      </c>
      <c r="N74" s="11">
        <v>37</v>
      </c>
      <c r="O74" s="11">
        <v>24</v>
      </c>
      <c r="P74" s="11" t="str">
        <f>MID($I$34,O74,1)</f>
        <v>0</v>
      </c>
      <c r="Q74" s="6" t="str">
        <f t="shared" si="18"/>
        <v>010101010101</v>
      </c>
      <c r="U74" s="6">
        <v>37</v>
      </c>
      <c r="V74" s="6">
        <v>13</v>
      </c>
      <c r="W74" s="6">
        <v>10</v>
      </c>
      <c r="X74" s="6">
        <v>8</v>
      </c>
      <c r="Y74" s="6">
        <v>12</v>
      </c>
      <c r="Z74" s="6">
        <v>10</v>
      </c>
      <c r="AA74" s="6">
        <v>2</v>
      </c>
      <c r="AB74" s="6">
        <v>12</v>
      </c>
      <c r="AC74" s="6">
        <v>9</v>
      </c>
    </row>
    <row r="75" spans="1:34" x14ac:dyDescent="0.25">
      <c r="A75" s="11">
        <v>37</v>
      </c>
      <c r="B75" s="11">
        <v>25</v>
      </c>
      <c r="C75" s="11" t="str">
        <f>MID($A$37,B75,1)</f>
        <v>0</v>
      </c>
      <c r="D75" s="6" t="str">
        <f t="shared" si="20"/>
        <v>0000101010101111000010101010</v>
      </c>
      <c r="N75" s="11">
        <v>38</v>
      </c>
      <c r="O75" s="11">
        <v>25</v>
      </c>
      <c r="P75" s="11" t="str">
        <f>MID($I$34,O75,1)</f>
        <v>1</v>
      </c>
      <c r="Q75" s="6" t="str">
        <f t="shared" si="18"/>
        <v>10101010101</v>
      </c>
      <c r="U75" s="6">
        <v>38</v>
      </c>
      <c r="V75" s="6">
        <v>6</v>
      </c>
      <c r="W75" s="6">
        <v>4</v>
      </c>
      <c r="X75" s="6">
        <v>15</v>
      </c>
      <c r="Y75" s="6">
        <v>11</v>
      </c>
      <c r="Z75" s="6">
        <v>13</v>
      </c>
      <c r="AA75" s="6">
        <v>8</v>
      </c>
      <c r="AB75" s="6">
        <v>3</v>
      </c>
      <c r="AC75" s="6">
        <v>12</v>
      </c>
    </row>
    <row r="76" spans="1:34" x14ac:dyDescent="0.25">
      <c r="A76" s="11">
        <v>38</v>
      </c>
      <c r="B76" s="11">
        <v>17</v>
      </c>
      <c r="C76" s="11" t="str">
        <f>MID($A$37,B76,1)</f>
        <v>0</v>
      </c>
      <c r="D76" s="6" t="str">
        <f t="shared" si="20"/>
        <v>000101010101111000010101010</v>
      </c>
      <c r="N76" s="11">
        <v>39</v>
      </c>
      <c r="O76" s="11">
        <v>26</v>
      </c>
      <c r="P76" s="11" t="str">
        <f>MID($I$34,O76,1)</f>
        <v>0</v>
      </c>
      <c r="Q76" s="6" t="str">
        <f t="shared" si="18"/>
        <v>0101010101</v>
      </c>
      <c r="U76" s="6">
        <v>39</v>
      </c>
      <c r="V76" s="6">
        <v>2</v>
      </c>
      <c r="W76" s="6">
        <v>13</v>
      </c>
      <c r="X76" s="6">
        <v>3</v>
      </c>
      <c r="Y76" s="6">
        <v>7</v>
      </c>
      <c r="Z76" s="6">
        <v>7</v>
      </c>
      <c r="AA76" s="6">
        <v>12</v>
      </c>
      <c r="AB76" s="6">
        <v>7</v>
      </c>
      <c r="AC76" s="6">
        <v>14</v>
      </c>
    </row>
    <row r="77" spans="1:34" x14ac:dyDescent="0.25">
      <c r="A77" s="11">
        <v>39</v>
      </c>
      <c r="B77" s="11">
        <v>9</v>
      </c>
      <c r="C77" s="11" t="str">
        <f>MID($A$37,B77,1)</f>
        <v>0</v>
      </c>
      <c r="D77" s="6" t="str">
        <f t="shared" si="20"/>
        <v>00101010101111000010101010</v>
      </c>
      <c r="N77" s="11">
        <v>40</v>
      </c>
      <c r="O77" s="11">
        <v>27</v>
      </c>
      <c r="P77" s="11" t="str">
        <f>MID($I$34,O77,1)</f>
        <v>1</v>
      </c>
      <c r="Q77" s="6" t="str">
        <f t="shared" si="18"/>
        <v>101010101</v>
      </c>
      <c r="U77" s="6">
        <v>40</v>
      </c>
      <c r="V77" s="6">
        <v>11</v>
      </c>
      <c r="W77" s="6">
        <v>1</v>
      </c>
      <c r="X77" s="6">
        <v>0</v>
      </c>
      <c r="Y77" s="6">
        <v>13</v>
      </c>
      <c r="Z77" s="6">
        <v>8</v>
      </c>
      <c r="AA77" s="6">
        <v>3</v>
      </c>
      <c r="AB77" s="6">
        <v>14</v>
      </c>
      <c r="AC77" s="6">
        <v>2</v>
      </c>
    </row>
    <row r="78" spans="1:34" x14ac:dyDescent="0.25">
      <c r="A78" s="11">
        <v>40</v>
      </c>
      <c r="B78" s="11">
        <v>1</v>
      </c>
      <c r="C78" s="11" t="str">
        <f>MID($A$37,B78,1)</f>
        <v>0</v>
      </c>
      <c r="D78" s="6" t="str">
        <f t="shared" si="20"/>
        <v>0101010101111000010101010</v>
      </c>
      <c r="N78" s="11">
        <v>41</v>
      </c>
      <c r="O78" s="11">
        <v>28</v>
      </c>
      <c r="P78" s="11" t="str">
        <f>MID($I$34,O78,1)</f>
        <v>0</v>
      </c>
      <c r="Q78" s="6" t="str">
        <f t="shared" si="18"/>
        <v>01010101</v>
      </c>
      <c r="U78" s="6">
        <v>41</v>
      </c>
      <c r="V78" s="6">
        <v>15</v>
      </c>
      <c r="W78" s="6">
        <v>5</v>
      </c>
      <c r="X78" s="6">
        <v>11</v>
      </c>
      <c r="Y78" s="6">
        <v>15</v>
      </c>
      <c r="Z78" s="6">
        <v>15</v>
      </c>
      <c r="AA78" s="6">
        <v>7</v>
      </c>
      <c r="AB78" s="6">
        <v>10</v>
      </c>
      <c r="AC78" s="6">
        <v>0</v>
      </c>
    </row>
    <row r="79" spans="1:34" x14ac:dyDescent="0.25">
      <c r="A79" s="11">
        <v>41</v>
      </c>
      <c r="B79" s="11">
        <v>59</v>
      </c>
      <c r="C79" s="11" t="str">
        <f>MID($A$37,B79,1)</f>
        <v>1</v>
      </c>
      <c r="D79" s="6" t="str">
        <f t="shared" si="20"/>
        <v>101010101111000010101010</v>
      </c>
      <c r="N79" s="11">
        <v>42</v>
      </c>
      <c r="O79" s="11">
        <v>29</v>
      </c>
      <c r="P79" s="11" t="str">
        <f>MID($I$34,O79,1)</f>
        <v>1</v>
      </c>
      <c r="Q79" s="6" t="str">
        <f t="shared" si="18"/>
        <v>1010101</v>
      </c>
      <c r="U79" s="6">
        <v>42</v>
      </c>
      <c r="V79" s="6">
        <v>12</v>
      </c>
      <c r="W79" s="6">
        <v>8</v>
      </c>
      <c r="X79" s="6">
        <v>1</v>
      </c>
      <c r="Y79" s="6">
        <v>1</v>
      </c>
      <c r="Z79" s="6">
        <v>9</v>
      </c>
      <c r="AA79" s="6">
        <v>0</v>
      </c>
      <c r="AB79" s="6">
        <v>15</v>
      </c>
      <c r="AC79" s="6">
        <v>6</v>
      </c>
    </row>
    <row r="80" spans="1:34" x14ac:dyDescent="0.25">
      <c r="A80" s="11">
        <v>42</v>
      </c>
      <c r="B80" s="11">
        <v>51</v>
      </c>
      <c r="C80" s="11" t="str">
        <f>MID($A$37,B80,1)</f>
        <v>0</v>
      </c>
      <c r="D80" s="6" t="str">
        <f t="shared" si="20"/>
        <v>01010101111000010101010</v>
      </c>
      <c r="N80" s="11">
        <v>43</v>
      </c>
      <c r="O80" s="11">
        <v>28</v>
      </c>
      <c r="P80" s="11" t="str">
        <f>MID($I$34,O80,1)</f>
        <v>0</v>
      </c>
      <c r="Q80" s="6" t="str">
        <f t="shared" si="18"/>
        <v>010101</v>
      </c>
      <c r="U80" s="6">
        <v>43</v>
      </c>
      <c r="V80" s="6">
        <v>9</v>
      </c>
      <c r="W80" s="6">
        <v>12</v>
      </c>
      <c r="X80" s="6">
        <v>2</v>
      </c>
      <c r="Y80" s="6">
        <v>3</v>
      </c>
      <c r="Z80" s="6">
        <v>12</v>
      </c>
      <c r="AA80" s="6">
        <v>4</v>
      </c>
      <c r="AB80" s="6">
        <v>6</v>
      </c>
      <c r="AC80" s="6">
        <v>10</v>
      </c>
    </row>
    <row r="81" spans="1:29" x14ac:dyDescent="0.25">
      <c r="A81" s="11">
        <v>43</v>
      </c>
      <c r="B81" s="11">
        <v>43</v>
      </c>
      <c r="C81" s="11" t="str">
        <f>MID($A$37,B81,1)</f>
        <v>1</v>
      </c>
      <c r="D81" s="6" t="str">
        <f t="shared" si="20"/>
        <v>1010101111000010101010</v>
      </c>
      <c r="N81" s="11">
        <v>44</v>
      </c>
      <c r="O81" s="11">
        <v>29</v>
      </c>
      <c r="P81" s="11" t="str">
        <f>MID($I$34,O81,1)</f>
        <v>1</v>
      </c>
      <c r="Q81" s="6" t="str">
        <f t="shared" si="18"/>
        <v>10101</v>
      </c>
      <c r="U81" s="6">
        <v>44</v>
      </c>
      <c r="V81" s="6">
        <v>7</v>
      </c>
      <c r="W81" s="6">
        <v>6</v>
      </c>
      <c r="X81" s="6">
        <v>12</v>
      </c>
      <c r="Y81" s="6">
        <v>14</v>
      </c>
      <c r="Z81" s="6">
        <v>5</v>
      </c>
      <c r="AA81" s="6">
        <v>10</v>
      </c>
      <c r="AB81" s="6">
        <v>8</v>
      </c>
      <c r="AC81" s="6">
        <v>13</v>
      </c>
    </row>
    <row r="82" spans="1:29" x14ac:dyDescent="0.25">
      <c r="A82" s="11">
        <v>44</v>
      </c>
      <c r="B82" s="11">
        <v>35</v>
      </c>
      <c r="C82" s="11" t="str">
        <f>MID($A$37,B82,1)</f>
        <v>0</v>
      </c>
      <c r="D82" s="6" t="str">
        <f t="shared" si="20"/>
        <v>010101111000010101010</v>
      </c>
      <c r="N82" s="11">
        <v>45</v>
      </c>
      <c r="O82" s="11">
        <v>30</v>
      </c>
      <c r="P82" s="11" t="str">
        <f>MID($I$34,O82,1)</f>
        <v>0</v>
      </c>
      <c r="Q82" s="6" t="str">
        <f t="shared" si="18"/>
        <v>0101</v>
      </c>
      <c r="U82" s="6">
        <v>45</v>
      </c>
      <c r="V82" s="6">
        <v>3</v>
      </c>
      <c r="W82" s="6">
        <v>9</v>
      </c>
      <c r="X82" s="6">
        <v>5</v>
      </c>
      <c r="Y82" s="6">
        <v>5</v>
      </c>
      <c r="Z82" s="6">
        <v>6</v>
      </c>
      <c r="AA82" s="6">
        <v>1</v>
      </c>
      <c r="AB82" s="6">
        <v>0</v>
      </c>
      <c r="AC82" s="6">
        <v>15</v>
      </c>
    </row>
    <row r="83" spans="1:29" x14ac:dyDescent="0.25">
      <c r="A83" s="11">
        <v>45</v>
      </c>
      <c r="B83" s="11">
        <v>27</v>
      </c>
      <c r="C83" s="11" t="str">
        <f>MID($A$37,B83,1)</f>
        <v>1</v>
      </c>
      <c r="D83" s="6" t="str">
        <f t="shared" si="20"/>
        <v>10101111000010101010</v>
      </c>
      <c r="N83" s="11">
        <v>46</v>
      </c>
      <c r="O83" s="11">
        <v>31</v>
      </c>
      <c r="P83" s="11" t="str">
        <f>MID($I$34,O83,1)</f>
        <v>1</v>
      </c>
      <c r="Q83" s="6" t="str">
        <f t="shared" si="18"/>
        <v>101</v>
      </c>
      <c r="U83" s="6">
        <v>46</v>
      </c>
      <c r="V83" s="6">
        <v>10</v>
      </c>
      <c r="W83" s="6">
        <v>3</v>
      </c>
      <c r="X83" s="6">
        <v>10</v>
      </c>
      <c r="Y83" s="6">
        <v>2</v>
      </c>
      <c r="Z83" s="6">
        <v>3</v>
      </c>
      <c r="AA83" s="6">
        <v>13</v>
      </c>
      <c r="AB83" s="6">
        <v>5</v>
      </c>
      <c r="AC83" s="6">
        <v>3</v>
      </c>
    </row>
    <row r="84" spans="1:29" x14ac:dyDescent="0.25">
      <c r="A84" s="11">
        <v>46</v>
      </c>
      <c r="B84" s="11">
        <v>19</v>
      </c>
      <c r="C84" s="11" t="str">
        <f>MID($A$37,B84,1)</f>
        <v>0</v>
      </c>
      <c r="D84" s="6" t="str">
        <f t="shared" si="20"/>
        <v>0101111000010101010</v>
      </c>
      <c r="N84" s="11">
        <v>47</v>
      </c>
      <c r="O84" s="11">
        <v>32</v>
      </c>
      <c r="P84" s="11" t="str">
        <f>MID($I$34,O84,1)</f>
        <v>0</v>
      </c>
      <c r="Q84" s="6" t="str">
        <f>P84&amp;Q85</f>
        <v>01</v>
      </c>
      <c r="U84" s="6">
        <v>47</v>
      </c>
      <c r="V84" s="6">
        <v>5</v>
      </c>
      <c r="W84" s="6">
        <v>2</v>
      </c>
      <c r="X84" s="6">
        <v>14</v>
      </c>
      <c r="Y84" s="6">
        <v>8</v>
      </c>
      <c r="Z84" s="6">
        <v>0</v>
      </c>
      <c r="AA84" s="6">
        <v>11</v>
      </c>
      <c r="AB84" s="6">
        <v>9</v>
      </c>
      <c r="AC84" s="6">
        <v>5</v>
      </c>
    </row>
    <row r="85" spans="1:29" x14ac:dyDescent="0.25">
      <c r="A85" s="11">
        <v>47</v>
      </c>
      <c r="B85" s="11">
        <v>11</v>
      </c>
      <c r="C85" s="11" t="str">
        <f>MID($A$37,B85,1)</f>
        <v>1</v>
      </c>
      <c r="D85" s="6" t="str">
        <f t="shared" si="20"/>
        <v>101111000010101010</v>
      </c>
      <c r="N85" s="11">
        <v>48</v>
      </c>
      <c r="O85" s="11">
        <v>1</v>
      </c>
      <c r="P85" s="11" t="str">
        <f>MID($I$34,O85,1)</f>
        <v>1</v>
      </c>
      <c r="Q85" s="6" t="str">
        <f>P85</f>
        <v>1</v>
      </c>
      <c r="U85" s="6">
        <v>48</v>
      </c>
      <c r="V85" s="6">
        <v>0</v>
      </c>
      <c r="W85" s="6">
        <v>15</v>
      </c>
      <c r="X85" s="6">
        <v>7</v>
      </c>
      <c r="Y85" s="6">
        <v>4</v>
      </c>
      <c r="Z85" s="6">
        <v>14</v>
      </c>
      <c r="AA85" s="6">
        <v>6</v>
      </c>
      <c r="AB85" s="6">
        <v>2</v>
      </c>
      <c r="AC85" s="6">
        <v>8</v>
      </c>
    </row>
    <row r="86" spans="1:29" x14ac:dyDescent="0.25">
      <c r="A86" s="11">
        <v>48</v>
      </c>
      <c r="B86" s="11">
        <v>3</v>
      </c>
      <c r="C86" s="11" t="str">
        <f>MID($A$37,B86,1)</f>
        <v>0</v>
      </c>
      <c r="D86" s="6" t="str">
        <f t="shared" si="20"/>
        <v>01111000010101010</v>
      </c>
      <c r="U86" s="6">
        <v>49</v>
      </c>
      <c r="V86" s="6">
        <v>15</v>
      </c>
      <c r="W86" s="6">
        <v>13</v>
      </c>
      <c r="X86" s="6">
        <v>1</v>
      </c>
      <c r="Y86" s="6">
        <v>3</v>
      </c>
      <c r="Z86" s="6">
        <v>11</v>
      </c>
      <c r="AA86" s="6">
        <v>4</v>
      </c>
      <c r="AB86" s="6">
        <v>6</v>
      </c>
      <c r="AC86" s="6">
        <v>2</v>
      </c>
    </row>
    <row r="87" spans="1:29" x14ac:dyDescent="0.25">
      <c r="A87" s="11">
        <v>49</v>
      </c>
      <c r="B87" s="11">
        <v>61</v>
      </c>
      <c r="C87" s="11" t="str">
        <f>MID($A$37,B87,1)</f>
        <v>1</v>
      </c>
      <c r="D87" s="6" t="str">
        <f t="shared" si="20"/>
        <v>1111000010101010</v>
      </c>
      <c r="U87" s="6">
        <v>50</v>
      </c>
      <c r="V87" s="6">
        <v>12</v>
      </c>
      <c r="W87" s="6">
        <v>8</v>
      </c>
      <c r="X87" s="6">
        <v>10</v>
      </c>
      <c r="Y87" s="6">
        <v>15</v>
      </c>
      <c r="Z87" s="6">
        <v>8</v>
      </c>
      <c r="AA87" s="6">
        <v>3</v>
      </c>
      <c r="AB87" s="6">
        <v>11</v>
      </c>
      <c r="AC87" s="6">
        <v>1</v>
      </c>
    </row>
    <row r="88" spans="1:29" x14ac:dyDescent="0.25">
      <c r="A88" s="11">
        <v>50</v>
      </c>
      <c r="B88" s="11">
        <v>53</v>
      </c>
      <c r="C88" s="11" t="str">
        <f>MID($A$37,B88,1)</f>
        <v>1</v>
      </c>
      <c r="D88" s="6" t="str">
        <f t="shared" si="20"/>
        <v>111000010101010</v>
      </c>
      <c r="U88" s="6">
        <v>51</v>
      </c>
      <c r="V88" s="6">
        <v>8</v>
      </c>
      <c r="W88" s="6">
        <v>10</v>
      </c>
      <c r="X88" s="6">
        <v>13</v>
      </c>
      <c r="Y88" s="6">
        <v>0</v>
      </c>
      <c r="Z88" s="6">
        <v>12</v>
      </c>
      <c r="AA88" s="6">
        <v>2</v>
      </c>
      <c r="AB88" s="6">
        <v>13</v>
      </c>
      <c r="AC88" s="6">
        <v>14</v>
      </c>
    </row>
    <row r="89" spans="1:29" x14ac:dyDescent="0.25">
      <c r="A89" s="11">
        <v>51</v>
      </c>
      <c r="B89" s="11">
        <v>45</v>
      </c>
      <c r="C89" s="11" t="str">
        <f>MID($A$37,B89,1)</f>
        <v>1</v>
      </c>
      <c r="D89" s="6" t="str">
        <f t="shared" si="20"/>
        <v>11000010101010</v>
      </c>
      <c r="U89" s="6">
        <v>52</v>
      </c>
      <c r="V89" s="6">
        <v>2</v>
      </c>
      <c r="W89" s="6">
        <v>1</v>
      </c>
      <c r="X89" s="6">
        <v>0</v>
      </c>
      <c r="Y89" s="6">
        <v>6</v>
      </c>
      <c r="Z89" s="6">
        <v>7</v>
      </c>
      <c r="AA89" s="6">
        <v>12</v>
      </c>
      <c r="AB89" s="6">
        <v>8</v>
      </c>
      <c r="AC89" s="6">
        <v>7</v>
      </c>
    </row>
    <row r="90" spans="1:29" x14ac:dyDescent="0.25">
      <c r="A90" s="11">
        <v>52</v>
      </c>
      <c r="B90" s="11">
        <v>37</v>
      </c>
      <c r="C90" s="11" t="str">
        <f>MID($A$37,B90,1)</f>
        <v>1</v>
      </c>
      <c r="D90" s="6" t="str">
        <f t="shared" si="20"/>
        <v>1000010101010</v>
      </c>
      <c r="U90" s="6">
        <v>53</v>
      </c>
      <c r="V90" s="6">
        <v>4</v>
      </c>
      <c r="W90" s="6">
        <v>3</v>
      </c>
      <c r="X90" s="6">
        <v>6</v>
      </c>
      <c r="Y90" s="6">
        <v>10</v>
      </c>
      <c r="Z90" s="6">
        <v>1</v>
      </c>
      <c r="AA90" s="6">
        <v>9</v>
      </c>
      <c r="AB90" s="6">
        <v>1</v>
      </c>
      <c r="AC90" s="6">
        <v>4</v>
      </c>
    </row>
    <row r="91" spans="1:29" x14ac:dyDescent="0.25">
      <c r="A91" s="11">
        <v>53</v>
      </c>
      <c r="B91" s="11">
        <v>29</v>
      </c>
      <c r="C91" s="11" t="str">
        <f>MID($A$37,B91,1)</f>
        <v>0</v>
      </c>
      <c r="D91" s="6" t="str">
        <f t="shared" si="20"/>
        <v>000010101010</v>
      </c>
      <c r="U91" s="6">
        <v>54</v>
      </c>
      <c r="V91" s="6">
        <v>9</v>
      </c>
      <c r="W91" s="6">
        <v>15</v>
      </c>
      <c r="X91" s="6">
        <v>9</v>
      </c>
      <c r="Y91" s="6">
        <v>1</v>
      </c>
      <c r="Z91" s="6">
        <v>14</v>
      </c>
      <c r="AA91" s="6">
        <v>5</v>
      </c>
      <c r="AB91" s="6">
        <v>4</v>
      </c>
      <c r="AC91" s="6">
        <v>10</v>
      </c>
    </row>
    <row r="92" spans="1:29" x14ac:dyDescent="0.25">
      <c r="A92" s="11">
        <v>54</v>
      </c>
      <c r="B92" s="11">
        <v>21</v>
      </c>
      <c r="C92" s="11" t="str">
        <f>MID($A$37,B92,1)</f>
        <v>0</v>
      </c>
      <c r="D92" s="6" t="str">
        <f t="shared" si="20"/>
        <v>00010101010</v>
      </c>
      <c r="U92" s="6">
        <v>55</v>
      </c>
      <c r="V92" s="6">
        <v>1</v>
      </c>
      <c r="W92" s="6">
        <v>4</v>
      </c>
      <c r="X92" s="6">
        <v>8</v>
      </c>
      <c r="Y92" s="6">
        <v>13</v>
      </c>
      <c r="Z92" s="6">
        <v>2</v>
      </c>
      <c r="AA92" s="6">
        <v>15</v>
      </c>
      <c r="AB92" s="6">
        <v>10</v>
      </c>
      <c r="AC92" s="6">
        <v>8</v>
      </c>
    </row>
    <row r="93" spans="1:29" x14ac:dyDescent="0.25">
      <c r="A93" s="11">
        <v>55</v>
      </c>
      <c r="B93" s="11">
        <v>13</v>
      </c>
      <c r="C93" s="11" t="str">
        <f>MID($A$37,B93,1)</f>
        <v>0</v>
      </c>
      <c r="D93" s="6" t="str">
        <f>C93&amp;D94</f>
        <v>0010101010</v>
      </c>
      <c r="U93" s="6">
        <v>56</v>
      </c>
      <c r="V93" s="6">
        <v>7</v>
      </c>
      <c r="W93" s="6">
        <v>2</v>
      </c>
      <c r="X93" s="6">
        <v>7</v>
      </c>
      <c r="Y93" s="6">
        <v>8</v>
      </c>
      <c r="Z93" s="6">
        <v>13</v>
      </c>
      <c r="AA93" s="6">
        <v>10</v>
      </c>
      <c r="AB93" s="6">
        <v>7</v>
      </c>
      <c r="AC93" s="6">
        <v>13</v>
      </c>
    </row>
    <row r="94" spans="1:29" x14ac:dyDescent="0.25">
      <c r="A94" s="11">
        <v>56</v>
      </c>
      <c r="B94" s="11">
        <v>5</v>
      </c>
      <c r="C94" s="11" t="str">
        <f>MID($A$37,B94,1)</f>
        <v>0</v>
      </c>
      <c r="D94" s="6" t="str">
        <f t="shared" ref="D94:D101" si="23">C94&amp;D95</f>
        <v>010101010</v>
      </c>
      <c r="U94" s="6">
        <v>57</v>
      </c>
      <c r="V94" s="6">
        <v>5</v>
      </c>
      <c r="W94" s="6">
        <v>11</v>
      </c>
      <c r="X94" s="6">
        <v>4</v>
      </c>
      <c r="Y94" s="6">
        <v>9</v>
      </c>
      <c r="Z94" s="6">
        <v>6</v>
      </c>
      <c r="AA94" s="6">
        <v>11</v>
      </c>
      <c r="AB94" s="6">
        <v>9</v>
      </c>
      <c r="AC94" s="6">
        <v>15</v>
      </c>
    </row>
    <row r="95" spans="1:29" x14ac:dyDescent="0.25">
      <c r="A95" s="11">
        <v>57</v>
      </c>
      <c r="B95" s="11">
        <v>63</v>
      </c>
      <c r="C95" s="11" t="str">
        <f t="shared" ref="C95:C102" si="24">MID($A$37,B95,1)</f>
        <v>1</v>
      </c>
      <c r="D95" s="6" t="str">
        <f t="shared" si="23"/>
        <v>10101010</v>
      </c>
      <c r="U95" s="6">
        <v>58</v>
      </c>
      <c r="V95" s="6">
        <v>11</v>
      </c>
      <c r="W95" s="6">
        <v>6</v>
      </c>
      <c r="X95" s="6">
        <v>15</v>
      </c>
      <c r="Y95" s="6">
        <v>4</v>
      </c>
      <c r="Z95" s="6">
        <v>15</v>
      </c>
      <c r="AA95" s="6">
        <v>14</v>
      </c>
      <c r="AB95" s="6">
        <v>5</v>
      </c>
      <c r="AC95" s="6">
        <v>12</v>
      </c>
    </row>
    <row r="96" spans="1:29" x14ac:dyDescent="0.25">
      <c r="A96" s="11">
        <v>58</v>
      </c>
      <c r="B96" s="11">
        <v>55</v>
      </c>
      <c r="C96" s="11" t="str">
        <f t="shared" si="24"/>
        <v>0</v>
      </c>
      <c r="D96" s="6" t="str">
        <f t="shared" si="23"/>
        <v>0101010</v>
      </c>
      <c r="U96" s="6">
        <v>59</v>
      </c>
      <c r="V96" s="6">
        <v>3</v>
      </c>
      <c r="W96" s="6">
        <v>7</v>
      </c>
      <c r="X96" s="6">
        <v>14</v>
      </c>
      <c r="Y96" s="6">
        <v>5</v>
      </c>
      <c r="Z96" s="6">
        <v>0</v>
      </c>
      <c r="AA96" s="6">
        <v>1</v>
      </c>
      <c r="AB96" s="6">
        <v>0</v>
      </c>
      <c r="AC96" s="6">
        <v>9</v>
      </c>
    </row>
    <row r="97" spans="1:29" x14ac:dyDescent="0.25">
      <c r="A97" s="11">
        <v>59</v>
      </c>
      <c r="B97" s="11">
        <v>47</v>
      </c>
      <c r="C97" s="11" t="str">
        <f t="shared" si="24"/>
        <v>1</v>
      </c>
      <c r="D97" s="6" t="str">
        <f t="shared" si="23"/>
        <v>101010</v>
      </c>
      <c r="U97" s="6">
        <v>60</v>
      </c>
      <c r="V97" s="6">
        <v>14</v>
      </c>
      <c r="W97" s="6">
        <v>12</v>
      </c>
      <c r="X97" s="6">
        <v>3</v>
      </c>
      <c r="Y97" s="6">
        <v>11</v>
      </c>
      <c r="Z97" s="6">
        <v>9</v>
      </c>
      <c r="AA97" s="6">
        <v>7</v>
      </c>
      <c r="AB97" s="6">
        <v>15</v>
      </c>
      <c r="AC97" s="6">
        <v>0</v>
      </c>
    </row>
    <row r="98" spans="1:29" x14ac:dyDescent="0.25">
      <c r="A98" s="11">
        <v>60</v>
      </c>
      <c r="B98" s="11">
        <v>39</v>
      </c>
      <c r="C98" s="11" t="str">
        <f t="shared" si="24"/>
        <v>0</v>
      </c>
      <c r="D98" s="6" t="str">
        <f t="shared" si="23"/>
        <v>01010</v>
      </c>
      <c r="U98" s="6">
        <v>61</v>
      </c>
      <c r="V98" s="6">
        <v>10</v>
      </c>
      <c r="W98" s="6">
        <v>0</v>
      </c>
      <c r="X98" s="6">
        <v>11</v>
      </c>
      <c r="Y98" s="6">
        <v>12</v>
      </c>
      <c r="Z98" s="6">
        <v>10</v>
      </c>
      <c r="AA98" s="6">
        <v>6</v>
      </c>
      <c r="AB98" s="6">
        <v>14</v>
      </c>
      <c r="AC98" s="6">
        <v>3</v>
      </c>
    </row>
    <row r="99" spans="1:29" x14ac:dyDescent="0.25">
      <c r="A99" s="11">
        <v>61</v>
      </c>
      <c r="B99" s="11">
        <v>31</v>
      </c>
      <c r="C99" s="11" t="str">
        <f t="shared" si="24"/>
        <v>1</v>
      </c>
      <c r="D99" s="6" t="str">
        <f t="shared" si="23"/>
        <v>1010</v>
      </c>
      <c r="U99" s="6">
        <v>62</v>
      </c>
      <c r="V99" s="6">
        <v>0</v>
      </c>
      <c r="W99" s="6">
        <v>5</v>
      </c>
      <c r="X99" s="6">
        <v>5</v>
      </c>
      <c r="Y99" s="6">
        <v>7</v>
      </c>
      <c r="Z99" s="6">
        <v>4</v>
      </c>
      <c r="AA99" s="6">
        <v>0</v>
      </c>
      <c r="AB99" s="6">
        <v>2</v>
      </c>
      <c r="AC99" s="6">
        <v>5</v>
      </c>
    </row>
    <row r="100" spans="1:29" x14ac:dyDescent="0.25">
      <c r="A100" s="11">
        <v>62</v>
      </c>
      <c r="B100" s="11">
        <v>23</v>
      </c>
      <c r="C100" s="11" t="str">
        <f t="shared" si="24"/>
        <v>0</v>
      </c>
      <c r="D100" s="6" t="str">
        <f t="shared" si="23"/>
        <v>010</v>
      </c>
      <c r="U100" s="6">
        <v>63</v>
      </c>
      <c r="V100" s="6">
        <v>6</v>
      </c>
      <c r="W100" s="6">
        <v>14</v>
      </c>
      <c r="X100" s="6">
        <v>2</v>
      </c>
      <c r="Y100" s="6">
        <v>2</v>
      </c>
      <c r="Z100" s="6">
        <v>5</v>
      </c>
      <c r="AA100" s="6">
        <v>8</v>
      </c>
      <c r="AB100" s="6">
        <v>3</v>
      </c>
      <c r="AC100" s="6">
        <v>6</v>
      </c>
    </row>
    <row r="101" spans="1:29" x14ac:dyDescent="0.25">
      <c r="A101" s="11">
        <v>63</v>
      </c>
      <c r="B101" s="11">
        <v>15</v>
      </c>
      <c r="C101" s="11" t="str">
        <f t="shared" si="24"/>
        <v>1</v>
      </c>
      <c r="D101" s="6" t="str">
        <f t="shared" si="23"/>
        <v>10</v>
      </c>
      <c r="U101" s="6">
        <v>64</v>
      </c>
      <c r="V101" s="6">
        <v>13</v>
      </c>
      <c r="W101" s="6">
        <v>9</v>
      </c>
      <c r="X101" s="6">
        <v>12</v>
      </c>
      <c r="Y101" s="6">
        <v>14</v>
      </c>
      <c r="Z101" s="6">
        <v>3</v>
      </c>
      <c r="AA101" s="6">
        <v>13</v>
      </c>
      <c r="AB101" s="6">
        <v>12</v>
      </c>
      <c r="AC101" s="6">
        <v>11</v>
      </c>
    </row>
    <row r="102" spans="1:29" x14ac:dyDescent="0.25">
      <c r="A102" s="11">
        <v>64</v>
      </c>
      <c r="B102" s="11">
        <v>7</v>
      </c>
      <c r="C102" s="11" t="str">
        <f t="shared" si="24"/>
        <v>0</v>
      </c>
      <c r="D102" s="6" t="str">
        <f>C102</f>
        <v>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3D8E-51BF-492C-9373-3BB0CB6CEB8D}">
  <dimension ref="A1:I9"/>
  <sheetViews>
    <sheetView workbookViewId="0">
      <selection sqref="A1:I9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4.85546875" bestFit="1" customWidth="1"/>
    <col min="4" max="4" width="5" bestFit="1" customWidth="1"/>
    <col min="5" max="5" width="9.140625" bestFit="1" customWidth="1"/>
    <col min="6" max="6" width="6" bestFit="1" customWidth="1"/>
    <col min="7" max="7" width="6.85546875" bestFit="1" customWidth="1"/>
    <col min="8" max="8" width="4.42578125" bestFit="1" customWidth="1"/>
    <col min="9" max="9" width="5" bestFit="1" customWidth="1"/>
  </cols>
  <sheetData>
    <row r="1" spans="1:9" x14ac:dyDescent="0.25">
      <c r="A1" s="35" t="s">
        <v>7</v>
      </c>
      <c r="B1" s="35" t="s">
        <v>53</v>
      </c>
      <c r="C1" s="33" t="s">
        <v>54</v>
      </c>
      <c r="D1" s="33" t="s">
        <v>55</v>
      </c>
      <c r="E1" s="33" t="s">
        <v>61</v>
      </c>
      <c r="F1" s="35" t="s">
        <v>60</v>
      </c>
      <c r="G1" s="33" t="s">
        <v>70</v>
      </c>
      <c r="H1" s="33" t="s">
        <v>72</v>
      </c>
      <c r="I1" s="33" t="s">
        <v>71</v>
      </c>
    </row>
    <row r="2" spans="1:9" x14ac:dyDescent="0.25">
      <c r="A2" s="23">
        <v>1</v>
      </c>
      <c r="B2" s="23" t="s">
        <v>96</v>
      </c>
      <c r="C2" s="11" t="s">
        <v>45</v>
      </c>
      <c r="D2" s="11" t="s">
        <v>84</v>
      </c>
      <c r="E2" s="11" t="s">
        <v>97</v>
      </c>
      <c r="F2" s="37">
        <v>15</v>
      </c>
      <c r="G2" s="11">
        <v>0</v>
      </c>
      <c r="H2" s="23" t="s">
        <v>78</v>
      </c>
      <c r="I2" s="23" t="s">
        <v>79</v>
      </c>
    </row>
    <row r="3" spans="1:9" x14ac:dyDescent="0.25">
      <c r="A3" s="23">
        <v>2</v>
      </c>
      <c r="B3" s="23" t="s">
        <v>80</v>
      </c>
      <c r="C3" s="11" t="s">
        <v>81</v>
      </c>
      <c r="D3" s="11" t="s">
        <v>79</v>
      </c>
      <c r="E3" s="11" t="s">
        <v>82</v>
      </c>
      <c r="F3" s="37">
        <v>16</v>
      </c>
      <c r="G3" s="11">
        <v>10</v>
      </c>
      <c r="H3" s="23" t="s">
        <v>98</v>
      </c>
      <c r="I3" s="23" t="s">
        <v>85</v>
      </c>
    </row>
    <row r="4" spans="1:9" x14ac:dyDescent="0.25">
      <c r="A4" s="23">
        <v>3</v>
      </c>
      <c r="B4" s="23" t="s">
        <v>99</v>
      </c>
      <c r="C4" s="11" t="s">
        <v>45</v>
      </c>
      <c r="D4" s="11" t="s">
        <v>87</v>
      </c>
      <c r="E4" s="11" t="s">
        <v>100</v>
      </c>
      <c r="F4" s="37">
        <v>14</v>
      </c>
      <c r="G4" s="11">
        <v>4</v>
      </c>
      <c r="H4" s="23" t="s">
        <v>101</v>
      </c>
      <c r="I4" s="23" t="s">
        <v>102</v>
      </c>
    </row>
    <row r="5" spans="1:9" x14ac:dyDescent="0.25">
      <c r="A5" s="23">
        <v>4</v>
      </c>
      <c r="B5" s="23" t="s">
        <v>103</v>
      </c>
      <c r="C5" s="11" t="s">
        <v>75</v>
      </c>
      <c r="D5" s="11" t="s">
        <v>86</v>
      </c>
      <c r="E5" s="11" t="s">
        <v>104</v>
      </c>
      <c r="F5" s="37">
        <v>41</v>
      </c>
      <c r="G5" s="11">
        <v>15</v>
      </c>
      <c r="H5" s="23" t="s">
        <v>83</v>
      </c>
      <c r="I5" s="23" t="s">
        <v>84</v>
      </c>
    </row>
    <row r="6" spans="1:9" x14ac:dyDescent="0.25">
      <c r="A6" s="23">
        <v>5</v>
      </c>
      <c r="B6" s="23" t="s">
        <v>105</v>
      </c>
      <c r="C6" s="11" t="s">
        <v>75</v>
      </c>
      <c r="D6" s="11" t="s">
        <v>87</v>
      </c>
      <c r="E6" s="11" t="s">
        <v>106</v>
      </c>
      <c r="F6" s="37">
        <v>46</v>
      </c>
      <c r="G6" s="11">
        <v>3</v>
      </c>
      <c r="H6" s="23" t="s">
        <v>107</v>
      </c>
      <c r="I6" s="23" t="s">
        <v>73</v>
      </c>
    </row>
    <row r="7" spans="1:9" x14ac:dyDescent="0.25">
      <c r="A7" s="23">
        <v>6</v>
      </c>
      <c r="B7" s="23" t="s">
        <v>108</v>
      </c>
      <c r="C7" s="11" t="s">
        <v>81</v>
      </c>
      <c r="D7" s="11" t="s">
        <v>76</v>
      </c>
      <c r="E7" s="11" t="s">
        <v>109</v>
      </c>
      <c r="F7" s="37">
        <v>24</v>
      </c>
      <c r="G7" s="11">
        <v>5</v>
      </c>
      <c r="H7" s="23" t="s">
        <v>110</v>
      </c>
      <c r="I7" s="23" t="s">
        <v>111</v>
      </c>
    </row>
    <row r="8" spans="1:9" x14ac:dyDescent="0.25">
      <c r="A8" s="23">
        <v>7</v>
      </c>
      <c r="B8" s="23" t="s">
        <v>112</v>
      </c>
      <c r="C8" s="11" t="s">
        <v>81</v>
      </c>
      <c r="D8" s="11" t="s">
        <v>113</v>
      </c>
      <c r="E8" s="11" t="s">
        <v>114</v>
      </c>
      <c r="F8" s="37">
        <v>27</v>
      </c>
      <c r="G8" s="11">
        <v>5</v>
      </c>
      <c r="H8" s="23" t="s">
        <v>110</v>
      </c>
      <c r="I8" s="23" t="s">
        <v>111</v>
      </c>
    </row>
    <row r="9" spans="1:9" x14ac:dyDescent="0.25">
      <c r="A9" s="41">
        <v>8</v>
      </c>
      <c r="B9" s="41" t="s">
        <v>74</v>
      </c>
      <c r="C9" s="42" t="s">
        <v>75</v>
      </c>
      <c r="D9" s="42" t="s">
        <v>76</v>
      </c>
      <c r="E9" s="42" t="s">
        <v>77</v>
      </c>
      <c r="F9" s="37">
        <v>40</v>
      </c>
      <c r="G9" s="11">
        <v>2</v>
      </c>
      <c r="H9" s="23" t="s">
        <v>115</v>
      </c>
      <c r="I9" s="2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PC1K</vt:lpstr>
      <vt:lpstr>ChildKey</vt:lpstr>
      <vt:lpstr>IP</vt:lpstr>
      <vt:lpstr>S-Box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Linh</dc:creator>
  <cp:lastModifiedBy>Peter Linh</cp:lastModifiedBy>
  <dcterms:created xsi:type="dcterms:W3CDTF">2021-04-01T07:18:58Z</dcterms:created>
  <dcterms:modified xsi:type="dcterms:W3CDTF">2021-04-01T13:15:45Z</dcterms:modified>
</cp:coreProperties>
</file>