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400" activeTab="2"/>
  </bookViews>
  <sheets>
    <sheet name="geo数据" sheetId="1" r:id="rId1"/>
    <sheet name="data107" sheetId="2" r:id="rId2"/>
    <sheet name="Sheet3" sheetId="3" r:id="rId3"/>
    <sheet name="Sheet1" sheetId="4" r:id="rId4"/>
    <sheet name="验证集结果" sheetId="5" r:id="rId5"/>
    <sheet name="结果汇总" sheetId="6" r:id="rId6"/>
    <sheet name="107FS" sheetId="7" r:id="rId7"/>
    <sheet name="geo敏感性分析" sheetId="8" r:id="rId8"/>
    <sheet name="Sheet8" sheetId="10" r:id="rId9"/>
    <sheet name="Sheet7" sheetId="9" r:id="rId10"/>
    <sheet name="Sheet2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<sst xmlns="http://schemas.openxmlformats.org/spreadsheetml/2006/main" count="227" uniqueCount="99">
  <si>
    <t>NO.</t>
  </si>
  <si>
    <t>(Kpa)</t>
  </si>
  <si>
    <r>
      <rPr>
        <b/>
        <sz val="9"/>
        <color theme="1"/>
        <rFont val="Times New Roman"/>
        <charset val="134"/>
      </rPr>
      <t xml:space="preserve"> </t>
    </r>
    <r>
      <rPr>
        <b/>
        <sz val="9"/>
        <color theme="1"/>
        <rFont val="Times New Roman"/>
        <charset val="134"/>
      </rPr>
      <t>(</t>
    </r>
    <r>
      <rPr>
        <b/>
        <sz val="9"/>
        <color theme="1"/>
        <rFont val="Times New Roman"/>
        <charset val="134"/>
      </rPr>
      <t>°</t>
    </r>
    <r>
      <rPr>
        <b/>
        <sz val="9"/>
        <color theme="1"/>
        <rFont val="Times New Roman"/>
        <charset val="134"/>
      </rPr>
      <t>)</t>
    </r>
  </si>
  <si>
    <r>
      <rPr>
        <b/>
        <sz val="9"/>
        <color theme="1"/>
        <rFont val="Times New Roman"/>
        <charset val="134"/>
      </rPr>
      <t xml:space="preserve"> </t>
    </r>
    <r>
      <rPr>
        <b/>
        <sz val="9"/>
        <color theme="1"/>
        <rFont val="Times New Roman"/>
        <charset val="134"/>
      </rPr>
      <t>(m)</t>
    </r>
  </si>
  <si>
    <t xml:space="preserve"> (KN/m3)</t>
  </si>
  <si>
    <t>Fs</t>
  </si>
  <si>
    <t>unit weight</t>
  </si>
  <si>
    <t>cohesion</t>
  </si>
  <si>
    <t>angle  of internal friction</t>
  </si>
  <si>
    <t>slope angle</t>
  </si>
  <si>
    <t>slope height</t>
  </si>
  <si>
    <t>pore water pressure coefficient</t>
  </si>
  <si>
    <t>Stability status</t>
  </si>
  <si>
    <t>真稳定</t>
  </si>
  <si>
    <t>真破坏</t>
  </si>
  <si>
    <t>假破坏</t>
  </si>
  <si>
    <t>假稳定</t>
  </si>
  <si>
    <t>随机42</t>
  </si>
  <si>
    <t>y_test</t>
  </si>
  <si>
    <t>y_prd</t>
  </si>
  <si>
    <t>随机2</t>
  </si>
  <si>
    <t>stability status</t>
  </si>
  <si>
    <t>OMEGA</t>
  </si>
  <si>
    <t>maxiter</t>
  </si>
  <si>
    <t>swarmsize</t>
  </si>
  <si>
    <t>xgboost</t>
  </si>
  <si>
    <t>验证集</t>
  </si>
  <si>
    <t>概率</t>
  </si>
  <si>
    <t>测试集</t>
  </si>
  <si>
    <t>optuna</t>
  </si>
  <si>
    <t>时间：3分12秒67</t>
  </si>
  <si>
    <t>实际值</t>
  </si>
  <si>
    <t>预测值</t>
  </si>
  <si>
    <t>预测为0</t>
  </si>
  <si>
    <t>预测为1</t>
  </si>
  <si>
    <t>n_estimators: 1066</t>
  </si>
  <si>
    <t>Best trial:0.9427272727272727</t>
  </si>
  <si>
    <r>
      <rPr>
        <sz val="10.5"/>
        <color rgb="FF000000"/>
        <rFont val="Courier New"/>
        <charset val="134"/>
      </rPr>
      <t xml:space="preserve">121.40891027450562 </t>
    </r>
    <r>
      <rPr>
        <sz val="10.5"/>
        <color rgb="FF000000"/>
        <rFont val="宋体"/>
        <charset val="134"/>
      </rPr>
      <t>秒</t>
    </r>
  </si>
  <si>
    <t>learning_rate: 0.4078011379179168</t>
  </si>
  <si>
    <t>max_depth: 2</t>
  </si>
  <si>
    <t>gamma: 0.252543073674663</t>
  </si>
  <si>
    <t>Cohen's Kappa值</t>
  </si>
  <si>
    <r>
      <t>真正例子的比例（</t>
    </r>
    <r>
      <rPr>
        <sz val="10.5"/>
        <rFont val="Courier New"/>
        <charset val="134"/>
      </rPr>
      <t>TPR</t>
    </r>
    <r>
      <rPr>
        <sz val="10.5"/>
        <rFont val="宋体"/>
        <charset val="134"/>
      </rPr>
      <t>）</t>
    </r>
    <r>
      <rPr>
        <sz val="10.5"/>
        <rFont val="Courier New"/>
        <charset val="134"/>
      </rPr>
      <t>: 1.0</t>
    </r>
  </si>
  <si>
    <r>
      <t>假正例子的比例（</t>
    </r>
    <r>
      <rPr>
        <sz val="10.5"/>
        <rFont val="Courier New"/>
        <charset val="134"/>
      </rPr>
      <t>FPR</t>
    </r>
    <r>
      <rPr>
        <sz val="10.5"/>
        <rFont val="宋体"/>
        <charset val="134"/>
      </rPr>
      <t>）</t>
    </r>
    <r>
      <rPr>
        <sz val="10.5"/>
        <rFont val="Courier New"/>
        <charset val="134"/>
      </rPr>
      <t>: 0.2</t>
    </r>
  </si>
  <si>
    <t>Accuracy: 0.9090909090909091</t>
  </si>
  <si>
    <t>F-score: 0.923076923076923</t>
  </si>
  <si>
    <t>pso</t>
  </si>
  <si>
    <t>时间：25分06秒89</t>
  </si>
  <si>
    <t>n_estimators': 797, 'learning_rate': 0.0735994687503164, 'max_depth': 3, 'gamma': 0.04395047730601182</t>
  </si>
  <si>
    <t>真正例子的比例（TPR）: 1.0</t>
  </si>
  <si>
    <t>假正例子的比例（FPR）: 0.2</t>
  </si>
  <si>
    <t>WOA</t>
  </si>
  <si>
    <t>n_estimators': 150, 'learning_rate': 0.015094630312803206, 'max_depth': 1, 'gamma': 0.015094630312803206</t>
  </si>
  <si>
    <r>
      <rPr>
        <sz val="10.5"/>
        <color rgb="FF000000"/>
        <rFont val="宋体"/>
        <charset val="134"/>
      </rPr>
      <t>真正例子的比例（</t>
    </r>
    <r>
      <rPr>
        <sz val="10.5"/>
        <color rgb="FF000000"/>
        <rFont val="Courier New"/>
        <charset val="134"/>
      </rPr>
      <t>TPR</t>
    </r>
    <r>
      <rPr>
        <sz val="10.5"/>
        <color rgb="FF000000"/>
        <rFont val="宋体"/>
        <charset val="134"/>
      </rPr>
      <t>）</t>
    </r>
    <r>
      <rPr>
        <sz val="10.5"/>
        <color rgb="FF000000"/>
        <rFont val="Courier New"/>
        <charset val="134"/>
      </rPr>
      <t>: 0.5833333333333334</t>
    </r>
  </si>
  <si>
    <r>
      <rPr>
        <sz val="10.5"/>
        <color rgb="FF000000"/>
        <rFont val="宋体"/>
        <charset val="134"/>
      </rPr>
      <t>假正例子的比例（</t>
    </r>
    <r>
      <rPr>
        <sz val="10.5"/>
        <color rgb="FF000000"/>
        <rFont val="Courier New"/>
        <charset val="134"/>
      </rPr>
      <t>FPR</t>
    </r>
    <r>
      <rPr>
        <sz val="10.5"/>
        <color rgb="FF000000"/>
        <rFont val="宋体"/>
        <charset val="134"/>
      </rPr>
      <t>）</t>
    </r>
    <r>
      <rPr>
        <sz val="10.5"/>
        <color rgb="FF000000"/>
        <rFont val="Courier New"/>
        <charset val="134"/>
      </rPr>
      <t>: 0.2</t>
    </r>
  </si>
  <si>
    <t>Accuracy: 0.6818181818181818</t>
  </si>
  <si>
    <t>F-score: 0.6666666666666666</t>
  </si>
  <si>
    <t>OPtuna-XGBoost</t>
  </si>
  <si>
    <t>PSO-XGBoost</t>
  </si>
  <si>
    <t>WOA-XGBoost</t>
  </si>
  <si>
    <t>Cohen's Kappa</t>
  </si>
  <si>
    <t>Running Time</t>
  </si>
  <si>
    <t>Accuracy</t>
  </si>
  <si>
    <t>F-score</t>
  </si>
  <si>
    <t>True Positive Rate</t>
  </si>
  <si>
    <t>False Positive Rate</t>
  </si>
  <si>
    <t>AUC</t>
  </si>
  <si>
    <t>容重</t>
  </si>
  <si>
    <t>粘聚力</t>
  </si>
  <si>
    <t>内摩擦角</t>
  </si>
  <si>
    <t>边坡角度</t>
  </si>
  <si>
    <t>边坡高度</t>
  </si>
  <si>
    <t>孔隙水压力系数</t>
  </si>
  <si>
    <t>tan</t>
  </si>
  <si>
    <t>x</t>
  </si>
  <si>
    <t>X2</t>
  </si>
  <si>
    <t>X4</t>
  </si>
  <si>
    <t>Y5</t>
  </si>
  <si>
    <t>FS</t>
  </si>
  <si>
    <t>Unit weight</t>
  </si>
  <si>
    <t>Cohesion</t>
  </si>
  <si>
    <t>Angle of internal friction</t>
  </si>
  <si>
    <t>Slope angle</t>
  </si>
  <si>
    <t>Slope height</t>
  </si>
  <si>
    <t>Pore water pressure coefficient</t>
  </si>
  <si>
    <t>最大值</t>
  </si>
  <si>
    <t>最小值</t>
  </si>
  <si>
    <t>步长</t>
  </si>
  <si>
    <t>中值</t>
  </si>
  <si>
    <t>angle of internal friction</t>
  </si>
  <si>
    <t>对应FS</t>
  </si>
  <si>
    <t>边坡角度变化</t>
  </si>
  <si>
    <t>高度变化</t>
  </si>
  <si>
    <t>最好值</t>
  </si>
  <si>
    <t>最坏值</t>
  </si>
  <si>
    <t>Median value</t>
  </si>
  <si>
    <t>Average value</t>
  </si>
  <si>
    <t>Maximum value</t>
  </si>
  <si>
    <t>Minimum value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</si>
</sst>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  <numFmt numFmtId="177" formatCode="0.0000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0.5"/>
      <name val="Courier New"/>
      <charset val="134"/>
    </font>
    <font>
      <sz val="10.5"/>
      <name val="宋体"/>
      <charset val="134"/>
    </font>
    <font>
      <sz val="10.5"/>
      <color rgb="FF000000"/>
      <name val="宋体"/>
      <charset val="134"/>
    </font>
    <font>
      <b/>
      <sz val="9"/>
      <color theme="1"/>
      <name val="Times New Roman"/>
      <charset val="134"/>
    </font>
    <font>
      <sz val="9"/>
      <color rgb="FF000000"/>
      <name val="宋体"/>
      <charset val="134"/>
    </font>
    <font>
      <b/>
      <i/>
      <sz val="9"/>
      <color rgb="FF000000"/>
      <name val="宋体"/>
      <charset val="134"/>
    </font>
    <font>
      <sz val="9"/>
      <color rgb="FF000000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9" applyNumberFormat="0" applyAlignment="0" applyProtection="0">
      <alignment vertical="center"/>
    </xf>
    <xf numFmtId="0" fontId="21" fillId="8" borderId="10" applyNumberFormat="0" applyAlignment="0" applyProtection="0">
      <alignment vertical="center"/>
    </xf>
    <xf numFmtId="0" fontId="22" fillId="8" borderId="9" applyNumberFormat="0" applyAlignment="0" applyProtection="0">
      <alignment vertical="center"/>
    </xf>
    <xf numFmtId="0" fontId="23" fillId="9" borderId="11" applyNumberFormat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7" fillId="0" borderId="0" xfId="0" applyFont="1" applyAlignment="1">
      <alignment horizontal="left" vertical="center"/>
    </xf>
    <xf numFmtId="177" fontId="4" fillId="0" borderId="0" xfId="0" applyNumberFormat="1" applyFont="1" applyAlignment="1">
      <alignment horizontal="left" vertical="center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2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3" borderId="0" xfId="0" applyFill="1" applyBorder="1">
      <alignment vertical="center"/>
    </xf>
    <xf numFmtId="0" fontId="1" fillId="3" borderId="0" xfId="0" applyFont="1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8" fillId="0" borderId="4" xfId="0" applyFont="1" applyBorder="1" applyAlignment="1">
      <alignment horizontal="center" vertical="top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7" Type="http://schemas.openxmlformats.org/officeDocument/2006/relationships/image" Target="../media/image6.jpeg"/><Relationship Id="rId6" Type="http://schemas.openxmlformats.org/officeDocument/2006/relationships/image" Target="../media/image5.jpeg"/><Relationship Id="rId5" Type="http://schemas.openxmlformats.org/officeDocument/2006/relationships/image" Target="../media/image4.jpeg"/><Relationship Id="rId4" Type="http://schemas.openxmlformats.org/officeDocument/2006/relationships/image" Target="../media/image3.jpeg"/><Relationship Id="rId3" Type="http://schemas.openxmlformats.org/officeDocument/2006/relationships/image" Target="../media/image2.jpeg"/><Relationship Id="rId2" Type="http://schemas.openxmlformats.org/officeDocument/2006/relationships/image" Target="NULL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127000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28650" y="0"/>
          <a:ext cx="3810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50800</xdr:colOff>
      <xdr:row>0</xdr:row>
      <xdr:rowOff>127000</xdr:rowOff>
    </xdr:to>
    <xdr:pic>
      <xdr:nvPicPr>
        <xdr:cNvPr id="3" name="图片 2"/>
        <xdr:cNvPicPr>
          <a:picLocks noChangeAspect="1"/>
        </xdr:cNvPicPr>
      </xdr:nvPicPr>
      <xdr:blipFill>
        <a:blip r:embed="rId3" r:link="rId2"/>
        <a:stretch>
          <a:fillRect/>
        </a:stretch>
      </xdr:blipFill>
      <xdr:spPr>
        <a:xfrm>
          <a:off x="1257300" y="0"/>
          <a:ext cx="5080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76200</xdr:colOff>
      <xdr:row>0</xdr:row>
      <xdr:rowOff>127000</xdr:rowOff>
    </xdr:to>
    <xdr:pic>
      <xdr:nvPicPr>
        <xdr:cNvPr id="4" name="图片 3"/>
        <xdr:cNvPicPr>
          <a:picLocks noChangeAspect="1"/>
        </xdr:cNvPicPr>
      </xdr:nvPicPr>
      <xdr:blipFill>
        <a:blip r:embed="rId4" r:link="rId2"/>
        <a:stretch>
          <a:fillRect/>
        </a:stretch>
      </xdr:blipFill>
      <xdr:spPr>
        <a:xfrm>
          <a:off x="1885950" y="0"/>
          <a:ext cx="7620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50800</xdr:colOff>
      <xdr:row>0</xdr:row>
      <xdr:rowOff>127000</xdr:rowOff>
    </xdr:to>
    <xdr:pic>
      <xdr:nvPicPr>
        <xdr:cNvPr id="5" name="图片 4"/>
        <xdr:cNvPicPr>
          <a:picLocks noChangeAspect="1"/>
        </xdr:cNvPicPr>
      </xdr:nvPicPr>
      <xdr:blipFill>
        <a:blip r:embed="rId5" r:link="rId2"/>
        <a:stretch>
          <a:fillRect/>
        </a:stretch>
      </xdr:blipFill>
      <xdr:spPr>
        <a:xfrm>
          <a:off x="2514600" y="0"/>
          <a:ext cx="5080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57150</xdr:colOff>
      <xdr:row>0</xdr:row>
      <xdr:rowOff>127000</xdr:rowOff>
    </xdr:to>
    <xdr:pic>
      <xdr:nvPicPr>
        <xdr:cNvPr id="6" name="图片 5"/>
        <xdr:cNvPicPr>
          <a:picLocks noChangeAspect="1"/>
        </xdr:cNvPicPr>
      </xdr:nvPicPr>
      <xdr:blipFill>
        <a:blip r:embed="rId6" r:link="rId2"/>
        <a:stretch>
          <a:fillRect/>
        </a:stretch>
      </xdr:blipFill>
      <xdr:spPr>
        <a:xfrm>
          <a:off x="3143250" y="0"/>
          <a:ext cx="57150" cy="127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38100</xdr:colOff>
      <xdr:row>0</xdr:row>
      <xdr:rowOff>127000</xdr:rowOff>
    </xdr:to>
    <xdr:pic>
      <xdr:nvPicPr>
        <xdr:cNvPr id="7" name="图片 6"/>
        <xdr:cNvPicPr>
          <a:picLocks noChangeAspect="1"/>
        </xdr:cNvPicPr>
      </xdr:nvPicPr>
      <xdr:blipFill>
        <a:blip r:embed="rId7" r:link="rId2"/>
        <a:stretch>
          <a:fillRect/>
        </a:stretch>
      </xdr:blipFill>
      <xdr:spPr>
        <a:xfrm>
          <a:off x="3771900" y="0"/>
          <a:ext cx="38100" cy="127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2"/>
  <sheetViews>
    <sheetView workbookViewId="0">
      <selection activeCell="Q65" sqref="Q65"/>
    </sheetView>
  </sheetViews>
  <sheetFormatPr defaultColWidth="9" defaultRowHeight="14"/>
  <sheetData>
    <row r="1" ht="15.5" spans="1:18">
      <c r="A1" s="30" t="s">
        <v>0</v>
      </c>
      <c r="B1" s="31" t="s">
        <v>1</v>
      </c>
      <c r="C1" s="31" t="s">
        <v>2</v>
      </c>
      <c r="D1" s="32"/>
      <c r="E1" s="30" t="s">
        <v>2</v>
      </c>
      <c r="F1" s="30" t="s">
        <v>3</v>
      </c>
      <c r="G1" s="31" t="s">
        <v>4</v>
      </c>
      <c r="H1" s="33" t="s">
        <v>5</v>
      </c>
      <c r="L1">
        <v>1</v>
      </c>
      <c r="M1">
        <v>23.16</v>
      </c>
      <c r="N1">
        <v>22.26</v>
      </c>
      <c r="O1">
        <v>0.31</v>
      </c>
      <c r="P1">
        <v>16.1</v>
      </c>
      <c r="Q1">
        <v>9.8</v>
      </c>
      <c r="R1">
        <v>15.4</v>
      </c>
    </row>
    <row r="2" spans="1:18">
      <c r="A2" s="34">
        <v>1</v>
      </c>
      <c r="B2" s="34">
        <v>22.14</v>
      </c>
      <c r="C2" s="34">
        <v>1.03</v>
      </c>
      <c r="D2" s="34">
        <v>0.19</v>
      </c>
      <c r="E2" s="34">
        <v>21.63</v>
      </c>
      <c r="F2" s="34">
        <v>18.35</v>
      </c>
      <c r="G2" s="34">
        <v>18</v>
      </c>
      <c r="H2" s="34">
        <v>0.513</v>
      </c>
      <c r="I2">
        <v>0</v>
      </c>
      <c r="L2">
        <v>1</v>
      </c>
      <c r="M2">
        <v>27.31</v>
      </c>
      <c r="N2">
        <v>20.76</v>
      </c>
      <c r="O2">
        <v>0.14</v>
      </c>
      <c r="P2">
        <v>16.75</v>
      </c>
      <c r="Q2">
        <v>12.37</v>
      </c>
      <c r="R2">
        <v>12.78</v>
      </c>
    </row>
    <row r="3" spans="1:18">
      <c r="A3" s="34">
        <v>2</v>
      </c>
      <c r="B3" s="34">
        <v>23.16</v>
      </c>
      <c r="C3" s="34">
        <v>22.26</v>
      </c>
      <c r="D3" s="34">
        <v>0.31</v>
      </c>
      <c r="E3" s="34">
        <v>16.1</v>
      </c>
      <c r="F3" s="34">
        <v>9.8</v>
      </c>
      <c r="G3" s="34">
        <v>15.4</v>
      </c>
      <c r="H3" s="34">
        <v>2.509</v>
      </c>
      <c r="I3">
        <v>1</v>
      </c>
      <c r="L3">
        <v>1</v>
      </c>
      <c r="M3">
        <v>14.67</v>
      </c>
      <c r="N3">
        <v>18.97</v>
      </c>
      <c r="O3">
        <v>0.28</v>
      </c>
      <c r="P3">
        <v>26.37</v>
      </c>
      <c r="Q3">
        <v>9.48</v>
      </c>
      <c r="R3">
        <v>20.65</v>
      </c>
    </row>
    <row r="4" spans="1:18">
      <c r="A4" s="34">
        <v>3</v>
      </c>
      <c r="B4" s="34">
        <v>27.31</v>
      </c>
      <c r="C4" s="34">
        <v>20.76</v>
      </c>
      <c r="D4" s="34">
        <v>0.14</v>
      </c>
      <c r="E4" s="34">
        <v>16.75</v>
      </c>
      <c r="F4" s="34">
        <v>12.37</v>
      </c>
      <c r="G4" s="34">
        <v>12.78</v>
      </c>
      <c r="H4" s="34">
        <v>2.856</v>
      </c>
      <c r="I4">
        <v>1</v>
      </c>
      <c r="L4">
        <v>1</v>
      </c>
      <c r="M4">
        <v>23.63</v>
      </c>
      <c r="N4">
        <v>16.09</v>
      </c>
      <c r="O4">
        <v>0.21</v>
      </c>
      <c r="P4">
        <v>19.85</v>
      </c>
      <c r="Q4">
        <v>4.74</v>
      </c>
      <c r="R4">
        <v>27.73</v>
      </c>
    </row>
    <row r="5" spans="1:18">
      <c r="A5" s="34">
        <v>4</v>
      </c>
      <c r="B5" s="34">
        <v>14.67</v>
      </c>
      <c r="C5" s="34">
        <v>18.97</v>
      </c>
      <c r="D5" s="34">
        <v>0.28</v>
      </c>
      <c r="E5" s="34">
        <v>26.37</v>
      </c>
      <c r="F5" s="34">
        <v>9.48</v>
      </c>
      <c r="G5" s="34">
        <v>20.65</v>
      </c>
      <c r="H5" s="34">
        <v>1.248</v>
      </c>
      <c r="I5">
        <v>1</v>
      </c>
      <c r="L5">
        <v>1</v>
      </c>
      <c r="M5">
        <v>27.23</v>
      </c>
      <c r="N5">
        <v>7.68</v>
      </c>
      <c r="O5">
        <v>0.21</v>
      </c>
      <c r="P5">
        <v>34.2</v>
      </c>
      <c r="Q5">
        <v>15.17</v>
      </c>
      <c r="R5">
        <v>13.1</v>
      </c>
    </row>
    <row r="6" spans="1:18">
      <c r="A6" s="34">
        <v>5</v>
      </c>
      <c r="B6" s="34">
        <v>23.63</v>
      </c>
      <c r="C6" s="34">
        <v>16.09</v>
      </c>
      <c r="D6" s="34">
        <v>0.21</v>
      </c>
      <c r="E6" s="34">
        <v>19.85</v>
      </c>
      <c r="F6" s="34">
        <v>4.74</v>
      </c>
      <c r="G6" s="34">
        <v>27.73</v>
      </c>
      <c r="H6" s="34">
        <v>2.269</v>
      </c>
      <c r="I6">
        <v>1</v>
      </c>
      <c r="L6">
        <v>1</v>
      </c>
      <c r="M6">
        <v>17.6</v>
      </c>
      <c r="N6">
        <v>13.4</v>
      </c>
      <c r="O6">
        <v>0.33</v>
      </c>
      <c r="P6">
        <v>53.01</v>
      </c>
      <c r="Q6">
        <v>9.17</v>
      </c>
      <c r="R6">
        <v>12.22</v>
      </c>
    </row>
    <row r="7" spans="1:18">
      <c r="A7" s="34">
        <v>6</v>
      </c>
      <c r="B7" s="34">
        <v>27.23</v>
      </c>
      <c r="C7" s="34">
        <v>7.68</v>
      </c>
      <c r="D7" s="34">
        <v>0.21</v>
      </c>
      <c r="E7" s="34">
        <v>34.2</v>
      </c>
      <c r="F7" s="34">
        <v>15.17</v>
      </c>
      <c r="G7" s="34">
        <v>13.1</v>
      </c>
      <c r="H7" s="34">
        <v>1.164</v>
      </c>
      <c r="I7">
        <v>1</v>
      </c>
      <c r="L7">
        <v>1</v>
      </c>
      <c r="M7">
        <v>21.56</v>
      </c>
      <c r="N7">
        <v>25.56</v>
      </c>
      <c r="O7">
        <v>0.02</v>
      </c>
      <c r="P7">
        <v>24.97</v>
      </c>
      <c r="Q7">
        <v>12.52</v>
      </c>
      <c r="R7">
        <v>24.78</v>
      </c>
    </row>
    <row r="8" spans="1:18">
      <c r="A8" s="34">
        <v>7</v>
      </c>
      <c r="B8" s="34">
        <v>27.75</v>
      </c>
      <c r="C8" s="34">
        <v>7.37</v>
      </c>
      <c r="D8" s="34">
        <v>0.18</v>
      </c>
      <c r="E8" s="34">
        <v>28.16</v>
      </c>
      <c r="F8" s="34">
        <v>11.85</v>
      </c>
      <c r="G8" s="34">
        <v>27.6</v>
      </c>
      <c r="H8" s="34">
        <v>0.906</v>
      </c>
      <c r="I8">
        <v>0</v>
      </c>
      <c r="L8">
        <v>1</v>
      </c>
      <c r="M8">
        <v>16.6</v>
      </c>
      <c r="N8">
        <v>32.46</v>
      </c>
      <c r="O8">
        <v>0.01</v>
      </c>
      <c r="P8">
        <v>21.1</v>
      </c>
      <c r="Q8">
        <v>22.83</v>
      </c>
      <c r="R8">
        <v>18.85</v>
      </c>
    </row>
    <row r="9" spans="1:18">
      <c r="A9" s="34">
        <v>8</v>
      </c>
      <c r="B9" s="34">
        <v>20.09</v>
      </c>
      <c r="C9" s="34">
        <v>2.2</v>
      </c>
      <c r="D9" s="34">
        <v>0.08</v>
      </c>
      <c r="E9" s="34">
        <v>22.64</v>
      </c>
      <c r="F9" s="34">
        <v>36.74</v>
      </c>
      <c r="G9" s="34">
        <v>22.06</v>
      </c>
      <c r="H9" s="34">
        <v>0.315</v>
      </c>
      <c r="I9">
        <v>0</v>
      </c>
      <c r="L9">
        <v>1</v>
      </c>
      <c r="M9">
        <v>15.56</v>
      </c>
      <c r="N9">
        <v>40.66</v>
      </c>
      <c r="O9">
        <v>0.18</v>
      </c>
      <c r="P9">
        <v>27.74</v>
      </c>
      <c r="Q9">
        <v>9.55</v>
      </c>
      <c r="R9">
        <v>20.23</v>
      </c>
    </row>
    <row r="10" spans="1:18">
      <c r="A10" s="34">
        <v>9</v>
      </c>
      <c r="B10" s="34">
        <v>14.16</v>
      </c>
      <c r="C10" s="34">
        <v>4.34</v>
      </c>
      <c r="D10" s="34">
        <v>0.23</v>
      </c>
      <c r="E10" s="34">
        <v>49.08</v>
      </c>
      <c r="F10" s="34">
        <v>12.82</v>
      </c>
      <c r="G10" s="34">
        <v>23.51</v>
      </c>
      <c r="H10" s="34">
        <v>0.967</v>
      </c>
      <c r="I10">
        <v>0</v>
      </c>
      <c r="L10">
        <v>1</v>
      </c>
      <c r="M10">
        <v>20.16</v>
      </c>
      <c r="N10">
        <v>36.01</v>
      </c>
      <c r="O10">
        <v>0.22</v>
      </c>
      <c r="P10">
        <v>27.02</v>
      </c>
      <c r="Q10">
        <v>8.98</v>
      </c>
      <c r="R10">
        <v>24.09</v>
      </c>
    </row>
    <row r="11" spans="1:18">
      <c r="A11" s="34">
        <v>10</v>
      </c>
      <c r="B11" s="34">
        <v>17.6</v>
      </c>
      <c r="C11" s="34">
        <v>13.4</v>
      </c>
      <c r="D11" s="34">
        <v>0.33</v>
      </c>
      <c r="E11" s="34">
        <v>53.01</v>
      </c>
      <c r="F11" s="34">
        <v>9.17</v>
      </c>
      <c r="G11" s="34">
        <v>12.22</v>
      </c>
      <c r="H11" s="34">
        <v>1.225</v>
      </c>
      <c r="I11">
        <v>1</v>
      </c>
      <c r="L11">
        <v>1</v>
      </c>
      <c r="M11">
        <v>12.89</v>
      </c>
      <c r="N11">
        <v>25.55</v>
      </c>
      <c r="O11">
        <v>0.13</v>
      </c>
      <c r="P11">
        <v>21</v>
      </c>
      <c r="Q11">
        <v>35.77</v>
      </c>
      <c r="R11">
        <v>21.76</v>
      </c>
    </row>
    <row r="12" spans="1:18">
      <c r="A12" s="34">
        <v>11</v>
      </c>
      <c r="B12" s="34">
        <v>13.25</v>
      </c>
      <c r="C12" s="34">
        <v>5.21</v>
      </c>
      <c r="D12" s="34">
        <v>0.47</v>
      </c>
      <c r="E12" s="34">
        <v>52</v>
      </c>
      <c r="F12" s="34">
        <v>19.31</v>
      </c>
      <c r="G12" s="34">
        <v>16.34</v>
      </c>
      <c r="H12" s="34">
        <v>0.288</v>
      </c>
      <c r="I12">
        <v>0</v>
      </c>
      <c r="L12">
        <v>1</v>
      </c>
      <c r="M12">
        <v>26.38</v>
      </c>
      <c r="N12">
        <v>15.23</v>
      </c>
      <c r="O12">
        <v>0.08</v>
      </c>
      <c r="P12">
        <v>26.84</v>
      </c>
      <c r="Q12">
        <v>28.62</v>
      </c>
      <c r="R12">
        <v>20.63</v>
      </c>
    </row>
    <row r="13" spans="1:18">
      <c r="A13" s="34">
        <v>12</v>
      </c>
      <c r="B13" s="34">
        <v>21.56</v>
      </c>
      <c r="C13" s="34">
        <v>25.56</v>
      </c>
      <c r="D13" s="34">
        <v>0.02</v>
      </c>
      <c r="E13" s="34">
        <v>24.97</v>
      </c>
      <c r="F13" s="34">
        <v>12.52</v>
      </c>
      <c r="G13" s="34">
        <v>24.78</v>
      </c>
      <c r="H13" s="34">
        <v>1.904</v>
      </c>
      <c r="I13">
        <v>1</v>
      </c>
      <c r="L13">
        <v>1</v>
      </c>
      <c r="M13">
        <v>13.94</v>
      </c>
      <c r="N13">
        <v>44</v>
      </c>
      <c r="O13">
        <v>0.12</v>
      </c>
      <c r="P13">
        <v>17.07</v>
      </c>
      <c r="Q13">
        <v>18.2</v>
      </c>
      <c r="R13">
        <v>26.74</v>
      </c>
    </row>
    <row r="14" spans="1:18">
      <c r="A14" s="34">
        <v>13</v>
      </c>
      <c r="B14" s="34">
        <v>15.39</v>
      </c>
      <c r="C14" s="34">
        <v>3.27</v>
      </c>
      <c r="D14" s="34">
        <v>0.32</v>
      </c>
      <c r="E14" s="34">
        <v>42.14</v>
      </c>
      <c r="F14" s="34">
        <v>33.6</v>
      </c>
      <c r="G14" s="34">
        <v>15.31</v>
      </c>
      <c r="H14" s="34">
        <v>0.26</v>
      </c>
      <c r="I14">
        <v>0</v>
      </c>
      <c r="L14">
        <v>1</v>
      </c>
      <c r="M14">
        <v>19.8</v>
      </c>
      <c r="N14">
        <v>22.72</v>
      </c>
      <c r="O14">
        <v>0.12</v>
      </c>
      <c r="P14">
        <v>35.76</v>
      </c>
      <c r="Q14">
        <v>24.87</v>
      </c>
      <c r="R14">
        <v>18.24</v>
      </c>
    </row>
    <row r="15" spans="1:18">
      <c r="A15" s="34">
        <v>14</v>
      </c>
      <c r="B15" s="34">
        <v>12.93</v>
      </c>
      <c r="C15" s="34">
        <v>10.89</v>
      </c>
      <c r="D15" s="34">
        <v>0.01</v>
      </c>
      <c r="E15" s="34">
        <v>50.41</v>
      </c>
      <c r="F15" s="34">
        <v>21.29</v>
      </c>
      <c r="G15" s="34">
        <v>15.97</v>
      </c>
      <c r="H15" s="34">
        <v>0.514</v>
      </c>
      <c r="I15">
        <v>0</v>
      </c>
      <c r="L15">
        <v>1</v>
      </c>
      <c r="M15">
        <v>21.36</v>
      </c>
      <c r="N15">
        <v>26.61</v>
      </c>
      <c r="O15">
        <v>0.12</v>
      </c>
      <c r="P15">
        <v>16.94</v>
      </c>
      <c r="Q15">
        <v>40.59</v>
      </c>
      <c r="R15">
        <v>16.82</v>
      </c>
    </row>
    <row r="16" spans="1:18">
      <c r="A16" s="34">
        <v>15</v>
      </c>
      <c r="B16" s="34">
        <v>16.6</v>
      </c>
      <c r="C16" s="34">
        <v>32.46</v>
      </c>
      <c r="D16" s="34">
        <v>0.01</v>
      </c>
      <c r="E16" s="34">
        <v>21.1</v>
      </c>
      <c r="F16" s="34">
        <v>22.83</v>
      </c>
      <c r="G16" s="34">
        <v>18.85</v>
      </c>
      <c r="H16" s="34">
        <v>2.315</v>
      </c>
      <c r="I16">
        <v>1</v>
      </c>
      <c r="L16">
        <v>1</v>
      </c>
      <c r="M16">
        <v>28.07</v>
      </c>
      <c r="N16">
        <v>15.68</v>
      </c>
      <c r="O16">
        <v>0.37</v>
      </c>
      <c r="P16">
        <v>48.95</v>
      </c>
      <c r="Q16">
        <v>7.25</v>
      </c>
      <c r="R16">
        <v>24.45</v>
      </c>
    </row>
    <row r="17" spans="1:18">
      <c r="A17" s="34">
        <v>16</v>
      </c>
      <c r="B17" s="34">
        <v>19.45</v>
      </c>
      <c r="C17" s="34">
        <v>0.03</v>
      </c>
      <c r="D17" s="34">
        <v>0.23</v>
      </c>
      <c r="E17" s="34">
        <v>22.41</v>
      </c>
      <c r="F17" s="34">
        <v>46.94</v>
      </c>
      <c r="G17" s="34">
        <v>24.19</v>
      </c>
      <c r="H17" s="34">
        <v>0.13</v>
      </c>
      <c r="I17">
        <v>0</v>
      </c>
      <c r="L17">
        <v>1</v>
      </c>
      <c r="M17">
        <v>19.86</v>
      </c>
      <c r="N17">
        <v>27.46</v>
      </c>
      <c r="O17">
        <v>0.06</v>
      </c>
      <c r="P17">
        <v>16.78</v>
      </c>
      <c r="Q17">
        <v>37.3</v>
      </c>
      <c r="R17">
        <v>23.85</v>
      </c>
    </row>
    <row r="18" spans="1:18">
      <c r="A18" s="34">
        <v>17</v>
      </c>
      <c r="B18" s="34">
        <v>15.56</v>
      </c>
      <c r="C18" s="34">
        <v>40.66</v>
      </c>
      <c r="D18" s="34">
        <v>0.18</v>
      </c>
      <c r="E18" s="34">
        <v>27.74</v>
      </c>
      <c r="F18" s="34">
        <v>9.55</v>
      </c>
      <c r="G18" s="34">
        <v>20.23</v>
      </c>
      <c r="H18" s="34">
        <v>2.363</v>
      </c>
      <c r="I18">
        <v>1</v>
      </c>
      <c r="L18">
        <v>1</v>
      </c>
      <c r="M18">
        <v>19.27</v>
      </c>
      <c r="N18">
        <v>40.18</v>
      </c>
      <c r="O18">
        <v>0.02</v>
      </c>
      <c r="P18">
        <v>41.06</v>
      </c>
      <c r="Q18">
        <v>13.31</v>
      </c>
      <c r="R18">
        <v>22.45</v>
      </c>
    </row>
    <row r="19" spans="1:18">
      <c r="A19" s="34">
        <v>18</v>
      </c>
      <c r="B19" s="34">
        <v>24.76</v>
      </c>
      <c r="C19" s="34">
        <v>7.63</v>
      </c>
      <c r="D19" s="34">
        <v>0.24</v>
      </c>
      <c r="E19" s="34">
        <v>30.01</v>
      </c>
      <c r="F19" s="34">
        <v>23.03</v>
      </c>
      <c r="G19" s="34">
        <v>28.27</v>
      </c>
      <c r="H19" s="34">
        <v>0.531</v>
      </c>
      <c r="I19">
        <v>0</v>
      </c>
      <c r="L19">
        <v>1</v>
      </c>
      <c r="M19">
        <v>24.3</v>
      </c>
      <c r="N19">
        <v>32.76</v>
      </c>
      <c r="O19">
        <v>0.22</v>
      </c>
      <c r="P19">
        <v>18.33</v>
      </c>
      <c r="Q19">
        <v>35.26</v>
      </c>
      <c r="R19">
        <v>27.34</v>
      </c>
    </row>
    <row r="20" spans="1:18">
      <c r="A20" s="34">
        <v>19</v>
      </c>
      <c r="B20" s="34">
        <v>20.16</v>
      </c>
      <c r="C20" s="34">
        <v>36.01</v>
      </c>
      <c r="D20" s="34">
        <v>0.22</v>
      </c>
      <c r="E20" s="34">
        <v>27.02</v>
      </c>
      <c r="F20" s="34">
        <v>8.98</v>
      </c>
      <c r="G20" s="34">
        <v>24.09</v>
      </c>
      <c r="H20" s="34">
        <v>2.179</v>
      </c>
      <c r="I20">
        <v>1</v>
      </c>
      <c r="L20">
        <v>1</v>
      </c>
      <c r="M20">
        <v>24.75</v>
      </c>
      <c r="N20">
        <v>28.46</v>
      </c>
      <c r="O20">
        <v>0.18</v>
      </c>
      <c r="P20">
        <v>31.25</v>
      </c>
      <c r="Q20">
        <v>39.66</v>
      </c>
      <c r="R20">
        <v>24.79</v>
      </c>
    </row>
    <row r="21" spans="1:18">
      <c r="A21" s="34">
        <v>20</v>
      </c>
      <c r="B21" s="34">
        <v>12.89</v>
      </c>
      <c r="C21" s="34">
        <v>25.55</v>
      </c>
      <c r="D21" s="34">
        <v>0.13</v>
      </c>
      <c r="E21" s="34">
        <v>21</v>
      </c>
      <c r="F21" s="34">
        <v>35.77</v>
      </c>
      <c r="G21" s="34">
        <v>21.76</v>
      </c>
      <c r="H21" s="34">
        <v>1.397</v>
      </c>
      <c r="I21">
        <v>1</v>
      </c>
      <c r="L21">
        <v>1</v>
      </c>
      <c r="M21">
        <v>20.35</v>
      </c>
      <c r="N21">
        <v>38.13</v>
      </c>
      <c r="O21">
        <v>0.45</v>
      </c>
      <c r="P21">
        <v>28.44</v>
      </c>
      <c r="Q21">
        <v>47.34</v>
      </c>
      <c r="R21">
        <v>14.79</v>
      </c>
    </row>
    <row r="22" spans="1:18">
      <c r="A22" s="34">
        <v>21</v>
      </c>
      <c r="B22" s="34">
        <v>26.38</v>
      </c>
      <c r="C22" s="34">
        <v>15.23</v>
      </c>
      <c r="D22" s="34">
        <v>0.08</v>
      </c>
      <c r="E22" s="34">
        <v>26.84</v>
      </c>
      <c r="F22" s="34">
        <v>28.62</v>
      </c>
      <c r="G22" s="34">
        <v>20.63</v>
      </c>
      <c r="H22" s="34">
        <v>1.018</v>
      </c>
      <c r="I22">
        <v>1</v>
      </c>
      <c r="L22">
        <v>1</v>
      </c>
      <c r="M22">
        <v>23.79</v>
      </c>
      <c r="N22">
        <v>35.09</v>
      </c>
      <c r="O22">
        <v>0.34</v>
      </c>
      <c r="P22">
        <v>32.71</v>
      </c>
      <c r="Q22">
        <v>29.37</v>
      </c>
      <c r="R22">
        <v>28.23</v>
      </c>
    </row>
    <row r="23" spans="1:18">
      <c r="A23" s="34">
        <v>22</v>
      </c>
      <c r="B23" s="34">
        <v>13.94</v>
      </c>
      <c r="C23" s="34">
        <v>44</v>
      </c>
      <c r="D23" s="34">
        <v>0.12</v>
      </c>
      <c r="E23" s="34">
        <v>17.07</v>
      </c>
      <c r="F23" s="34">
        <v>18.2</v>
      </c>
      <c r="G23" s="34">
        <v>26.74</v>
      </c>
      <c r="H23" s="34">
        <v>3.387</v>
      </c>
      <c r="I23">
        <v>1</v>
      </c>
      <c r="L23">
        <v>1</v>
      </c>
      <c r="M23">
        <v>20.31</v>
      </c>
      <c r="N23">
        <v>34.83</v>
      </c>
      <c r="O23">
        <v>0.01</v>
      </c>
      <c r="P23">
        <v>41.89</v>
      </c>
      <c r="Q23">
        <v>30.24</v>
      </c>
      <c r="R23">
        <v>25.65</v>
      </c>
    </row>
    <row r="24" spans="1:18">
      <c r="A24" s="34">
        <v>23</v>
      </c>
      <c r="B24" s="34">
        <v>19.8</v>
      </c>
      <c r="C24" s="34">
        <v>22.72</v>
      </c>
      <c r="D24" s="34">
        <v>0.12</v>
      </c>
      <c r="E24" s="34">
        <v>35.76</v>
      </c>
      <c r="F24" s="34">
        <v>24.87</v>
      </c>
      <c r="G24" s="34">
        <v>18.24</v>
      </c>
      <c r="H24" s="34">
        <v>1.018</v>
      </c>
      <c r="I24">
        <v>1</v>
      </c>
      <c r="L24">
        <v>1</v>
      </c>
      <c r="M24">
        <v>14.17</v>
      </c>
      <c r="N24">
        <v>35.63</v>
      </c>
      <c r="O24">
        <v>0.35</v>
      </c>
      <c r="P24">
        <v>24.71</v>
      </c>
      <c r="Q24">
        <v>61.16</v>
      </c>
      <c r="R24">
        <v>18.06</v>
      </c>
    </row>
    <row r="25" spans="1:18">
      <c r="A25" s="34">
        <v>24</v>
      </c>
      <c r="B25" s="34">
        <v>21.36</v>
      </c>
      <c r="C25" s="34">
        <v>26.61</v>
      </c>
      <c r="D25" s="34">
        <v>0.12</v>
      </c>
      <c r="E25" s="34">
        <v>16.94</v>
      </c>
      <c r="F25" s="34">
        <v>40.59</v>
      </c>
      <c r="G25" s="34">
        <v>16.82</v>
      </c>
      <c r="H25" s="34">
        <v>1.994</v>
      </c>
      <c r="I25">
        <v>1</v>
      </c>
      <c r="L25">
        <v>1</v>
      </c>
      <c r="M25">
        <v>25.79</v>
      </c>
      <c r="N25">
        <v>33.8</v>
      </c>
      <c r="O25">
        <v>0.29</v>
      </c>
      <c r="P25">
        <v>38.91</v>
      </c>
      <c r="Q25">
        <v>43.29</v>
      </c>
      <c r="R25">
        <v>12.46</v>
      </c>
    </row>
    <row r="26" spans="1:18">
      <c r="A26" s="34">
        <v>25</v>
      </c>
      <c r="B26" s="34">
        <v>15.51</v>
      </c>
      <c r="C26" s="34">
        <v>1.2</v>
      </c>
      <c r="D26" s="34">
        <v>0.4</v>
      </c>
      <c r="E26" s="34">
        <v>31.7</v>
      </c>
      <c r="F26" s="34">
        <v>50.32</v>
      </c>
      <c r="G26" s="34">
        <v>25.56</v>
      </c>
      <c r="H26" s="34">
        <v>0.117</v>
      </c>
      <c r="I26">
        <v>0</v>
      </c>
      <c r="L26">
        <v>1</v>
      </c>
      <c r="M26">
        <v>18.09</v>
      </c>
      <c r="N26">
        <v>42.06</v>
      </c>
      <c r="O26">
        <v>0.05</v>
      </c>
      <c r="P26">
        <v>45.85</v>
      </c>
      <c r="Q26">
        <v>36.53</v>
      </c>
      <c r="R26">
        <v>14.68</v>
      </c>
    </row>
    <row r="27" spans="1:18">
      <c r="A27" s="34">
        <v>26</v>
      </c>
      <c r="B27" s="34">
        <v>28.07</v>
      </c>
      <c r="C27" s="34">
        <v>15.68</v>
      </c>
      <c r="D27" s="34">
        <v>0.37</v>
      </c>
      <c r="E27" s="34">
        <v>48.95</v>
      </c>
      <c r="F27" s="34">
        <v>7.25</v>
      </c>
      <c r="G27" s="34">
        <v>24.45</v>
      </c>
      <c r="H27" s="34">
        <v>1.305</v>
      </c>
      <c r="I27">
        <v>1</v>
      </c>
      <c r="L27">
        <v>1</v>
      </c>
      <c r="M27">
        <v>17.99</v>
      </c>
      <c r="N27">
        <v>25.52</v>
      </c>
      <c r="O27">
        <v>0.07</v>
      </c>
      <c r="P27">
        <v>18.46</v>
      </c>
      <c r="Q27">
        <v>70</v>
      </c>
      <c r="R27">
        <v>26.79</v>
      </c>
    </row>
    <row r="28" spans="1:18">
      <c r="A28" s="34">
        <v>27</v>
      </c>
      <c r="B28" s="34">
        <v>19.86</v>
      </c>
      <c r="C28" s="34">
        <v>27.46</v>
      </c>
      <c r="D28" s="34">
        <v>0.06</v>
      </c>
      <c r="E28" s="34">
        <v>16.78</v>
      </c>
      <c r="F28" s="34">
        <v>37.3</v>
      </c>
      <c r="G28" s="34">
        <v>23.85</v>
      </c>
      <c r="H28" s="34">
        <v>2.05</v>
      </c>
      <c r="I28">
        <v>1</v>
      </c>
      <c r="L28">
        <v>1</v>
      </c>
      <c r="M28">
        <v>23.11</v>
      </c>
      <c r="N28">
        <v>16.42</v>
      </c>
      <c r="O28">
        <v>0.03</v>
      </c>
      <c r="P28">
        <v>20.03</v>
      </c>
      <c r="Q28">
        <v>84.64</v>
      </c>
      <c r="R28">
        <v>15.39</v>
      </c>
    </row>
    <row r="29" spans="1:18">
      <c r="A29" s="34">
        <v>28</v>
      </c>
      <c r="B29" s="34">
        <v>12.85</v>
      </c>
      <c r="C29" s="34">
        <v>28.32</v>
      </c>
      <c r="D29" s="34">
        <v>0.36</v>
      </c>
      <c r="E29" s="34">
        <v>46.12</v>
      </c>
      <c r="F29" s="34">
        <v>22.5</v>
      </c>
      <c r="G29" s="34">
        <v>15.96</v>
      </c>
      <c r="H29" s="34">
        <v>0.606</v>
      </c>
      <c r="I29">
        <v>0</v>
      </c>
      <c r="L29">
        <v>1</v>
      </c>
      <c r="M29">
        <v>15.83</v>
      </c>
      <c r="N29">
        <v>42.25</v>
      </c>
      <c r="O29">
        <v>0.37</v>
      </c>
      <c r="P29">
        <v>32.65</v>
      </c>
      <c r="Q29">
        <v>45.58</v>
      </c>
      <c r="R29">
        <v>23.02</v>
      </c>
    </row>
    <row r="30" spans="1:18">
      <c r="A30" s="34">
        <v>29</v>
      </c>
      <c r="B30" s="34">
        <v>19.23</v>
      </c>
      <c r="C30" s="34">
        <v>2.66</v>
      </c>
      <c r="D30" s="34">
        <v>0.18</v>
      </c>
      <c r="E30" s="34">
        <v>19.04</v>
      </c>
      <c r="F30" s="34">
        <v>58.69</v>
      </c>
      <c r="G30" s="34">
        <v>27.75</v>
      </c>
      <c r="H30" s="34">
        <v>0.244</v>
      </c>
      <c r="I30">
        <v>0</v>
      </c>
      <c r="L30">
        <v>1</v>
      </c>
      <c r="M30">
        <v>28.29</v>
      </c>
      <c r="N30">
        <v>34.09</v>
      </c>
      <c r="O30">
        <v>0.25</v>
      </c>
      <c r="P30">
        <v>35.41</v>
      </c>
      <c r="Q30">
        <v>56.23</v>
      </c>
      <c r="R30">
        <v>13.88</v>
      </c>
    </row>
    <row r="31" spans="1:18">
      <c r="A31" s="34">
        <v>30</v>
      </c>
      <c r="B31" s="34">
        <v>14.44</v>
      </c>
      <c r="C31" s="34">
        <v>4.69</v>
      </c>
      <c r="D31" s="34">
        <v>0.34</v>
      </c>
      <c r="E31" s="34">
        <v>18.08</v>
      </c>
      <c r="F31" s="34">
        <v>70.21</v>
      </c>
      <c r="G31" s="34">
        <v>19.91</v>
      </c>
      <c r="H31" s="34">
        <v>0.297</v>
      </c>
      <c r="I31">
        <v>0</v>
      </c>
      <c r="L31">
        <v>1</v>
      </c>
      <c r="M31">
        <v>20.12</v>
      </c>
      <c r="N31">
        <v>28.12</v>
      </c>
      <c r="O31">
        <v>0.19</v>
      </c>
      <c r="P31">
        <v>23.61</v>
      </c>
      <c r="Q31">
        <v>83.34</v>
      </c>
      <c r="R31">
        <v>16.18</v>
      </c>
    </row>
    <row r="32" spans="1:18">
      <c r="A32" s="34">
        <v>31</v>
      </c>
      <c r="B32" s="34">
        <v>27.78</v>
      </c>
      <c r="C32" s="34">
        <v>16.87</v>
      </c>
      <c r="D32" s="34">
        <v>0.21</v>
      </c>
      <c r="E32" s="34">
        <v>39.2</v>
      </c>
      <c r="F32" s="34">
        <v>26.49</v>
      </c>
      <c r="G32" s="34">
        <v>17.49</v>
      </c>
      <c r="H32" s="34">
        <v>0.844</v>
      </c>
      <c r="I32">
        <v>0</v>
      </c>
      <c r="L32">
        <v>1</v>
      </c>
      <c r="M32">
        <v>21.07</v>
      </c>
      <c r="N32">
        <v>33.97</v>
      </c>
      <c r="O32">
        <v>0.11</v>
      </c>
      <c r="P32">
        <v>23.28</v>
      </c>
      <c r="Q32">
        <v>83.55</v>
      </c>
      <c r="R32">
        <v>13.02</v>
      </c>
    </row>
    <row r="33" spans="1:18">
      <c r="A33" s="34">
        <v>32</v>
      </c>
      <c r="B33" s="34">
        <v>25.79</v>
      </c>
      <c r="C33" s="34">
        <v>8.28</v>
      </c>
      <c r="D33" s="34">
        <v>0.31</v>
      </c>
      <c r="E33" s="34">
        <v>50.86</v>
      </c>
      <c r="F33" s="34">
        <v>22.49</v>
      </c>
      <c r="G33" s="34">
        <v>22.07</v>
      </c>
      <c r="H33" s="34">
        <v>0.442</v>
      </c>
      <c r="I33">
        <v>0</v>
      </c>
      <c r="L33">
        <v>0</v>
      </c>
      <c r="M33">
        <v>22.14</v>
      </c>
      <c r="N33">
        <v>1.03</v>
      </c>
      <c r="O33">
        <v>0.19</v>
      </c>
      <c r="P33">
        <v>21.63</v>
      </c>
      <c r="Q33">
        <v>18.35</v>
      </c>
      <c r="R33">
        <v>18</v>
      </c>
    </row>
    <row r="34" spans="1:18">
      <c r="A34" s="34">
        <v>33</v>
      </c>
      <c r="B34" s="34">
        <v>14.25</v>
      </c>
      <c r="C34" s="34">
        <v>0.84</v>
      </c>
      <c r="D34" s="34">
        <v>0.41</v>
      </c>
      <c r="E34" s="34">
        <v>42.4</v>
      </c>
      <c r="F34" s="34">
        <v>47.62</v>
      </c>
      <c r="G34" s="34">
        <v>24.63</v>
      </c>
      <c r="H34" s="34">
        <v>0.114</v>
      </c>
      <c r="I34">
        <v>0</v>
      </c>
      <c r="L34">
        <v>0</v>
      </c>
      <c r="M34">
        <v>27.75</v>
      </c>
      <c r="N34">
        <v>7.37</v>
      </c>
      <c r="O34">
        <v>0.18</v>
      </c>
      <c r="P34">
        <v>28.16</v>
      </c>
      <c r="Q34">
        <v>11.85</v>
      </c>
      <c r="R34">
        <v>27.6</v>
      </c>
    </row>
    <row r="35" spans="1:18">
      <c r="A35" s="34">
        <v>34</v>
      </c>
      <c r="B35" s="34">
        <v>26.97</v>
      </c>
      <c r="C35" s="34">
        <v>1.45</v>
      </c>
      <c r="D35" s="34">
        <v>0.24</v>
      </c>
      <c r="E35" s="34">
        <v>19.26</v>
      </c>
      <c r="F35" s="34">
        <v>67.71</v>
      </c>
      <c r="G35" s="34">
        <v>19.09</v>
      </c>
      <c r="H35" s="34">
        <v>0.245</v>
      </c>
      <c r="I35">
        <v>0</v>
      </c>
      <c r="L35">
        <v>0</v>
      </c>
      <c r="M35">
        <v>20.09</v>
      </c>
      <c r="N35">
        <v>2.2</v>
      </c>
      <c r="O35">
        <v>0.08</v>
      </c>
      <c r="P35">
        <v>22.64</v>
      </c>
      <c r="Q35">
        <v>36.74</v>
      </c>
      <c r="R35">
        <v>22.06</v>
      </c>
    </row>
    <row r="36" spans="1:18">
      <c r="A36" s="34">
        <v>35</v>
      </c>
      <c r="B36" s="34">
        <v>19.46</v>
      </c>
      <c r="C36" s="34">
        <v>2.31</v>
      </c>
      <c r="D36" s="34">
        <v>0.16</v>
      </c>
      <c r="E36" s="34">
        <v>22.04</v>
      </c>
      <c r="F36" s="34">
        <v>70.72</v>
      </c>
      <c r="G36" s="34">
        <v>20.21</v>
      </c>
      <c r="H36" s="34">
        <v>0.23</v>
      </c>
      <c r="I36">
        <v>0</v>
      </c>
      <c r="L36">
        <v>0</v>
      </c>
      <c r="M36">
        <v>14.16</v>
      </c>
      <c r="N36">
        <v>4.34</v>
      </c>
      <c r="O36">
        <v>0.23</v>
      </c>
      <c r="P36">
        <v>49.08</v>
      </c>
      <c r="Q36">
        <v>12.82</v>
      </c>
      <c r="R36">
        <v>23.51</v>
      </c>
    </row>
    <row r="37" spans="1:18">
      <c r="A37" s="34">
        <v>36</v>
      </c>
      <c r="B37" s="34">
        <v>23.21</v>
      </c>
      <c r="C37" s="34">
        <v>3.25</v>
      </c>
      <c r="D37" s="34">
        <v>0.36</v>
      </c>
      <c r="E37" s="34">
        <v>26.78</v>
      </c>
      <c r="F37" s="34">
        <v>64.32</v>
      </c>
      <c r="G37" s="34">
        <v>18.08</v>
      </c>
      <c r="H37" s="34">
        <v>0.254</v>
      </c>
      <c r="I37">
        <v>0</v>
      </c>
      <c r="L37">
        <v>0</v>
      </c>
      <c r="M37">
        <v>13.25</v>
      </c>
      <c r="N37">
        <v>5.21</v>
      </c>
      <c r="O37">
        <v>0.47</v>
      </c>
      <c r="P37">
        <v>52</v>
      </c>
      <c r="Q37">
        <v>19.31</v>
      </c>
      <c r="R37">
        <v>16.34</v>
      </c>
    </row>
    <row r="38" spans="1:18">
      <c r="A38" s="34">
        <v>37</v>
      </c>
      <c r="B38" s="34">
        <v>26.35</v>
      </c>
      <c r="C38" s="34">
        <v>15.91</v>
      </c>
      <c r="D38" s="34">
        <v>0.42</v>
      </c>
      <c r="E38" s="34">
        <v>52.38</v>
      </c>
      <c r="F38" s="34">
        <v>26.06</v>
      </c>
      <c r="G38" s="34">
        <v>14.92</v>
      </c>
      <c r="H38" s="34">
        <v>0.555</v>
      </c>
      <c r="I38">
        <v>0</v>
      </c>
      <c r="L38">
        <v>0</v>
      </c>
      <c r="M38">
        <v>15.39</v>
      </c>
      <c r="N38">
        <v>3.27</v>
      </c>
      <c r="O38">
        <v>0.32</v>
      </c>
      <c r="P38">
        <v>42.14</v>
      </c>
      <c r="Q38">
        <v>33.6</v>
      </c>
      <c r="R38">
        <v>15.31</v>
      </c>
    </row>
    <row r="39" spans="1:18">
      <c r="A39" s="34">
        <v>38</v>
      </c>
      <c r="B39" s="34">
        <v>19.27</v>
      </c>
      <c r="C39" s="34">
        <v>40.18</v>
      </c>
      <c r="D39" s="34">
        <v>0.02</v>
      </c>
      <c r="E39" s="34">
        <v>41.06</v>
      </c>
      <c r="F39" s="34">
        <v>13.31</v>
      </c>
      <c r="G39" s="34">
        <v>22.45</v>
      </c>
      <c r="H39" s="34">
        <v>1.801</v>
      </c>
      <c r="I39">
        <v>1</v>
      </c>
      <c r="L39">
        <v>0</v>
      </c>
      <c r="M39">
        <v>12.93</v>
      </c>
      <c r="N39">
        <v>10.89</v>
      </c>
      <c r="O39">
        <v>0.01</v>
      </c>
      <c r="P39">
        <v>50.41</v>
      </c>
      <c r="Q39">
        <v>21.29</v>
      </c>
      <c r="R39">
        <v>15.97</v>
      </c>
    </row>
    <row r="40" spans="1:18">
      <c r="A40" s="34">
        <v>39</v>
      </c>
      <c r="B40" s="34">
        <v>12.68</v>
      </c>
      <c r="C40" s="34">
        <v>29.15</v>
      </c>
      <c r="D40" s="34">
        <v>0.12</v>
      </c>
      <c r="E40" s="34">
        <v>50.16</v>
      </c>
      <c r="F40" s="34">
        <v>17.15</v>
      </c>
      <c r="G40" s="34">
        <v>27.45</v>
      </c>
      <c r="H40" s="34">
        <v>0.729</v>
      </c>
      <c r="I40">
        <v>0</v>
      </c>
      <c r="L40">
        <v>0</v>
      </c>
      <c r="M40">
        <v>19.45</v>
      </c>
      <c r="N40">
        <v>0.03</v>
      </c>
      <c r="O40">
        <v>0.23</v>
      </c>
      <c r="P40">
        <v>22.41</v>
      </c>
      <c r="Q40">
        <v>46.94</v>
      </c>
      <c r="R40">
        <v>24.19</v>
      </c>
    </row>
    <row r="41" spans="1:18">
      <c r="A41" s="34">
        <v>40</v>
      </c>
      <c r="B41" s="34">
        <v>24.3</v>
      </c>
      <c r="C41" s="34">
        <v>32.76</v>
      </c>
      <c r="D41" s="34">
        <v>0.22</v>
      </c>
      <c r="E41" s="34">
        <v>18.33</v>
      </c>
      <c r="F41" s="34">
        <v>35.26</v>
      </c>
      <c r="G41" s="34">
        <v>27.34</v>
      </c>
      <c r="H41" s="34">
        <v>1.96</v>
      </c>
      <c r="I41">
        <v>1</v>
      </c>
      <c r="L41">
        <v>0</v>
      </c>
      <c r="M41">
        <v>24.76</v>
      </c>
      <c r="N41">
        <v>7.63</v>
      </c>
      <c r="O41">
        <v>0.24</v>
      </c>
      <c r="P41">
        <v>30.01</v>
      </c>
      <c r="Q41">
        <v>23.03</v>
      </c>
      <c r="R41">
        <v>28.27</v>
      </c>
    </row>
    <row r="42" spans="1:18">
      <c r="A42" s="34">
        <v>41</v>
      </c>
      <c r="B42" s="34">
        <v>21.18</v>
      </c>
      <c r="C42" s="34">
        <v>15.34</v>
      </c>
      <c r="D42" s="34">
        <v>0.26</v>
      </c>
      <c r="E42" s="34">
        <v>58.18</v>
      </c>
      <c r="F42" s="34">
        <v>20.02</v>
      </c>
      <c r="G42" s="34">
        <v>24.2</v>
      </c>
      <c r="H42" s="34">
        <v>0.435</v>
      </c>
      <c r="I42">
        <v>0</v>
      </c>
      <c r="L42">
        <v>0</v>
      </c>
      <c r="M42">
        <v>15.51</v>
      </c>
      <c r="N42">
        <v>1.2</v>
      </c>
      <c r="O42">
        <v>0.4</v>
      </c>
      <c r="P42">
        <v>31.7</v>
      </c>
      <c r="Q42">
        <v>50.32</v>
      </c>
      <c r="R42">
        <v>25.56</v>
      </c>
    </row>
    <row r="43" spans="1:18">
      <c r="A43" s="34">
        <v>42</v>
      </c>
      <c r="B43" s="34">
        <v>20.37</v>
      </c>
      <c r="C43" s="34">
        <v>18.24</v>
      </c>
      <c r="D43" s="34">
        <v>0.25</v>
      </c>
      <c r="E43" s="34">
        <v>32.89</v>
      </c>
      <c r="F43" s="34">
        <v>52.65</v>
      </c>
      <c r="G43" s="34">
        <v>14.93</v>
      </c>
      <c r="H43" s="34">
        <v>0.675</v>
      </c>
      <c r="I43">
        <v>0</v>
      </c>
      <c r="L43">
        <v>0</v>
      </c>
      <c r="M43">
        <v>12.85</v>
      </c>
      <c r="N43">
        <v>28.32</v>
      </c>
      <c r="O43">
        <v>0.36</v>
      </c>
      <c r="P43">
        <v>46.12</v>
      </c>
      <c r="Q43">
        <v>22.5</v>
      </c>
      <c r="R43">
        <v>15.96</v>
      </c>
    </row>
    <row r="44" spans="1:18">
      <c r="A44" s="34">
        <v>43</v>
      </c>
      <c r="B44" s="34">
        <v>28.41</v>
      </c>
      <c r="C44" s="34">
        <v>1.12</v>
      </c>
      <c r="D44" s="34">
        <v>0.41</v>
      </c>
      <c r="E44" s="34">
        <v>28.98</v>
      </c>
      <c r="F44" s="34">
        <v>59.36</v>
      </c>
      <c r="G44" s="34">
        <v>21.42</v>
      </c>
      <c r="H44" s="34">
        <v>0.196</v>
      </c>
      <c r="I44">
        <v>0</v>
      </c>
      <c r="L44">
        <v>0</v>
      </c>
      <c r="M44">
        <v>19.23</v>
      </c>
      <c r="N44">
        <v>2.66</v>
      </c>
      <c r="O44">
        <v>0.18</v>
      </c>
      <c r="P44">
        <v>19.04</v>
      </c>
      <c r="Q44">
        <v>58.69</v>
      </c>
      <c r="R44">
        <v>27.75</v>
      </c>
    </row>
    <row r="45" spans="1:18">
      <c r="A45" s="34">
        <v>44</v>
      </c>
      <c r="B45" s="34">
        <v>17.17</v>
      </c>
      <c r="C45" s="34">
        <v>23.74</v>
      </c>
      <c r="D45" s="34">
        <v>0.18</v>
      </c>
      <c r="E45" s="34">
        <v>52.09</v>
      </c>
      <c r="F45" s="34">
        <v>23.31</v>
      </c>
      <c r="G45" s="34">
        <v>23.41</v>
      </c>
      <c r="H45" s="34">
        <v>0.585</v>
      </c>
      <c r="I45">
        <v>0</v>
      </c>
      <c r="L45">
        <v>0</v>
      </c>
      <c r="M45">
        <v>14.44</v>
      </c>
      <c r="N45">
        <v>4.69</v>
      </c>
      <c r="O45">
        <v>0.34</v>
      </c>
      <c r="P45">
        <v>18.08</v>
      </c>
      <c r="Q45">
        <v>70.21</v>
      </c>
      <c r="R45">
        <v>19.91</v>
      </c>
    </row>
    <row r="46" spans="1:18">
      <c r="A46" s="34">
        <v>45</v>
      </c>
      <c r="B46" s="34">
        <v>12.67</v>
      </c>
      <c r="C46" s="34">
        <v>32.42</v>
      </c>
      <c r="D46" s="34">
        <v>0.41</v>
      </c>
      <c r="E46" s="34">
        <v>36.57</v>
      </c>
      <c r="F46" s="34">
        <v>33.54</v>
      </c>
      <c r="G46" s="34">
        <v>24.49</v>
      </c>
      <c r="H46" s="34">
        <v>0.616</v>
      </c>
      <c r="I46">
        <v>0</v>
      </c>
      <c r="L46">
        <v>0</v>
      </c>
      <c r="M46">
        <v>27.78</v>
      </c>
      <c r="N46">
        <v>16.87</v>
      </c>
      <c r="O46">
        <v>0.21</v>
      </c>
      <c r="P46">
        <v>39.2</v>
      </c>
      <c r="Q46">
        <v>26.49</v>
      </c>
      <c r="R46">
        <v>17.49</v>
      </c>
    </row>
    <row r="47" spans="1:18">
      <c r="A47" s="34">
        <v>46</v>
      </c>
      <c r="B47" s="34">
        <v>17.46</v>
      </c>
      <c r="C47" s="34">
        <v>18.13</v>
      </c>
      <c r="D47" s="34">
        <v>0.19</v>
      </c>
      <c r="E47" s="34">
        <v>38.84</v>
      </c>
      <c r="F47" s="34">
        <v>42.85</v>
      </c>
      <c r="G47" s="34">
        <v>23.44</v>
      </c>
      <c r="H47" s="34">
        <v>0.537</v>
      </c>
      <c r="I47">
        <v>0</v>
      </c>
      <c r="L47">
        <v>0</v>
      </c>
      <c r="M47">
        <v>25.79</v>
      </c>
      <c r="N47">
        <v>8.28</v>
      </c>
      <c r="O47">
        <v>0.31</v>
      </c>
      <c r="P47">
        <v>50.86</v>
      </c>
      <c r="Q47">
        <v>22.49</v>
      </c>
      <c r="R47">
        <v>22.07</v>
      </c>
    </row>
    <row r="48" spans="1:18">
      <c r="A48" s="34">
        <v>47</v>
      </c>
      <c r="B48" s="34">
        <v>16.75</v>
      </c>
      <c r="C48" s="34">
        <v>9.28</v>
      </c>
      <c r="D48" s="34">
        <v>0.28</v>
      </c>
      <c r="E48" s="34">
        <v>31.24</v>
      </c>
      <c r="F48" s="34">
        <v>69.31</v>
      </c>
      <c r="G48" s="34">
        <v>14.37</v>
      </c>
      <c r="H48" s="34">
        <v>0.378</v>
      </c>
      <c r="I48">
        <v>0</v>
      </c>
      <c r="L48">
        <v>0</v>
      </c>
      <c r="M48">
        <v>14.25</v>
      </c>
      <c r="N48">
        <v>0.84</v>
      </c>
      <c r="O48">
        <v>0.41</v>
      </c>
      <c r="P48">
        <v>42.4</v>
      </c>
      <c r="Q48">
        <v>47.62</v>
      </c>
      <c r="R48">
        <v>24.63</v>
      </c>
    </row>
    <row r="49" spans="1:18">
      <c r="A49" s="34">
        <v>48</v>
      </c>
      <c r="B49" s="34">
        <v>21.26</v>
      </c>
      <c r="C49" s="34">
        <v>19.88</v>
      </c>
      <c r="D49" s="34">
        <v>0.14</v>
      </c>
      <c r="E49" s="34">
        <v>53.51</v>
      </c>
      <c r="F49" s="34">
        <v>31.51</v>
      </c>
      <c r="G49" s="34">
        <v>19.66</v>
      </c>
      <c r="H49" s="34">
        <v>0.557</v>
      </c>
      <c r="I49">
        <v>0</v>
      </c>
      <c r="L49">
        <v>0</v>
      </c>
      <c r="M49">
        <v>26.97</v>
      </c>
      <c r="N49">
        <v>1.45</v>
      </c>
      <c r="O49">
        <v>0.24</v>
      </c>
      <c r="P49">
        <v>19.26</v>
      </c>
      <c r="Q49">
        <v>67.71</v>
      </c>
      <c r="R49">
        <v>19.09</v>
      </c>
    </row>
    <row r="50" spans="1:18">
      <c r="A50" s="34">
        <v>49</v>
      </c>
      <c r="B50" s="34">
        <v>12.55</v>
      </c>
      <c r="C50" s="34">
        <v>35.19</v>
      </c>
      <c r="D50" s="34">
        <v>0.43</v>
      </c>
      <c r="E50" s="34">
        <v>52.99</v>
      </c>
      <c r="F50" s="34">
        <v>27.39</v>
      </c>
      <c r="G50" s="34">
        <v>19.81</v>
      </c>
      <c r="H50" s="34">
        <v>0.343</v>
      </c>
      <c r="I50">
        <v>0</v>
      </c>
      <c r="L50">
        <v>0</v>
      </c>
      <c r="M50">
        <v>19.46</v>
      </c>
      <c r="N50">
        <v>2.31</v>
      </c>
      <c r="O50">
        <v>0.16</v>
      </c>
      <c r="P50">
        <v>22.04</v>
      </c>
      <c r="Q50">
        <v>70.72</v>
      </c>
      <c r="R50">
        <v>20.21</v>
      </c>
    </row>
    <row r="51" spans="1:18">
      <c r="A51" s="34">
        <v>50</v>
      </c>
      <c r="B51" s="34">
        <v>15.13</v>
      </c>
      <c r="C51" s="34">
        <v>12.61</v>
      </c>
      <c r="D51" s="34">
        <v>0.12</v>
      </c>
      <c r="E51" s="34">
        <v>43.08</v>
      </c>
      <c r="F51" s="34">
        <v>64.03</v>
      </c>
      <c r="G51" s="34">
        <v>13.87</v>
      </c>
      <c r="H51" s="34">
        <v>0.412</v>
      </c>
      <c r="I51">
        <v>0</v>
      </c>
      <c r="L51">
        <v>0</v>
      </c>
      <c r="M51">
        <v>23.21</v>
      </c>
      <c r="N51">
        <v>3.25</v>
      </c>
      <c r="O51">
        <v>0.36</v>
      </c>
      <c r="P51">
        <v>26.78</v>
      </c>
      <c r="Q51">
        <v>64.32</v>
      </c>
      <c r="R51">
        <v>18.08</v>
      </c>
    </row>
    <row r="52" spans="1:18">
      <c r="A52" s="34">
        <v>51</v>
      </c>
      <c r="B52" s="34">
        <v>20.66</v>
      </c>
      <c r="C52" s="34">
        <v>0.55</v>
      </c>
      <c r="D52" s="34">
        <v>0.03</v>
      </c>
      <c r="E52" s="34">
        <v>36.1</v>
      </c>
      <c r="F52" s="34">
        <v>76.14</v>
      </c>
      <c r="G52" s="34">
        <v>15.56</v>
      </c>
      <c r="H52" s="34">
        <v>0.168</v>
      </c>
      <c r="I52">
        <v>0</v>
      </c>
      <c r="L52">
        <v>0</v>
      </c>
      <c r="M52">
        <v>26.35</v>
      </c>
      <c r="N52">
        <v>15.91</v>
      </c>
      <c r="O52">
        <v>0.42</v>
      </c>
      <c r="P52">
        <v>52.38</v>
      </c>
      <c r="Q52">
        <v>26.06</v>
      </c>
      <c r="R52">
        <v>14.92</v>
      </c>
    </row>
    <row r="53" spans="1:18">
      <c r="A53" s="34">
        <v>52</v>
      </c>
      <c r="B53" s="34">
        <v>24.75</v>
      </c>
      <c r="C53" s="34">
        <v>28.46</v>
      </c>
      <c r="D53" s="34">
        <v>0.18</v>
      </c>
      <c r="E53" s="34">
        <v>31.25</v>
      </c>
      <c r="F53" s="34">
        <v>39.66</v>
      </c>
      <c r="G53" s="34">
        <v>24.79</v>
      </c>
      <c r="H53" s="34">
        <v>1.094</v>
      </c>
      <c r="I53">
        <v>1</v>
      </c>
      <c r="L53">
        <v>0</v>
      </c>
      <c r="M53">
        <v>12.68</v>
      </c>
      <c r="N53">
        <v>29.15</v>
      </c>
      <c r="O53">
        <v>0.12</v>
      </c>
      <c r="P53">
        <v>50.16</v>
      </c>
      <c r="Q53">
        <v>17.15</v>
      </c>
      <c r="R53">
        <v>27.45</v>
      </c>
    </row>
    <row r="54" spans="1:18">
      <c r="A54" s="34">
        <v>53</v>
      </c>
      <c r="B54" s="34">
        <v>20.35</v>
      </c>
      <c r="C54" s="34">
        <v>38.13</v>
      </c>
      <c r="D54" s="34">
        <v>0.45</v>
      </c>
      <c r="E54" s="34">
        <v>28.44</v>
      </c>
      <c r="F54" s="34">
        <v>47.34</v>
      </c>
      <c r="G54" s="34">
        <v>14.79</v>
      </c>
      <c r="H54" s="34">
        <v>1.114</v>
      </c>
      <c r="I54">
        <v>1</v>
      </c>
      <c r="L54">
        <v>0</v>
      </c>
      <c r="M54">
        <v>21.18</v>
      </c>
      <c r="N54">
        <v>15.34</v>
      </c>
      <c r="O54">
        <v>0.26</v>
      </c>
      <c r="P54">
        <v>58.18</v>
      </c>
      <c r="Q54">
        <v>20.02</v>
      </c>
      <c r="R54">
        <v>24.2</v>
      </c>
    </row>
    <row r="55" spans="1:18">
      <c r="A55" s="34">
        <v>54</v>
      </c>
      <c r="B55" s="34">
        <v>23.79</v>
      </c>
      <c r="C55" s="34">
        <v>35.09</v>
      </c>
      <c r="D55" s="34">
        <v>0.34</v>
      </c>
      <c r="E55" s="34">
        <v>32.71</v>
      </c>
      <c r="F55" s="34">
        <v>29.37</v>
      </c>
      <c r="G55" s="34">
        <v>28.23</v>
      </c>
      <c r="H55" s="34">
        <v>1.042</v>
      </c>
      <c r="I55">
        <v>1</v>
      </c>
      <c r="L55">
        <v>0</v>
      </c>
      <c r="M55">
        <v>20.37</v>
      </c>
      <c r="N55">
        <v>18.24</v>
      </c>
      <c r="O55">
        <v>0.25</v>
      </c>
      <c r="P55">
        <v>32.89</v>
      </c>
      <c r="Q55">
        <v>52.65</v>
      </c>
      <c r="R55">
        <v>14.93</v>
      </c>
    </row>
    <row r="56" spans="1:18">
      <c r="A56" s="34">
        <v>55</v>
      </c>
      <c r="B56" s="34">
        <v>26.42</v>
      </c>
      <c r="C56" s="34">
        <v>1.1</v>
      </c>
      <c r="D56" s="34">
        <v>0.49</v>
      </c>
      <c r="E56" s="34">
        <v>37.58</v>
      </c>
      <c r="F56" s="34">
        <v>58.08</v>
      </c>
      <c r="G56" s="34">
        <v>26.57</v>
      </c>
      <c r="H56" s="34">
        <v>0.153</v>
      </c>
      <c r="I56">
        <v>0</v>
      </c>
      <c r="L56">
        <v>0</v>
      </c>
      <c r="M56">
        <v>28.41</v>
      </c>
      <c r="N56">
        <v>1.12</v>
      </c>
      <c r="O56">
        <v>0.41</v>
      </c>
      <c r="P56">
        <v>28.98</v>
      </c>
      <c r="Q56">
        <v>59.36</v>
      </c>
      <c r="R56">
        <v>21.42</v>
      </c>
    </row>
    <row r="57" spans="1:18">
      <c r="A57" s="34">
        <v>56</v>
      </c>
      <c r="B57" s="34">
        <v>18.02</v>
      </c>
      <c r="C57" s="34">
        <v>24.47</v>
      </c>
      <c r="D57" s="34">
        <v>0.23</v>
      </c>
      <c r="E57" s="34">
        <v>30.3</v>
      </c>
      <c r="F57" s="34">
        <v>52.78</v>
      </c>
      <c r="G57" s="34">
        <v>25.36</v>
      </c>
      <c r="H57" s="34">
        <v>0.797</v>
      </c>
      <c r="I57">
        <v>0</v>
      </c>
      <c r="L57">
        <v>0</v>
      </c>
      <c r="M57">
        <v>17.17</v>
      </c>
      <c r="N57">
        <v>23.74</v>
      </c>
      <c r="O57">
        <v>0.18</v>
      </c>
      <c r="P57">
        <v>52.09</v>
      </c>
      <c r="Q57">
        <v>23.31</v>
      </c>
      <c r="R57">
        <v>23.41</v>
      </c>
    </row>
    <row r="58" spans="1:18">
      <c r="A58" s="34">
        <v>57</v>
      </c>
      <c r="B58" s="34">
        <v>14.66</v>
      </c>
      <c r="C58" s="34">
        <v>37.03</v>
      </c>
      <c r="D58" s="34">
        <v>0.5</v>
      </c>
      <c r="E58" s="34">
        <v>35.41</v>
      </c>
      <c r="F58" s="34">
        <v>44.33</v>
      </c>
      <c r="G58" s="34">
        <v>19.28</v>
      </c>
      <c r="H58" s="34">
        <v>0.609</v>
      </c>
      <c r="I58">
        <v>0</v>
      </c>
      <c r="L58">
        <v>0</v>
      </c>
      <c r="M58">
        <v>12.67</v>
      </c>
      <c r="N58">
        <v>32.42</v>
      </c>
      <c r="O58">
        <v>0.41</v>
      </c>
      <c r="P58">
        <v>36.57</v>
      </c>
      <c r="Q58">
        <v>33.54</v>
      </c>
      <c r="R58">
        <v>24.49</v>
      </c>
    </row>
    <row r="59" spans="1:18">
      <c r="A59" s="34">
        <v>58</v>
      </c>
      <c r="B59" s="34">
        <v>15.13</v>
      </c>
      <c r="C59" s="34">
        <v>12.46</v>
      </c>
      <c r="D59" s="34">
        <v>0.33</v>
      </c>
      <c r="E59" s="34">
        <v>45.78</v>
      </c>
      <c r="F59" s="34">
        <v>52.52</v>
      </c>
      <c r="G59" s="34">
        <v>26.06</v>
      </c>
      <c r="H59" s="34">
        <v>0.229</v>
      </c>
      <c r="I59">
        <v>0</v>
      </c>
      <c r="L59">
        <v>0</v>
      </c>
      <c r="M59">
        <v>17.46</v>
      </c>
      <c r="N59">
        <v>18.13</v>
      </c>
      <c r="O59">
        <v>0.19</v>
      </c>
      <c r="P59">
        <v>38.84</v>
      </c>
      <c r="Q59">
        <v>42.85</v>
      </c>
      <c r="R59">
        <v>23.44</v>
      </c>
    </row>
    <row r="60" spans="1:18">
      <c r="A60" s="34">
        <v>59</v>
      </c>
      <c r="B60" s="34">
        <v>24.39</v>
      </c>
      <c r="C60" s="34">
        <v>8.28</v>
      </c>
      <c r="D60" s="34">
        <v>0.05</v>
      </c>
      <c r="E60" s="34">
        <v>34.38</v>
      </c>
      <c r="F60" s="34">
        <v>71.87</v>
      </c>
      <c r="G60" s="34">
        <v>13.4</v>
      </c>
      <c r="H60" s="34">
        <v>0.482</v>
      </c>
      <c r="I60">
        <v>0</v>
      </c>
      <c r="L60">
        <v>0</v>
      </c>
      <c r="M60">
        <v>16.75</v>
      </c>
      <c r="N60">
        <v>9.28</v>
      </c>
      <c r="O60">
        <v>0.28</v>
      </c>
      <c r="P60">
        <v>31.24</v>
      </c>
      <c r="Q60">
        <v>69.31</v>
      </c>
      <c r="R60">
        <v>14.37</v>
      </c>
    </row>
    <row r="61" spans="1:18">
      <c r="A61" s="34">
        <v>60</v>
      </c>
      <c r="B61" s="34">
        <v>20.31</v>
      </c>
      <c r="C61" s="34">
        <v>34.83</v>
      </c>
      <c r="D61" s="34">
        <v>0.01</v>
      </c>
      <c r="E61" s="34">
        <v>41.89</v>
      </c>
      <c r="F61" s="34">
        <v>30.24</v>
      </c>
      <c r="G61" s="34">
        <v>25.65</v>
      </c>
      <c r="H61" s="34">
        <v>1.206</v>
      </c>
      <c r="I61">
        <v>1</v>
      </c>
      <c r="L61">
        <v>0</v>
      </c>
      <c r="M61">
        <v>21.26</v>
      </c>
      <c r="N61">
        <v>19.88</v>
      </c>
      <c r="O61">
        <v>0.14</v>
      </c>
      <c r="P61">
        <v>53.51</v>
      </c>
      <c r="Q61">
        <v>31.51</v>
      </c>
      <c r="R61">
        <v>19.66</v>
      </c>
    </row>
    <row r="62" spans="1:18">
      <c r="A62" s="34">
        <v>61</v>
      </c>
      <c r="B62" s="34">
        <v>16.42</v>
      </c>
      <c r="C62" s="34">
        <v>36.25</v>
      </c>
      <c r="D62" s="34">
        <v>0.39</v>
      </c>
      <c r="E62" s="34">
        <v>57.89</v>
      </c>
      <c r="F62" s="34">
        <v>29.91</v>
      </c>
      <c r="G62" s="34">
        <v>12.18</v>
      </c>
      <c r="H62" s="34">
        <v>0.482</v>
      </c>
      <c r="I62">
        <v>0</v>
      </c>
      <c r="L62">
        <v>0</v>
      </c>
      <c r="M62">
        <v>12.55</v>
      </c>
      <c r="N62">
        <v>35.19</v>
      </c>
      <c r="O62">
        <v>0.43</v>
      </c>
      <c r="P62">
        <v>52.99</v>
      </c>
      <c r="Q62">
        <v>27.39</v>
      </c>
      <c r="R62">
        <v>19.81</v>
      </c>
    </row>
    <row r="63" spans="1:18">
      <c r="A63" s="34">
        <v>62</v>
      </c>
      <c r="B63" s="34">
        <v>16.95</v>
      </c>
      <c r="C63" s="34">
        <v>13.86</v>
      </c>
      <c r="D63" s="34">
        <v>0.44</v>
      </c>
      <c r="E63" s="34">
        <v>46.3</v>
      </c>
      <c r="F63" s="34">
        <v>50.41</v>
      </c>
      <c r="G63" s="34">
        <v>25.51</v>
      </c>
      <c r="H63" s="34">
        <v>0.209</v>
      </c>
      <c r="I63">
        <v>0</v>
      </c>
      <c r="L63">
        <v>0</v>
      </c>
      <c r="M63">
        <v>15.13</v>
      </c>
      <c r="N63">
        <v>12.61</v>
      </c>
      <c r="O63">
        <v>0.12</v>
      </c>
      <c r="P63">
        <v>43.08</v>
      </c>
      <c r="Q63">
        <v>64.03</v>
      </c>
      <c r="R63">
        <v>13.87</v>
      </c>
    </row>
    <row r="64" spans="1:18">
      <c r="A64" s="34">
        <v>63</v>
      </c>
      <c r="B64" s="34">
        <v>14.17</v>
      </c>
      <c r="C64" s="34">
        <v>35.63</v>
      </c>
      <c r="D64" s="34">
        <v>0.35</v>
      </c>
      <c r="E64" s="34">
        <v>24.71</v>
      </c>
      <c r="F64" s="34">
        <v>61.16</v>
      </c>
      <c r="G64" s="34">
        <v>18.06</v>
      </c>
      <c r="H64" s="34">
        <v>1.183</v>
      </c>
      <c r="I64">
        <v>1</v>
      </c>
      <c r="L64">
        <v>0</v>
      </c>
      <c r="M64">
        <v>20.66</v>
      </c>
      <c r="N64">
        <v>0.55</v>
      </c>
      <c r="O64">
        <v>0.03</v>
      </c>
      <c r="P64">
        <v>36.1</v>
      </c>
      <c r="Q64">
        <v>76.14</v>
      </c>
      <c r="R64">
        <v>15.56</v>
      </c>
    </row>
    <row r="65" spans="1:18">
      <c r="A65" s="34">
        <v>64</v>
      </c>
      <c r="B65" s="34">
        <v>25.79</v>
      </c>
      <c r="C65" s="34">
        <v>33.8</v>
      </c>
      <c r="D65" s="34">
        <v>0.29</v>
      </c>
      <c r="E65" s="34">
        <v>38.91</v>
      </c>
      <c r="F65" s="34">
        <v>43.29</v>
      </c>
      <c r="G65" s="34">
        <v>12.46</v>
      </c>
      <c r="H65" s="34">
        <v>1.06</v>
      </c>
      <c r="I65">
        <v>1</v>
      </c>
      <c r="L65">
        <v>0</v>
      </c>
      <c r="M65">
        <v>26.42</v>
      </c>
      <c r="N65">
        <v>1.1</v>
      </c>
      <c r="O65">
        <v>0.49</v>
      </c>
      <c r="P65">
        <v>37.58</v>
      </c>
      <c r="Q65">
        <v>58.08</v>
      </c>
      <c r="R65">
        <v>26.57</v>
      </c>
    </row>
    <row r="66" spans="1:18">
      <c r="A66" s="34">
        <v>65</v>
      </c>
      <c r="B66" s="34">
        <v>18.11</v>
      </c>
      <c r="C66" s="34">
        <v>31.33</v>
      </c>
      <c r="D66" s="34">
        <v>0.22</v>
      </c>
      <c r="E66" s="34">
        <v>35.5</v>
      </c>
      <c r="F66" s="34">
        <v>54.95</v>
      </c>
      <c r="G66" s="34">
        <v>15</v>
      </c>
      <c r="H66" s="34">
        <v>0.947</v>
      </c>
      <c r="I66">
        <v>0</v>
      </c>
      <c r="L66">
        <v>0</v>
      </c>
      <c r="M66">
        <v>18.02</v>
      </c>
      <c r="N66">
        <v>24.47</v>
      </c>
      <c r="O66">
        <v>0.23</v>
      </c>
      <c r="P66">
        <v>30.3</v>
      </c>
      <c r="Q66">
        <v>52.78</v>
      </c>
      <c r="R66">
        <v>25.36</v>
      </c>
    </row>
    <row r="67" spans="1:18">
      <c r="A67" s="34">
        <v>66</v>
      </c>
      <c r="B67" s="34">
        <v>12.9</v>
      </c>
      <c r="C67" s="34">
        <v>19.43</v>
      </c>
      <c r="D67" s="34">
        <v>0.33</v>
      </c>
      <c r="E67" s="34">
        <v>42.51</v>
      </c>
      <c r="F67" s="34">
        <v>54.56</v>
      </c>
      <c r="G67" s="34">
        <v>25.77</v>
      </c>
      <c r="H67" s="34">
        <v>0.325</v>
      </c>
      <c r="I67">
        <v>0</v>
      </c>
      <c r="L67">
        <v>0</v>
      </c>
      <c r="M67">
        <v>14.66</v>
      </c>
      <c r="N67">
        <v>37.03</v>
      </c>
      <c r="O67">
        <v>0.5</v>
      </c>
      <c r="P67">
        <v>35.41</v>
      </c>
      <c r="Q67">
        <v>44.33</v>
      </c>
      <c r="R67">
        <v>19.28</v>
      </c>
    </row>
    <row r="68" spans="1:18">
      <c r="A68" s="34">
        <v>67</v>
      </c>
      <c r="B68" s="34">
        <v>25.19</v>
      </c>
      <c r="C68" s="34">
        <v>16.43</v>
      </c>
      <c r="D68" s="34">
        <v>0.24</v>
      </c>
      <c r="E68" s="34">
        <v>23.55</v>
      </c>
      <c r="F68" s="34">
        <v>67.33</v>
      </c>
      <c r="G68" s="34">
        <v>23.43</v>
      </c>
      <c r="H68" s="34">
        <v>0.761</v>
      </c>
      <c r="I68">
        <v>0</v>
      </c>
      <c r="L68">
        <v>0</v>
      </c>
      <c r="M68">
        <v>15.13</v>
      </c>
      <c r="N68">
        <v>12.46</v>
      </c>
      <c r="O68">
        <v>0.33</v>
      </c>
      <c r="P68">
        <v>45.78</v>
      </c>
      <c r="Q68">
        <v>52.52</v>
      </c>
      <c r="R68">
        <v>26.06</v>
      </c>
    </row>
    <row r="69" spans="1:18">
      <c r="A69" s="34">
        <v>68</v>
      </c>
      <c r="B69" s="34">
        <v>23.83</v>
      </c>
      <c r="C69" s="34">
        <v>7.03</v>
      </c>
      <c r="D69" s="34">
        <v>0.46</v>
      </c>
      <c r="E69" s="34">
        <v>26.05</v>
      </c>
      <c r="F69" s="34">
        <v>70.75</v>
      </c>
      <c r="G69" s="34">
        <v>28.24</v>
      </c>
      <c r="H69" s="34">
        <v>0.261</v>
      </c>
      <c r="I69">
        <v>0</v>
      </c>
      <c r="L69">
        <v>0</v>
      </c>
      <c r="M69">
        <v>24.39</v>
      </c>
      <c r="N69">
        <v>8.28</v>
      </c>
      <c r="O69">
        <v>0.05</v>
      </c>
      <c r="P69">
        <v>34.38</v>
      </c>
      <c r="Q69">
        <v>71.87</v>
      </c>
      <c r="R69">
        <v>13.4</v>
      </c>
    </row>
    <row r="70" spans="1:18">
      <c r="A70" s="34">
        <v>69</v>
      </c>
      <c r="B70" s="34">
        <v>20.23</v>
      </c>
      <c r="C70" s="34">
        <v>9.33</v>
      </c>
      <c r="D70" s="34">
        <v>0.27</v>
      </c>
      <c r="E70" s="34">
        <v>37.49</v>
      </c>
      <c r="F70" s="34">
        <v>61.46</v>
      </c>
      <c r="G70" s="34">
        <v>27.95</v>
      </c>
      <c r="H70" s="34">
        <v>0.281</v>
      </c>
      <c r="I70">
        <v>0</v>
      </c>
      <c r="L70">
        <v>0</v>
      </c>
      <c r="M70">
        <v>16.42</v>
      </c>
      <c r="N70">
        <v>36.25</v>
      </c>
      <c r="O70">
        <v>0.39</v>
      </c>
      <c r="P70">
        <v>57.89</v>
      </c>
      <c r="Q70">
        <v>29.91</v>
      </c>
      <c r="R70">
        <v>12.18</v>
      </c>
    </row>
    <row r="71" spans="1:18">
      <c r="A71" s="34">
        <v>70</v>
      </c>
      <c r="B71" s="34">
        <v>22.53</v>
      </c>
      <c r="C71" s="34">
        <v>30.72</v>
      </c>
      <c r="D71" s="34">
        <v>0.47</v>
      </c>
      <c r="E71" s="34">
        <v>36.98</v>
      </c>
      <c r="F71" s="34">
        <v>39.9</v>
      </c>
      <c r="G71" s="34">
        <v>26.53</v>
      </c>
      <c r="H71" s="34">
        <v>0.566</v>
      </c>
      <c r="I71">
        <v>0</v>
      </c>
      <c r="L71">
        <v>0</v>
      </c>
      <c r="M71">
        <v>16.95</v>
      </c>
      <c r="N71">
        <v>13.86</v>
      </c>
      <c r="O71">
        <v>0.44</v>
      </c>
      <c r="P71">
        <v>46.3</v>
      </c>
      <c r="Q71">
        <v>50.41</v>
      </c>
      <c r="R71">
        <v>25.51</v>
      </c>
    </row>
    <row r="72" spans="1:18">
      <c r="A72" s="34">
        <v>71</v>
      </c>
      <c r="B72" s="34">
        <v>18.09</v>
      </c>
      <c r="C72" s="34">
        <v>42.06</v>
      </c>
      <c r="D72" s="34">
        <v>0.05</v>
      </c>
      <c r="E72" s="34">
        <v>45.85</v>
      </c>
      <c r="F72" s="34">
        <v>36.53</v>
      </c>
      <c r="G72" s="34">
        <v>14.68</v>
      </c>
      <c r="H72" s="34">
        <v>1.338</v>
      </c>
      <c r="I72">
        <v>1</v>
      </c>
      <c r="L72">
        <v>0</v>
      </c>
      <c r="M72">
        <v>18.11</v>
      </c>
      <c r="N72">
        <v>31.33</v>
      </c>
      <c r="O72">
        <v>0.22</v>
      </c>
      <c r="P72">
        <v>35.5</v>
      </c>
      <c r="Q72">
        <v>54.95</v>
      </c>
      <c r="R72">
        <v>15</v>
      </c>
    </row>
    <row r="73" spans="1:18">
      <c r="A73" s="34">
        <v>72</v>
      </c>
      <c r="B73" s="34">
        <v>17.99</v>
      </c>
      <c r="C73" s="34">
        <v>25.52</v>
      </c>
      <c r="D73" s="34">
        <v>0.07</v>
      </c>
      <c r="E73" s="34">
        <v>18.46</v>
      </c>
      <c r="F73" s="34">
        <v>70</v>
      </c>
      <c r="G73" s="34">
        <v>26.79</v>
      </c>
      <c r="H73" s="34">
        <v>1.566</v>
      </c>
      <c r="I73">
        <v>1</v>
      </c>
      <c r="L73">
        <v>0</v>
      </c>
      <c r="M73">
        <v>12.9</v>
      </c>
      <c r="N73">
        <v>19.43</v>
      </c>
      <c r="O73">
        <v>0.33</v>
      </c>
      <c r="P73">
        <v>42.51</v>
      </c>
      <c r="Q73">
        <v>54.56</v>
      </c>
      <c r="R73">
        <v>25.77</v>
      </c>
    </row>
    <row r="74" spans="1:18">
      <c r="A74" s="34">
        <v>73</v>
      </c>
      <c r="B74" s="34">
        <v>23.11</v>
      </c>
      <c r="C74" s="34">
        <v>16.42</v>
      </c>
      <c r="D74" s="34">
        <v>0.03</v>
      </c>
      <c r="E74" s="34">
        <v>20.03</v>
      </c>
      <c r="F74" s="34">
        <v>84.64</v>
      </c>
      <c r="G74" s="34">
        <v>15.39</v>
      </c>
      <c r="H74" s="34">
        <v>1.107</v>
      </c>
      <c r="I74">
        <v>1</v>
      </c>
      <c r="L74">
        <v>0</v>
      </c>
      <c r="M74">
        <v>25.19</v>
      </c>
      <c r="N74">
        <v>16.43</v>
      </c>
      <c r="O74">
        <v>0.24</v>
      </c>
      <c r="P74">
        <v>23.55</v>
      </c>
      <c r="Q74">
        <v>67.33</v>
      </c>
      <c r="R74">
        <v>23.43</v>
      </c>
    </row>
    <row r="75" spans="1:18">
      <c r="A75" s="34">
        <v>74</v>
      </c>
      <c r="B75" s="34">
        <v>15.83</v>
      </c>
      <c r="C75" s="34">
        <v>42.25</v>
      </c>
      <c r="D75" s="34">
        <v>0.37</v>
      </c>
      <c r="E75" s="34">
        <v>32.65</v>
      </c>
      <c r="F75" s="34">
        <v>45.58</v>
      </c>
      <c r="G75" s="34">
        <v>23.02</v>
      </c>
      <c r="H75" s="34">
        <v>1.009</v>
      </c>
      <c r="I75">
        <v>1</v>
      </c>
      <c r="L75">
        <v>0</v>
      </c>
      <c r="M75">
        <v>23.83</v>
      </c>
      <c r="N75">
        <v>7.03</v>
      </c>
      <c r="O75">
        <v>0.46</v>
      </c>
      <c r="P75">
        <v>26.05</v>
      </c>
      <c r="Q75">
        <v>70.75</v>
      </c>
      <c r="R75">
        <v>28.24</v>
      </c>
    </row>
    <row r="76" spans="1:18">
      <c r="A76" s="34">
        <v>75</v>
      </c>
      <c r="B76" s="34">
        <v>22.95</v>
      </c>
      <c r="C76" s="34">
        <v>23.76</v>
      </c>
      <c r="D76" s="34">
        <v>0.47</v>
      </c>
      <c r="E76" s="34">
        <v>22.6</v>
      </c>
      <c r="F76" s="34">
        <v>74.07</v>
      </c>
      <c r="G76" s="34">
        <v>16.67</v>
      </c>
      <c r="H76" s="34">
        <v>0.8</v>
      </c>
      <c r="I76">
        <v>0</v>
      </c>
      <c r="L76">
        <v>0</v>
      </c>
      <c r="M76">
        <v>20.23</v>
      </c>
      <c r="N76">
        <v>9.33</v>
      </c>
      <c r="O76">
        <v>0.27</v>
      </c>
      <c r="P76">
        <v>37.49</v>
      </c>
      <c r="Q76">
        <v>61.46</v>
      </c>
      <c r="R76">
        <v>27.95</v>
      </c>
    </row>
    <row r="77" spans="1:18">
      <c r="A77" s="34">
        <v>76</v>
      </c>
      <c r="B77" s="34">
        <v>19.72</v>
      </c>
      <c r="C77" s="34">
        <v>14.08</v>
      </c>
      <c r="D77" s="34">
        <v>0.19</v>
      </c>
      <c r="E77" s="34">
        <v>49.29</v>
      </c>
      <c r="F77" s="34">
        <v>60.48</v>
      </c>
      <c r="G77" s="34">
        <v>17.84</v>
      </c>
      <c r="H77" s="34">
        <v>0.354</v>
      </c>
      <c r="I77">
        <v>0</v>
      </c>
      <c r="L77">
        <v>0</v>
      </c>
      <c r="M77">
        <v>22.53</v>
      </c>
      <c r="N77">
        <v>30.72</v>
      </c>
      <c r="O77">
        <v>0.47</v>
      </c>
      <c r="P77">
        <v>36.98</v>
      </c>
      <c r="Q77">
        <v>39.9</v>
      </c>
      <c r="R77">
        <v>26.53</v>
      </c>
    </row>
    <row r="78" spans="1:18">
      <c r="A78" s="34">
        <v>77</v>
      </c>
      <c r="B78" s="34">
        <v>17.82</v>
      </c>
      <c r="C78" s="34">
        <v>21.2</v>
      </c>
      <c r="D78" s="34">
        <v>0.24</v>
      </c>
      <c r="E78" s="34">
        <v>43.35</v>
      </c>
      <c r="F78" s="34">
        <v>53.39</v>
      </c>
      <c r="G78" s="34">
        <v>25.81</v>
      </c>
      <c r="H78" s="34">
        <v>0.444</v>
      </c>
      <c r="I78">
        <v>0</v>
      </c>
      <c r="L78">
        <v>0</v>
      </c>
      <c r="M78">
        <v>22.95</v>
      </c>
      <c r="N78">
        <v>23.76</v>
      </c>
      <c r="O78">
        <v>0.47</v>
      </c>
      <c r="P78">
        <v>22.6</v>
      </c>
      <c r="Q78">
        <v>74.07</v>
      </c>
      <c r="R78">
        <v>16.67</v>
      </c>
    </row>
    <row r="79" spans="1:18">
      <c r="A79" s="34">
        <v>78</v>
      </c>
      <c r="B79" s="34">
        <v>16.28</v>
      </c>
      <c r="C79" s="34">
        <v>44.37</v>
      </c>
      <c r="D79" s="34">
        <v>0.31</v>
      </c>
      <c r="E79" s="34">
        <v>47.1</v>
      </c>
      <c r="F79" s="34">
        <v>30.08</v>
      </c>
      <c r="G79" s="34">
        <v>24.06</v>
      </c>
      <c r="H79" s="34">
        <v>0.75</v>
      </c>
      <c r="I79">
        <v>0</v>
      </c>
      <c r="L79">
        <v>0</v>
      </c>
      <c r="M79">
        <v>19.72</v>
      </c>
      <c r="N79">
        <v>14.08</v>
      </c>
      <c r="O79">
        <v>0.19</v>
      </c>
      <c r="P79">
        <v>49.29</v>
      </c>
      <c r="Q79">
        <v>60.48</v>
      </c>
      <c r="R79">
        <v>17.84</v>
      </c>
    </row>
    <row r="80" spans="1:18">
      <c r="A80" s="34">
        <v>79</v>
      </c>
      <c r="B80" s="34">
        <v>18.55</v>
      </c>
      <c r="C80" s="34">
        <v>5.32</v>
      </c>
      <c r="D80" s="34">
        <v>0.36</v>
      </c>
      <c r="E80" s="34">
        <v>48.26</v>
      </c>
      <c r="F80" s="34">
        <v>61.96</v>
      </c>
      <c r="G80" s="34">
        <v>27.94</v>
      </c>
      <c r="H80" s="34">
        <v>0.133</v>
      </c>
      <c r="I80">
        <v>0</v>
      </c>
      <c r="L80">
        <v>0</v>
      </c>
      <c r="M80">
        <v>17.82</v>
      </c>
      <c r="N80">
        <v>21.2</v>
      </c>
      <c r="O80">
        <v>0.24</v>
      </c>
      <c r="P80">
        <v>43.35</v>
      </c>
      <c r="Q80">
        <v>53.39</v>
      </c>
      <c r="R80">
        <v>25.81</v>
      </c>
    </row>
    <row r="81" spans="1:18">
      <c r="A81" s="34">
        <v>80</v>
      </c>
      <c r="B81" s="34">
        <v>21.41</v>
      </c>
      <c r="C81" s="34">
        <v>43.52</v>
      </c>
      <c r="D81" s="34">
        <v>0.26</v>
      </c>
      <c r="E81" s="34">
        <v>45.3</v>
      </c>
      <c r="F81" s="34">
        <v>24.06</v>
      </c>
      <c r="G81" s="34">
        <v>27.91</v>
      </c>
      <c r="H81" s="34">
        <v>0.942</v>
      </c>
      <c r="I81">
        <v>0</v>
      </c>
      <c r="L81">
        <v>0</v>
      </c>
      <c r="M81">
        <v>16.28</v>
      </c>
      <c r="N81">
        <v>44.37</v>
      </c>
      <c r="O81">
        <v>0.31</v>
      </c>
      <c r="P81">
        <v>47.1</v>
      </c>
      <c r="Q81">
        <v>30.08</v>
      </c>
      <c r="R81">
        <v>24.06</v>
      </c>
    </row>
    <row r="82" spans="1:18">
      <c r="A82" s="34">
        <v>81</v>
      </c>
      <c r="B82" s="34">
        <v>20.39</v>
      </c>
      <c r="C82" s="34">
        <v>14.16</v>
      </c>
      <c r="D82" s="34">
        <v>0.41</v>
      </c>
      <c r="E82" s="34">
        <v>40.02</v>
      </c>
      <c r="F82" s="34">
        <v>59.74</v>
      </c>
      <c r="G82" s="34">
        <v>27.95</v>
      </c>
      <c r="H82" s="34">
        <v>0.272</v>
      </c>
      <c r="I82">
        <v>0</v>
      </c>
      <c r="L82">
        <v>0</v>
      </c>
      <c r="M82">
        <v>18.55</v>
      </c>
      <c r="N82">
        <v>5.32</v>
      </c>
      <c r="O82">
        <v>0.36</v>
      </c>
      <c r="P82">
        <v>48.26</v>
      </c>
      <c r="Q82">
        <v>61.96</v>
      </c>
      <c r="R82">
        <v>27.94</v>
      </c>
    </row>
    <row r="83" spans="1:18">
      <c r="A83" s="34">
        <v>82</v>
      </c>
      <c r="B83" s="34">
        <v>25.41</v>
      </c>
      <c r="C83" s="34">
        <v>8.53</v>
      </c>
      <c r="D83" s="34">
        <v>0.31</v>
      </c>
      <c r="E83" s="34">
        <v>27.4</v>
      </c>
      <c r="F83" s="34">
        <v>82.82</v>
      </c>
      <c r="G83" s="34">
        <v>18.67</v>
      </c>
      <c r="H83" s="34">
        <v>0.385</v>
      </c>
      <c r="I83">
        <v>0</v>
      </c>
      <c r="L83">
        <v>0</v>
      </c>
      <c r="M83">
        <v>21.41</v>
      </c>
      <c r="N83">
        <v>43.52</v>
      </c>
      <c r="O83">
        <v>0.26</v>
      </c>
      <c r="P83">
        <v>45.3</v>
      </c>
      <c r="Q83">
        <v>24.06</v>
      </c>
      <c r="R83">
        <v>27.91</v>
      </c>
    </row>
    <row r="84" spans="1:18">
      <c r="A84" s="34">
        <v>83</v>
      </c>
      <c r="B84" s="34">
        <v>26.57</v>
      </c>
      <c r="C84" s="34">
        <v>24.57</v>
      </c>
      <c r="D84" s="34">
        <v>0.37</v>
      </c>
      <c r="E84" s="34">
        <v>30.17</v>
      </c>
      <c r="F84" s="34">
        <v>61.99</v>
      </c>
      <c r="G84" s="34">
        <v>20.16</v>
      </c>
      <c r="H84" s="34">
        <v>0.741</v>
      </c>
      <c r="I84">
        <v>0</v>
      </c>
      <c r="L84">
        <v>0</v>
      </c>
      <c r="M84">
        <v>20.39</v>
      </c>
      <c r="N84">
        <v>14.16</v>
      </c>
      <c r="O84">
        <v>0.41</v>
      </c>
      <c r="P84">
        <v>40.02</v>
      </c>
      <c r="Q84">
        <v>59.74</v>
      </c>
      <c r="R84">
        <v>27.95</v>
      </c>
    </row>
    <row r="85" spans="1:18">
      <c r="A85" s="34">
        <v>84</v>
      </c>
      <c r="B85" s="34">
        <v>23.4</v>
      </c>
      <c r="C85" s="34">
        <v>13.38</v>
      </c>
      <c r="D85" s="34">
        <v>0.1</v>
      </c>
      <c r="E85" s="34">
        <v>19.6</v>
      </c>
      <c r="F85" s="34">
        <v>89.44</v>
      </c>
      <c r="G85" s="34">
        <v>17.95</v>
      </c>
      <c r="H85" s="34">
        <v>0.853</v>
      </c>
      <c r="I85">
        <v>0</v>
      </c>
      <c r="L85">
        <v>0</v>
      </c>
      <c r="M85">
        <v>25.41</v>
      </c>
      <c r="N85">
        <v>8.53</v>
      </c>
      <c r="O85">
        <v>0.31</v>
      </c>
      <c r="P85">
        <v>27.4</v>
      </c>
      <c r="Q85">
        <v>82.82</v>
      </c>
      <c r="R85">
        <v>18.67</v>
      </c>
    </row>
    <row r="86" spans="1:18">
      <c r="A86" s="34">
        <v>85</v>
      </c>
      <c r="B86" s="34">
        <v>21.01</v>
      </c>
      <c r="C86" s="34">
        <v>29.33</v>
      </c>
      <c r="D86" s="34">
        <v>0.33</v>
      </c>
      <c r="E86" s="34">
        <v>48.94</v>
      </c>
      <c r="F86" s="34">
        <v>44.01</v>
      </c>
      <c r="G86" s="34">
        <v>20.69</v>
      </c>
      <c r="H86" s="34">
        <v>0.478</v>
      </c>
      <c r="I86">
        <v>0</v>
      </c>
      <c r="L86">
        <v>0</v>
      </c>
      <c r="M86">
        <v>26.57</v>
      </c>
      <c r="N86">
        <v>24.57</v>
      </c>
      <c r="O86">
        <v>0.37</v>
      </c>
      <c r="P86">
        <v>30.17</v>
      </c>
      <c r="Q86">
        <v>61.99</v>
      </c>
      <c r="R86">
        <v>20.16</v>
      </c>
    </row>
    <row r="87" spans="1:18">
      <c r="A87" s="34">
        <v>86</v>
      </c>
      <c r="B87" s="34">
        <v>18.15</v>
      </c>
      <c r="C87" s="34">
        <v>12.07</v>
      </c>
      <c r="D87" s="34">
        <v>0.18</v>
      </c>
      <c r="E87" s="34">
        <v>33.4</v>
      </c>
      <c r="F87" s="34">
        <v>83.63</v>
      </c>
      <c r="G87" s="34">
        <v>17.13</v>
      </c>
      <c r="H87" s="34">
        <v>0.43</v>
      </c>
      <c r="I87">
        <v>0</v>
      </c>
      <c r="L87">
        <v>0</v>
      </c>
      <c r="M87">
        <v>23.4</v>
      </c>
      <c r="N87">
        <v>13.38</v>
      </c>
      <c r="O87">
        <v>0.1</v>
      </c>
      <c r="P87">
        <v>19.6</v>
      </c>
      <c r="Q87">
        <v>89.44</v>
      </c>
      <c r="R87">
        <v>17.95</v>
      </c>
    </row>
    <row r="88" spans="1:18">
      <c r="A88" s="34">
        <v>87</v>
      </c>
      <c r="B88" s="34">
        <v>13.36</v>
      </c>
      <c r="C88" s="34">
        <v>11.56</v>
      </c>
      <c r="D88" s="34">
        <v>0.34</v>
      </c>
      <c r="E88" s="34">
        <v>35.39</v>
      </c>
      <c r="F88" s="34">
        <v>88.62</v>
      </c>
      <c r="G88" s="34">
        <v>16.45</v>
      </c>
      <c r="H88" s="34">
        <v>0.283</v>
      </c>
      <c r="I88">
        <v>0</v>
      </c>
      <c r="L88">
        <v>0</v>
      </c>
      <c r="M88">
        <v>21.01</v>
      </c>
      <c r="N88">
        <v>29.33</v>
      </c>
      <c r="O88">
        <v>0.33</v>
      </c>
      <c r="P88">
        <v>48.94</v>
      </c>
      <c r="Q88">
        <v>44.01</v>
      </c>
      <c r="R88">
        <v>20.69</v>
      </c>
    </row>
    <row r="89" spans="1:18">
      <c r="A89" s="34">
        <v>88</v>
      </c>
      <c r="B89" s="34">
        <v>16.04</v>
      </c>
      <c r="C89" s="34">
        <v>20.55</v>
      </c>
      <c r="D89" s="34">
        <v>0.28</v>
      </c>
      <c r="E89" s="34">
        <v>38.27</v>
      </c>
      <c r="F89" s="34">
        <v>74</v>
      </c>
      <c r="G89" s="34">
        <v>17.57</v>
      </c>
      <c r="H89" s="34">
        <v>0.473</v>
      </c>
      <c r="I89">
        <v>0</v>
      </c>
      <c r="L89">
        <v>0</v>
      </c>
      <c r="M89">
        <v>18.15</v>
      </c>
      <c r="N89">
        <v>12.07</v>
      </c>
      <c r="O89">
        <v>0.18</v>
      </c>
      <c r="P89">
        <v>33.4</v>
      </c>
      <c r="Q89">
        <v>83.63</v>
      </c>
      <c r="R89">
        <v>17.13</v>
      </c>
    </row>
    <row r="90" spans="1:18">
      <c r="A90" s="34">
        <v>89</v>
      </c>
      <c r="B90" s="34">
        <v>24.28</v>
      </c>
      <c r="C90" s="34">
        <v>7.03</v>
      </c>
      <c r="D90" s="34">
        <v>0.02</v>
      </c>
      <c r="E90" s="34">
        <v>43.21</v>
      </c>
      <c r="F90" s="34">
        <v>75.17</v>
      </c>
      <c r="G90" s="34">
        <v>17.71</v>
      </c>
      <c r="H90" s="34">
        <v>0.326</v>
      </c>
      <c r="I90">
        <v>0</v>
      </c>
      <c r="L90">
        <v>0</v>
      </c>
      <c r="M90">
        <v>13.36</v>
      </c>
      <c r="N90">
        <v>11.56</v>
      </c>
      <c r="O90">
        <v>0.34</v>
      </c>
      <c r="P90">
        <v>35.39</v>
      </c>
      <c r="Q90">
        <v>88.62</v>
      </c>
      <c r="R90">
        <v>16.45</v>
      </c>
    </row>
    <row r="91" spans="1:18">
      <c r="A91" s="34">
        <v>90</v>
      </c>
      <c r="B91" s="34">
        <v>28.29</v>
      </c>
      <c r="C91" s="34">
        <v>34.09</v>
      </c>
      <c r="D91" s="34">
        <v>0.25</v>
      </c>
      <c r="E91" s="34">
        <v>35.41</v>
      </c>
      <c r="F91" s="34">
        <v>56.23</v>
      </c>
      <c r="G91" s="34">
        <v>13.88</v>
      </c>
      <c r="H91" s="34">
        <v>1.131</v>
      </c>
      <c r="I91">
        <v>1</v>
      </c>
      <c r="L91">
        <v>0</v>
      </c>
      <c r="M91">
        <v>16.04</v>
      </c>
      <c r="N91">
        <v>20.55</v>
      </c>
      <c r="O91">
        <v>0.28</v>
      </c>
      <c r="P91">
        <v>38.27</v>
      </c>
      <c r="Q91">
        <v>74</v>
      </c>
      <c r="R91">
        <v>17.57</v>
      </c>
    </row>
    <row r="92" spans="1:18">
      <c r="A92" s="34">
        <v>91</v>
      </c>
      <c r="B92" s="34">
        <v>13.59</v>
      </c>
      <c r="C92" s="34">
        <v>16.28</v>
      </c>
      <c r="D92" s="34">
        <v>0.39</v>
      </c>
      <c r="E92" s="34">
        <v>37.99</v>
      </c>
      <c r="F92" s="34">
        <v>76.9</v>
      </c>
      <c r="G92" s="34">
        <v>23.83</v>
      </c>
      <c r="H92" s="34">
        <v>0.283</v>
      </c>
      <c r="I92">
        <v>0</v>
      </c>
      <c r="L92">
        <v>0</v>
      </c>
      <c r="M92">
        <v>24.28</v>
      </c>
      <c r="N92">
        <v>7.03</v>
      </c>
      <c r="O92">
        <v>0.02</v>
      </c>
      <c r="P92">
        <v>43.21</v>
      </c>
      <c r="Q92">
        <v>75.17</v>
      </c>
      <c r="R92">
        <v>17.71</v>
      </c>
    </row>
    <row r="93" spans="1:18">
      <c r="A93" s="34">
        <v>92</v>
      </c>
      <c r="B93" s="34">
        <v>18.94</v>
      </c>
      <c r="C93" s="34">
        <v>13.19</v>
      </c>
      <c r="D93" s="34">
        <v>0.12</v>
      </c>
      <c r="E93" s="34">
        <v>48.04</v>
      </c>
      <c r="F93" s="34">
        <v>60.52</v>
      </c>
      <c r="G93" s="34">
        <v>28.33</v>
      </c>
      <c r="H93" s="34">
        <v>0.319</v>
      </c>
      <c r="I93">
        <v>0</v>
      </c>
      <c r="L93">
        <v>0</v>
      </c>
      <c r="M93">
        <v>13.59</v>
      </c>
      <c r="N93">
        <v>16.28</v>
      </c>
      <c r="O93">
        <v>0.39</v>
      </c>
      <c r="P93">
        <v>37.99</v>
      </c>
      <c r="Q93">
        <v>76.9</v>
      </c>
      <c r="R93">
        <v>23.83</v>
      </c>
    </row>
    <row r="94" spans="1:18">
      <c r="A94" s="34">
        <v>93</v>
      </c>
      <c r="B94" s="34">
        <v>13.65</v>
      </c>
      <c r="C94" s="34">
        <v>11.44</v>
      </c>
      <c r="D94" s="34">
        <v>0.18</v>
      </c>
      <c r="E94" s="34">
        <v>31.56</v>
      </c>
      <c r="F94" s="34">
        <v>95.91</v>
      </c>
      <c r="G94" s="34">
        <v>18.21</v>
      </c>
      <c r="H94" s="34">
        <v>0.388</v>
      </c>
      <c r="I94">
        <v>0</v>
      </c>
      <c r="L94">
        <v>0</v>
      </c>
      <c r="M94">
        <v>18.94</v>
      </c>
      <c r="N94">
        <v>13.19</v>
      </c>
      <c r="O94">
        <v>0.12</v>
      </c>
      <c r="P94">
        <v>48.04</v>
      </c>
      <c r="Q94">
        <v>60.52</v>
      </c>
      <c r="R94">
        <v>28.33</v>
      </c>
    </row>
    <row r="95" spans="1:18">
      <c r="A95" s="34">
        <v>94</v>
      </c>
      <c r="B95" s="34">
        <v>25.47</v>
      </c>
      <c r="C95" s="34">
        <v>34.89</v>
      </c>
      <c r="D95" s="34">
        <v>0.3</v>
      </c>
      <c r="E95" s="34">
        <v>51.51</v>
      </c>
      <c r="F95" s="34">
        <v>41.7</v>
      </c>
      <c r="G95" s="34">
        <v>17.38</v>
      </c>
      <c r="H95" s="34">
        <v>0.649</v>
      </c>
      <c r="I95">
        <v>0</v>
      </c>
      <c r="L95">
        <v>0</v>
      </c>
      <c r="M95">
        <v>13.65</v>
      </c>
      <c r="N95">
        <v>11.44</v>
      </c>
      <c r="O95">
        <v>0.18</v>
      </c>
      <c r="P95">
        <v>31.56</v>
      </c>
      <c r="Q95">
        <v>95.91</v>
      </c>
      <c r="R95">
        <v>18.21</v>
      </c>
    </row>
    <row r="96" spans="1:18">
      <c r="A96" s="34">
        <v>95</v>
      </c>
      <c r="B96" s="34">
        <v>20.12</v>
      </c>
      <c r="C96" s="34">
        <v>28.12</v>
      </c>
      <c r="D96" s="34">
        <v>0.19</v>
      </c>
      <c r="E96" s="34">
        <v>23.61</v>
      </c>
      <c r="F96" s="34">
        <v>83.34</v>
      </c>
      <c r="G96" s="34">
        <v>16.18</v>
      </c>
      <c r="H96" s="34">
        <v>1.251</v>
      </c>
      <c r="I96">
        <v>1</v>
      </c>
      <c r="L96">
        <v>0</v>
      </c>
      <c r="M96">
        <v>25.47</v>
      </c>
      <c r="N96">
        <v>34.89</v>
      </c>
      <c r="O96">
        <v>0.3</v>
      </c>
      <c r="P96">
        <v>51.51</v>
      </c>
      <c r="Q96">
        <v>41.7</v>
      </c>
      <c r="R96">
        <v>17.38</v>
      </c>
    </row>
    <row r="97" spans="1:18">
      <c r="A97" s="34">
        <v>96</v>
      </c>
      <c r="B97" s="34">
        <v>21.07</v>
      </c>
      <c r="C97" s="34">
        <v>33.97</v>
      </c>
      <c r="D97" s="34">
        <v>0.11</v>
      </c>
      <c r="E97" s="34">
        <v>23.28</v>
      </c>
      <c r="F97" s="34">
        <v>83.55</v>
      </c>
      <c r="G97" s="34">
        <v>13.02</v>
      </c>
      <c r="H97" s="34">
        <v>1.733</v>
      </c>
      <c r="I97">
        <v>1</v>
      </c>
      <c r="L97">
        <v>0</v>
      </c>
      <c r="M97">
        <v>23.92</v>
      </c>
      <c r="N97">
        <v>2.95</v>
      </c>
      <c r="O97">
        <v>0</v>
      </c>
      <c r="P97">
        <v>32.25</v>
      </c>
      <c r="Q97">
        <v>100.13</v>
      </c>
      <c r="R97">
        <v>16.08</v>
      </c>
    </row>
    <row r="98" spans="1:18">
      <c r="A98" s="34">
        <v>97</v>
      </c>
      <c r="B98" s="34">
        <v>23.92</v>
      </c>
      <c r="C98" s="34">
        <v>2.95</v>
      </c>
      <c r="D98" s="34">
        <v>0</v>
      </c>
      <c r="E98" s="34">
        <v>32.25</v>
      </c>
      <c r="F98" s="34">
        <v>100.13</v>
      </c>
      <c r="G98" s="34">
        <v>16.08</v>
      </c>
      <c r="H98" s="34">
        <v>0.236</v>
      </c>
      <c r="I98">
        <v>0</v>
      </c>
      <c r="L98">
        <v>0</v>
      </c>
      <c r="M98">
        <v>21.67</v>
      </c>
      <c r="N98">
        <v>6.42</v>
      </c>
      <c r="O98">
        <v>0.47</v>
      </c>
      <c r="P98">
        <v>37.56</v>
      </c>
      <c r="Q98">
        <v>83.77</v>
      </c>
      <c r="R98">
        <v>25.5</v>
      </c>
    </row>
    <row r="99" spans="1:18">
      <c r="A99" s="34">
        <v>98</v>
      </c>
      <c r="B99" s="34">
        <v>21.67</v>
      </c>
      <c r="C99" s="34">
        <v>6.42</v>
      </c>
      <c r="D99" s="34">
        <v>0.47</v>
      </c>
      <c r="E99" s="34">
        <v>37.56</v>
      </c>
      <c r="F99" s="34">
        <v>83.77</v>
      </c>
      <c r="G99" s="34">
        <v>25.5</v>
      </c>
      <c r="H99" s="34">
        <v>0.16</v>
      </c>
      <c r="I99">
        <v>0</v>
      </c>
      <c r="L99">
        <v>0</v>
      </c>
      <c r="M99">
        <v>20.95</v>
      </c>
      <c r="N99">
        <v>36.93</v>
      </c>
      <c r="O99">
        <v>0.42</v>
      </c>
      <c r="P99">
        <v>34.54</v>
      </c>
      <c r="Q99">
        <v>57.59</v>
      </c>
      <c r="R99">
        <v>25.12</v>
      </c>
    </row>
    <row r="100" spans="1:18">
      <c r="A100" s="34">
        <v>99</v>
      </c>
      <c r="B100" s="34">
        <v>20.95</v>
      </c>
      <c r="C100" s="34">
        <v>36.93</v>
      </c>
      <c r="D100" s="34">
        <v>0.42</v>
      </c>
      <c r="E100" s="34">
        <v>34.54</v>
      </c>
      <c r="F100" s="34">
        <v>57.59</v>
      </c>
      <c r="G100" s="34">
        <v>25.12</v>
      </c>
      <c r="H100" s="34">
        <v>0.728</v>
      </c>
      <c r="I100">
        <v>0</v>
      </c>
      <c r="L100">
        <v>0</v>
      </c>
      <c r="M100">
        <v>19.38</v>
      </c>
      <c r="N100">
        <v>39.26</v>
      </c>
      <c r="O100">
        <v>0.4</v>
      </c>
      <c r="P100">
        <v>42.65</v>
      </c>
      <c r="Q100">
        <v>58.88</v>
      </c>
      <c r="R100">
        <v>15.55</v>
      </c>
    </row>
    <row r="101" ht="14.75" spans="1:9">
      <c r="A101" s="35">
        <v>100</v>
      </c>
      <c r="B101" s="35">
        <v>19.38</v>
      </c>
      <c r="C101" s="35">
        <v>39.26</v>
      </c>
      <c r="D101" s="35">
        <v>0.4</v>
      </c>
      <c r="E101" s="35">
        <v>42.65</v>
      </c>
      <c r="F101" s="35">
        <v>58.88</v>
      </c>
      <c r="G101" s="35">
        <v>15.55</v>
      </c>
      <c r="H101" s="35">
        <v>0.557</v>
      </c>
      <c r="I101">
        <v>0</v>
      </c>
    </row>
    <row r="102" ht="14.75"/>
  </sheetData>
  <sortState ref="L1:R102">
    <sortCondition ref="L1" descending="1"/>
  </sortState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8"/>
  <sheetViews>
    <sheetView topLeftCell="A40" workbookViewId="0">
      <selection activeCell="Q65" sqref="Q65"/>
    </sheetView>
  </sheetViews>
  <sheetFormatPr defaultColWidth="8.72727272727273" defaultRowHeight="14"/>
  <cols>
    <col min="1" max="4" width="9"/>
    <col min="5" max="6" width="30.9090909090909" customWidth="1"/>
    <col min="7" max="8" width="12.9090909090909" customWidth="1"/>
    <col min="9" max="10" width="9"/>
    <col min="11" max="11" width="35.3636363636364" customWidth="1"/>
  </cols>
  <sheetData>
    <row r="1" spans="1:11">
      <c r="A1" s="1" t="s">
        <v>6</v>
      </c>
      <c r="B1" s="1"/>
      <c r="C1" s="1" t="s">
        <v>7</v>
      </c>
      <c r="D1" s="1"/>
      <c r="E1" s="1" t="s">
        <v>8</v>
      </c>
      <c r="F1" s="1"/>
      <c r="G1" s="1" t="s">
        <v>9</v>
      </c>
      <c r="H1" s="1"/>
      <c r="I1" s="1" t="s">
        <v>10</v>
      </c>
      <c r="J1" s="1"/>
      <c r="K1" s="1" t="s">
        <v>11</v>
      </c>
    </row>
    <row r="2" spans="1:11">
      <c r="A2" s="1">
        <v>28.44</v>
      </c>
      <c r="B2" s="1"/>
      <c r="C2" s="1">
        <v>300</v>
      </c>
      <c r="D2" s="1"/>
      <c r="E2" s="1">
        <v>45</v>
      </c>
      <c r="F2" s="1"/>
      <c r="G2" s="1">
        <v>59</v>
      </c>
      <c r="H2" s="1"/>
      <c r="I2" s="1">
        <v>214</v>
      </c>
      <c r="J2" s="1"/>
      <c r="K2" s="1">
        <v>0.5</v>
      </c>
    </row>
    <row r="3" spans="1:11">
      <c r="A3" s="1">
        <v>28.44</v>
      </c>
      <c r="B3" s="1"/>
      <c r="C3" s="1">
        <v>300</v>
      </c>
      <c r="D3" s="1"/>
      <c r="E3" s="1">
        <v>45</v>
      </c>
      <c r="F3" s="1"/>
      <c r="G3" s="1">
        <v>58</v>
      </c>
      <c r="H3" s="1"/>
      <c r="I3" s="1">
        <v>200</v>
      </c>
      <c r="J3" s="1"/>
      <c r="K3" s="1">
        <v>0.5</v>
      </c>
    </row>
    <row r="4" spans="1:11">
      <c r="A4" s="1">
        <v>28.4</v>
      </c>
      <c r="B4" s="1"/>
      <c r="C4" s="1">
        <v>200</v>
      </c>
      <c r="D4" s="1"/>
      <c r="E4" s="1">
        <v>45</v>
      </c>
      <c r="F4" s="1"/>
      <c r="G4" s="1">
        <v>54</v>
      </c>
      <c r="H4" s="1"/>
      <c r="I4" s="1">
        <v>200</v>
      </c>
      <c r="J4" s="1"/>
      <c r="K4" s="1">
        <v>0.5</v>
      </c>
    </row>
    <row r="5" spans="1:11">
      <c r="A5" s="1">
        <v>28.4</v>
      </c>
      <c r="B5" s="1"/>
      <c r="C5" s="1">
        <v>150.1</v>
      </c>
      <c r="D5" s="1"/>
      <c r="E5" s="1">
        <v>45</v>
      </c>
      <c r="F5" s="1"/>
      <c r="G5" s="1">
        <v>53</v>
      </c>
      <c r="H5" s="1"/>
      <c r="I5" s="1">
        <v>180</v>
      </c>
      <c r="J5" s="1"/>
      <c r="K5" s="1">
        <v>0.5</v>
      </c>
    </row>
    <row r="6" spans="1:11">
      <c r="A6" s="1">
        <v>26.89</v>
      </c>
      <c r="B6" s="1"/>
      <c r="C6" s="1">
        <v>150.05</v>
      </c>
      <c r="D6" s="1"/>
      <c r="E6" s="1">
        <v>45</v>
      </c>
      <c r="F6" s="1"/>
      <c r="G6" s="1">
        <v>53</v>
      </c>
      <c r="H6" s="1"/>
      <c r="I6" s="1">
        <v>180</v>
      </c>
      <c r="J6" s="1"/>
      <c r="K6" s="1">
        <v>0.5</v>
      </c>
    </row>
    <row r="7" spans="1:11">
      <c r="A7" s="1">
        <v>26.81</v>
      </c>
      <c r="B7" s="1"/>
      <c r="C7" s="1">
        <v>150</v>
      </c>
      <c r="D7" s="1"/>
      <c r="E7" s="1">
        <v>45</v>
      </c>
      <c r="F7" s="1"/>
      <c r="G7" s="1">
        <v>52</v>
      </c>
      <c r="H7" s="1"/>
      <c r="I7" s="1">
        <v>170</v>
      </c>
      <c r="J7" s="1"/>
      <c r="K7" s="1">
        <v>0.5</v>
      </c>
    </row>
    <row r="8" spans="1:11">
      <c r="A8" s="1">
        <v>26.8</v>
      </c>
      <c r="B8" s="1"/>
      <c r="C8" s="1">
        <v>150</v>
      </c>
      <c r="D8" s="1"/>
      <c r="E8" s="1">
        <v>40.01</v>
      </c>
      <c r="F8" s="1"/>
      <c r="G8" s="1">
        <v>50</v>
      </c>
      <c r="H8" s="1"/>
      <c r="I8" s="1">
        <v>155</v>
      </c>
      <c r="J8" s="1"/>
      <c r="K8" s="1">
        <v>0.5</v>
      </c>
    </row>
    <row r="9" spans="1:11">
      <c r="A9" s="1">
        <v>26.78</v>
      </c>
      <c r="B9" s="1"/>
      <c r="C9" s="1">
        <v>150</v>
      </c>
      <c r="D9" s="1"/>
      <c r="E9" s="1">
        <v>40.01</v>
      </c>
      <c r="F9" s="1"/>
      <c r="G9" s="1">
        <v>50</v>
      </c>
      <c r="H9" s="1"/>
      <c r="I9" s="1">
        <v>138</v>
      </c>
      <c r="J9" s="1"/>
      <c r="K9" s="1">
        <v>0.5</v>
      </c>
    </row>
    <row r="10" spans="1:11">
      <c r="A10" s="1">
        <v>26.7</v>
      </c>
      <c r="B10" s="1"/>
      <c r="C10" s="1">
        <v>120</v>
      </c>
      <c r="D10" s="1"/>
      <c r="E10" s="1">
        <v>40</v>
      </c>
      <c r="F10" s="1"/>
      <c r="G10" s="1">
        <v>50</v>
      </c>
      <c r="H10" s="1"/>
      <c r="I10" s="1">
        <v>130</v>
      </c>
      <c r="J10" s="1"/>
      <c r="K10" s="1">
        <v>0.5</v>
      </c>
    </row>
    <row r="11" spans="1:11">
      <c r="A11" s="1">
        <v>26.7</v>
      </c>
      <c r="B11" s="1"/>
      <c r="C11" s="1">
        <v>120</v>
      </c>
      <c r="D11" s="1"/>
      <c r="E11" s="1">
        <v>40</v>
      </c>
      <c r="F11" s="1"/>
      <c r="G11" s="1">
        <v>49.98</v>
      </c>
      <c r="H11" s="1"/>
      <c r="I11" s="1">
        <v>120</v>
      </c>
      <c r="J11" s="1"/>
      <c r="K11" s="1">
        <v>0.49</v>
      </c>
    </row>
    <row r="12" spans="1:11">
      <c r="A12" s="1">
        <v>26.57</v>
      </c>
      <c r="B12" s="1"/>
      <c r="C12" s="1">
        <v>100</v>
      </c>
      <c r="D12" s="1"/>
      <c r="E12" s="1">
        <v>38.7</v>
      </c>
      <c r="F12" s="1"/>
      <c r="G12" s="1">
        <v>49.03</v>
      </c>
      <c r="H12" s="1"/>
      <c r="I12" s="1">
        <v>120</v>
      </c>
      <c r="J12" s="1"/>
      <c r="K12" s="1">
        <v>0.45</v>
      </c>
    </row>
    <row r="13" spans="1:11">
      <c r="A13" s="1">
        <v>26.49</v>
      </c>
      <c r="B13" s="1"/>
      <c r="C13" s="1">
        <v>99.93</v>
      </c>
      <c r="D13" s="1"/>
      <c r="E13" s="1">
        <v>38.7</v>
      </c>
      <c r="F13" s="1"/>
      <c r="G13" s="1">
        <v>45.5</v>
      </c>
      <c r="H13" s="1"/>
      <c r="I13" s="1">
        <v>120</v>
      </c>
      <c r="J13" s="1"/>
      <c r="K13" s="1">
        <v>0.45</v>
      </c>
    </row>
    <row r="14" spans="1:11">
      <c r="A14" s="1">
        <v>26.43</v>
      </c>
      <c r="B14" s="1"/>
      <c r="C14" s="1">
        <v>70.07</v>
      </c>
      <c r="D14" s="1"/>
      <c r="E14" s="1">
        <v>38</v>
      </c>
      <c r="F14" s="1"/>
      <c r="G14" s="1">
        <v>45.3</v>
      </c>
      <c r="H14" s="1"/>
      <c r="I14" s="1">
        <v>115</v>
      </c>
      <c r="J14" s="1"/>
      <c r="K14" s="1">
        <v>0.45</v>
      </c>
    </row>
    <row r="15" spans="1:11">
      <c r="A15" s="1">
        <v>26</v>
      </c>
      <c r="B15" s="1"/>
      <c r="C15" s="1">
        <v>70</v>
      </c>
      <c r="D15" s="1"/>
      <c r="E15" s="1">
        <v>37.98</v>
      </c>
      <c r="F15" s="1"/>
      <c r="G15" s="1">
        <v>45</v>
      </c>
      <c r="H15" s="1"/>
      <c r="I15" s="1">
        <v>115</v>
      </c>
      <c r="J15" s="1"/>
      <c r="K15" s="1">
        <v>0.405</v>
      </c>
    </row>
    <row r="16" spans="1:11">
      <c r="A16" s="1">
        <v>25.96</v>
      </c>
      <c r="B16" s="1"/>
      <c r="C16" s="1">
        <v>60</v>
      </c>
      <c r="D16" s="1"/>
      <c r="E16" s="1">
        <v>36</v>
      </c>
      <c r="F16" s="1"/>
      <c r="G16" s="1">
        <v>45</v>
      </c>
      <c r="H16" s="1"/>
      <c r="I16" s="1">
        <v>108</v>
      </c>
      <c r="J16" s="1"/>
      <c r="K16" s="1">
        <v>0.4</v>
      </c>
    </row>
    <row r="17" spans="1:11">
      <c r="A17" s="1">
        <v>25</v>
      </c>
      <c r="B17" s="1"/>
      <c r="C17" s="1">
        <v>57.47</v>
      </c>
      <c r="D17" s="1"/>
      <c r="E17" s="1">
        <v>36</v>
      </c>
      <c r="F17" s="1"/>
      <c r="G17" s="1">
        <v>45</v>
      </c>
      <c r="H17" s="1"/>
      <c r="I17" s="1">
        <v>100</v>
      </c>
      <c r="J17" s="1"/>
      <c r="K17" s="1">
        <v>0.4</v>
      </c>
    </row>
    <row r="18" spans="1:11">
      <c r="A18" s="1">
        <v>24.96</v>
      </c>
      <c r="B18" s="1"/>
      <c r="C18" s="1">
        <v>57.46</v>
      </c>
      <c r="D18" s="1"/>
      <c r="E18" s="1">
        <v>36</v>
      </c>
      <c r="F18" s="1"/>
      <c r="G18" s="1">
        <v>45</v>
      </c>
      <c r="H18" s="1"/>
      <c r="I18" s="1">
        <v>100</v>
      </c>
      <c r="J18" s="1"/>
      <c r="K18" s="1">
        <v>0.4</v>
      </c>
    </row>
    <row r="19" spans="1:11">
      <c r="A19" s="1">
        <v>24</v>
      </c>
      <c r="B19" s="1"/>
      <c r="C19" s="1">
        <v>50</v>
      </c>
      <c r="D19" s="1"/>
      <c r="E19" s="1">
        <v>36</v>
      </c>
      <c r="F19" s="1"/>
      <c r="G19" s="1">
        <v>45</v>
      </c>
      <c r="H19" s="1"/>
      <c r="I19" s="1">
        <v>100</v>
      </c>
      <c r="J19" s="1"/>
      <c r="K19" s="1">
        <v>0.4</v>
      </c>
    </row>
    <row r="20" spans="1:11">
      <c r="A20" s="1">
        <v>23.47</v>
      </c>
      <c r="B20" s="1"/>
      <c r="C20" s="1">
        <v>50</v>
      </c>
      <c r="D20" s="1"/>
      <c r="E20" s="1">
        <v>36</v>
      </c>
      <c r="F20" s="1"/>
      <c r="G20" s="1">
        <v>45</v>
      </c>
      <c r="H20" s="1"/>
      <c r="I20" s="1">
        <v>100</v>
      </c>
      <c r="J20" s="1"/>
      <c r="K20" s="1">
        <v>0.4</v>
      </c>
    </row>
    <row r="21" spans="1:11">
      <c r="A21" s="1">
        <v>23</v>
      </c>
      <c r="B21" s="1"/>
      <c r="C21" s="1">
        <v>45.02</v>
      </c>
      <c r="D21" s="1"/>
      <c r="E21" s="1">
        <v>36</v>
      </c>
      <c r="F21" s="1"/>
      <c r="G21" s="1">
        <v>45</v>
      </c>
      <c r="H21" s="1"/>
      <c r="I21" s="1">
        <v>100</v>
      </c>
      <c r="J21" s="1"/>
      <c r="K21" s="1">
        <v>0.4</v>
      </c>
    </row>
    <row r="22" spans="1:11">
      <c r="A22" s="1">
        <v>22.4</v>
      </c>
      <c r="B22" s="1"/>
      <c r="C22" s="1">
        <v>45.02</v>
      </c>
      <c r="D22" s="1"/>
      <c r="E22" s="1">
        <v>36</v>
      </c>
      <c r="F22" s="1"/>
      <c r="G22" s="1">
        <v>45</v>
      </c>
      <c r="H22" s="1"/>
      <c r="I22" s="1">
        <v>92.2</v>
      </c>
      <c r="J22" s="1"/>
      <c r="K22" s="1">
        <v>0.4</v>
      </c>
    </row>
    <row r="23" spans="1:11">
      <c r="A23" s="1">
        <v>22.4</v>
      </c>
      <c r="B23" s="1"/>
      <c r="C23" s="1">
        <v>40.06</v>
      </c>
      <c r="D23" s="1"/>
      <c r="E23" s="1">
        <v>36</v>
      </c>
      <c r="F23" s="1"/>
      <c r="G23" s="1">
        <v>45</v>
      </c>
      <c r="H23" s="1"/>
      <c r="I23" s="1">
        <v>88</v>
      </c>
      <c r="J23" s="1"/>
      <c r="K23" s="1">
        <v>0.4</v>
      </c>
    </row>
    <row r="24" spans="1:11">
      <c r="A24" s="1">
        <v>22.4</v>
      </c>
      <c r="B24" s="1"/>
      <c r="C24" s="1">
        <v>40.06</v>
      </c>
      <c r="D24" s="1"/>
      <c r="E24" s="1">
        <v>36</v>
      </c>
      <c r="F24" s="1"/>
      <c r="G24" s="1">
        <v>45</v>
      </c>
      <c r="H24" s="1"/>
      <c r="I24" s="1">
        <v>88</v>
      </c>
      <c r="J24" s="1"/>
      <c r="K24" s="1">
        <v>0.4</v>
      </c>
    </row>
    <row r="25" spans="1:11">
      <c r="A25" s="1">
        <v>22.38</v>
      </c>
      <c r="B25" s="1"/>
      <c r="C25" s="1">
        <v>39.23</v>
      </c>
      <c r="D25" s="1"/>
      <c r="E25" s="1">
        <v>35.01</v>
      </c>
      <c r="F25" s="1"/>
      <c r="G25" s="1">
        <v>45</v>
      </c>
      <c r="H25" s="1"/>
      <c r="I25" s="1">
        <v>88</v>
      </c>
      <c r="J25" s="1"/>
      <c r="K25" s="1">
        <v>0.38</v>
      </c>
    </row>
    <row r="26" spans="1:11">
      <c r="A26" s="1">
        <v>22.38</v>
      </c>
      <c r="B26" s="1"/>
      <c r="C26" s="1">
        <v>39.16</v>
      </c>
      <c r="D26" s="1"/>
      <c r="E26" s="1">
        <v>35.01</v>
      </c>
      <c r="F26" s="1"/>
      <c r="G26" s="1">
        <v>45</v>
      </c>
      <c r="H26" s="1"/>
      <c r="I26" s="1">
        <v>88</v>
      </c>
      <c r="J26" s="1"/>
      <c r="K26" s="1">
        <v>0.38</v>
      </c>
    </row>
    <row r="27" spans="1:11">
      <c r="A27" s="1">
        <v>22.38</v>
      </c>
      <c r="B27" s="1"/>
      <c r="C27" s="1">
        <v>34.96</v>
      </c>
      <c r="D27" s="1"/>
      <c r="E27" s="1">
        <v>35.01</v>
      </c>
      <c r="F27" s="1"/>
      <c r="G27" s="1">
        <v>45</v>
      </c>
      <c r="H27" s="1"/>
      <c r="I27" s="1">
        <v>80</v>
      </c>
      <c r="J27" s="1"/>
      <c r="K27" s="1">
        <v>0.35</v>
      </c>
    </row>
    <row r="28" spans="1:11">
      <c r="A28" s="1">
        <v>22</v>
      </c>
      <c r="B28" s="1"/>
      <c r="C28" s="1">
        <v>33.52</v>
      </c>
      <c r="D28" s="1"/>
      <c r="E28" s="1">
        <v>35.01</v>
      </c>
      <c r="F28" s="1"/>
      <c r="G28" s="1">
        <v>45</v>
      </c>
      <c r="H28" s="1"/>
      <c r="I28" s="1">
        <v>76.81</v>
      </c>
      <c r="J28" s="1"/>
      <c r="K28" s="1">
        <v>0.35</v>
      </c>
    </row>
    <row r="29" spans="1:11">
      <c r="A29" s="1">
        <v>22</v>
      </c>
      <c r="B29" s="1"/>
      <c r="C29" s="1">
        <v>33.46</v>
      </c>
      <c r="D29" s="1"/>
      <c r="E29" s="1">
        <v>35.01</v>
      </c>
      <c r="F29" s="1"/>
      <c r="G29" s="1">
        <v>45</v>
      </c>
      <c r="H29" s="1"/>
      <c r="I29" s="1">
        <v>76.8</v>
      </c>
      <c r="J29" s="1"/>
      <c r="K29" s="1">
        <v>0.35</v>
      </c>
    </row>
    <row r="30" spans="1:11">
      <c r="A30" s="1">
        <v>22</v>
      </c>
      <c r="B30" s="1"/>
      <c r="C30" s="1">
        <v>30.01</v>
      </c>
      <c r="D30" s="1"/>
      <c r="E30" s="1">
        <v>35</v>
      </c>
      <c r="F30" s="1"/>
      <c r="G30" s="1">
        <v>45</v>
      </c>
      <c r="H30" s="1"/>
      <c r="I30" s="1">
        <v>73</v>
      </c>
      <c r="J30" s="1"/>
      <c r="K30" s="1">
        <v>0.3</v>
      </c>
    </row>
    <row r="31" spans="1:11">
      <c r="A31" s="1">
        <v>21.98</v>
      </c>
      <c r="B31" s="1"/>
      <c r="C31" s="1">
        <v>30.01</v>
      </c>
      <c r="D31" s="1"/>
      <c r="E31" s="1">
        <v>35</v>
      </c>
      <c r="F31" s="1"/>
      <c r="G31" s="1">
        <v>45</v>
      </c>
      <c r="H31" s="1"/>
      <c r="I31" s="1">
        <v>61</v>
      </c>
      <c r="J31" s="1"/>
      <c r="K31" s="1">
        <v>0.3</v>
      </c>
    </row>
    <row r="32" spans="1:11">
      <c r="A32" s="1">
        <v>21.98</v>
      </c>
      <c r="B32" s="1"/>
      <c r="C32" s="1">
        <v>30.01</v>
      </c>
      <c r="D32" s="1"/>
      <c r="E32" s="1">
        <v>35</v>
      </c>
      <c r="F32" s="1"/>
      <c r="G32" s="1">
        <v>40.02</v>
      </c>
      <c r="H32" s="1"/>
      <c r="I32" s="1">
        <v>50</v>
      </c>
      <c r="J32" s="1"/>
      <c r="K32" s="1">
        <v>0.3</v>
      </c>
    </row>
    <row r="33" spans="1:11">
      <c r="A33" s="1">
        <v>21.98</v>
      </c>
      <c r="B33" s="1"/>
      <c r="C33" s="1">
        <v>30.01</v>
      </c>
      <c r="D33" s="1"/>
      <c r="E33" s="1">
        <v>35</v>
      </c>
      <c r="F33" s="1"/>
      <c r="G33" s="1">
        <v>40.02</v>
      </c>
      <c r="H33" s="1"/>
      <c r="I33" s="1">
        <v>50</v>
      </c>
      <c r="J33" s="1"/>
      <c r="K33" s="1">
        <v>0.3</v>
      </c>
    </row>
    <row r="34" spans="1:11">
      <c r="A34" s="1">
        <v>21.82</v>
      </c>
      <c r="B34" s="1"/>
      <c r="C34" s="1">
        <v>29.42</v>
      </c>
      <c r="D34" s="1"/>
      <c r="E34" s="1">
        <v>33</v>
      </c>
      <c r="F34" s="1"/>
      <c r="G34" s="1">
        <v>40.02</v>
      </c>
      <c r="H34" s="1"/>
      <c r="I34" s="1">
        <v>50</v>
      </c>
      <c r="J34" s="1"/>
      <c r="K34" s="1">
        <v>0.3</v>
      </c>
    </row>
    <row r="35" spans="1:11">
      <c r="A35" s="1">
        <v>21.78</v>
      </c>
      <c r="B35" s="1"/>
      <c r="C35" s="1">
        <v>29.41</v>
      </c>
      <c r="D35" s="1"/>
      <c r="E35" s="1">
        <v>33</v>
      </c>
      <c r="F35" s="1"/>
      <c r="G35" s="1">
        <v>40.02</v>
      </c>
      <c r="H35" s="1"/>
      <c r="I35" s="1">
        <v>50</v>
      </c>
      <c r="J35" s="1"/>
      <c r="K35" s="1">
        <v>0.3</v>
      </c>
    </row>
    <row r="36" spans="1:11">
      <c r="A36" s="1">
        <v>21.51</v>
      </c>
      <c r="B36" s="1"/>
      <c r="C36" s="1">
        <v>26.41</v>
      </c>
      <c r="D36" s="1"/>
      <c r="E36" s="1">
        <v>33</v>
      </c>
      <c r="F36" s="1"/>
      <c r="G36" s="1">
        <v>40.02</v>
      </c>
      <c r="H36" s="1"/>
      <c r="I36" s="1">
        <v>50</v>
      </c>
      <c r="J36" s="1"/>
      <c r="K36" s="1">
        <v>0.3</v>
      </c>
    </row>
    <row r="37" spans="1:11">
      <c r="A37" s="1">
        <v>21.47</v>
      </c>
      <c r="B37" s="1"/>
      <c r="C37" s="1">
        <v>26.34</v>
      </c>
      <c r="D37" s="1"/>
      <c r="E37" s="1">
        <v>32</v>
      </c>
      <c r="F37" s="1"/>
      <c r="G37" s="1">
        <v>40</v>
      </c>
      <c r="H37" s="1"/>
      <c r="I37" s="1">
        <v>50</v>
      </c>
      <c r="J37" s="1"/>
      <c r="K37" s="1">
        <v>0.3</v>
      </c>
    </row>
    <row r="38" spans="1:11">
      <c r="A38" s="1">
        <v>21.43</v>
      </c>
      <c r="B38" s="1"/>
      <c r="C38" s="1">
        <v>25.06</v>
      </c>
      <c r="D38" s="1"/>
      <c r="E38" s="1">
        <v>32</v>
      </c>
      <c r="F38" s="1"/>
      <c r="G38" s="1">
        <v>40</v>
      </c>
      <c r="H38" s="1"/>
      <c r="I38" s="1">
        <v>50</v>
      </c>
      <c r="J38" s="1"/>
      <c r="K38" s="1">
        <v>0.3</v>
      </c>
    </row>
    <row r="39" spans="1:11">
      <c r="A39" s="1">
        <v>21.36</v>
      </c>
      <c r="B39" s="1"/>
      <c r="C39" s="1">
        <v>25.06</v>
      </c>
      <c r="D39" s="1"/>
      <c r="E39" s="1">
        <v>32</v>
      </c>
      <c r="F39" s="1"/>
      <c r="G39" s="1">
        <v>37</v>
      </c>
      <c r="H39" s="1"/>
      <c r="I39" s="1">
        <v>50</v>
      </c>
      <c r="J39" s="1"/>
      <c r="K39" s="1">
        <v>0.3</v>
      </c>
    </row>
    <row r="40" spans="1:11">
      <c r="A40" s="1">
        <v>21.1</v>
      </c>
      <c r="B40" s="1"/>
      <c r="C40" s="1">
        <v>25.06</v>
      </c>
      <c r="D40" s="1"/>
      <c r="E40" s="1">
        <v>30.34</v>
      </c>
      <c r="F40" s="1"/>
      <c r="G40" s="1">
        <v>35</v>
      </c>
      <c r="H40" s="1"/>
      <c r="I40" s="1">
        <v>50</v>
      </c>
      <c r="J40" s="1"/>
      <c r="K40" s="1">
        <v>0.3</v>
      </c>
    </row>
    <row r="41" spans="1:11">
      <c r="A41" s="1">
        <v>20.96</v>
      </c>
      <c r="B41" s="1"/>
      <c r="C41" s="1">
        <v>25</v>
      </c>
      <c r="D41" s="1"/>
      <c r="E41" s="1">
        <v>30.33</v>
      </c>
      <c r="F41" s="1"/>
      <c r="G41" s="1">
        <v>35</v>
      </c>
      <c r="H41" s="1"/>
      <c r="I41" s="1">
        <v>50</v>
      </c>
      <c r="J41" s="1"/>
      <c r="K41" s="1">
        <v>0.3</v>
      </c>
    </row>
    <row r="42" spans="1:11">
      <c r="A42" s="1">
        <v>20.96</v>
      </c>
      <c r="B42" s="1"/>
      <c r="C42" s="1">
        <v>24.91</v>
      </c>
      <c r="D42" s="1"/>
      <c r="E42" s="1">
        <v>30.15</v>
      </c>
      <c r="F42" s="1"/>
      <c r="G42" s="1">
        <v>35</v>
      </c>
      <c r="H42" s="1"/>
      <c r="I42" s="1">
        <v>50</v>
      </c>
      <c r="J42" s="1"/>
      <c r="K42" s="1">
        <v>0.3</v>
      </c>
    </row>
    <row r="43" spans="1:11">
      <c r="A43" s="1">
        <v>20.96</v>
      </c>
      <c r="B43" s="1"/>
      <c r="C43" s="1">
        <v>24.9</v>
      </c>
      <c r="D43" s="1"/>
      <c r="E43" s="1">
        <v>30.15</v>
      </c>
      <c r="F43" s="1"/>
      <c r="G43" s="1">
        <v>35</v>
      </c>
      <c r="H43" s="1"/>
      <c r="I43" s="1">
        <v>50</v>
      </c>
      <c r="J43" s="1"/>
      <c r="K43" s="1">
        <v>0.25</v>
      </c>
    </row>
    <row r="44" spans="1:11">
      <c r="A44" s="1">
        <v>20.96</v>
      </c>
      <c r="B44" s="1"/>
      <c r="C44" s="1">
        <v>24.76</v>
      </c>
      <c r="D44" s="1"/>
      <c r="E44" s="1">
        <v>30.02</v>
      </c>
      <c r="F44" s="1"/>
      <c r="G44" s="1">
        <v>35</v>
      </c>
      <c r="H44" s="1"/>
      <c r="I44" s="1">
        <v>50</v>
      </c>
      <c r="J44" s="1"/>
      <c r="K44" s="1">
        <v>0.25</v>
      </c>
    </row>
    <row r="45" spans="1:11">
      <c r="A45" s="1">
        <v>20.6</v>
      </c>
      <c r="B45" s="1"/>
      <c r="C45" s="1">
        <v>24.01</v>
      </c>
      <c r="D45" s="1"/>
      <c r="E45" s="1">
        <v>30.02</v>
      </c>
      <c r="F45" s="1"/>
      <c r="G45" s="1">
        <v>35</v>
      </c>
      <c r="H45" s="1"/>
      <c r="I45" s="1">
        <v>50</v>
      </c>
      <c r="J45" s="1"/>
      <c r="K45" s="1">
        <v>0.25</v>
      </c>
    </row>
    <row r="46" spans="1:11">
      <c r="A46" s="1">
        <v>20.56</v>
      </c>
      <c r="B46" s="1"/>
      <c r="C46" s="1">
        <v>24</v>
      </c>
      <c r="D46" s="1"/>
      <c r="E46" s="1">
        <v>30.02</v>
      </c>
      <c r="F46" s="1"/>
      <c r="G46" s="1">
        <v>34.98</v>
      </c>
      <c r="H46" s="1"/>
      <c r="I46" s="1">
        <v>50</v>
      </c>
      <c r="J46" s="1"/>
      <c r="K46" s="1">
        <v>0.25</v>
      </c>
    </row>
    <row r="47" spans="1:11">
      <c r="A47" s="1">
        <v>20.41</v>
      </c>
      <c r="B47" s="1"/>
      <c r="C47" s="1">
        <v>20</v>
      </c>
      <c r="D47" s="1"/>
      <c r="E47" s="1">
        <v>30.02</v>
      </c>
      <c r="F47" s="1"/>
      <c r="G47" s="1">
        <v>34.98</v>
      </c>
      <c r="H47" s="1"/>
      <c r="I47" s="1">
        <v>50</v>
      </c>
      <c r="J47" s="1"/>
      <c r="K47" s="1">
        <v>0.25</v>
      </c>
    </row>
    <row r="48" spans="1:11">
      <c r="A48" s="1">
        <v>20.41</v>
      </c>
      <c r="B48" s="1"/>
      <c r="C48" s="1">
        <v>20</v>
      </c>
      <c r="D48" s="1"/>
      <c r="E48" s="1">
        <v>30</v>
      </c>
      <c r="F48" s="1"/>
      <c r="G48" s="1">
        <v>34.98</v>
      </c>
      <c r="H48" s="1"/>
      <c r="I48" s="1">
        <v>50</v>
      </c>
      <c r="J48" s="1"/>
      <c r="K48" s="1">
        <v>0.25</v>
      </c>
    </row>
    <row r="49" spans="1:11">
      <c r="A49" s="1">
        <v>20.39</v>
      </c>
      <c r="B49" s="1"/>
      <c r="C49" s="1">
        <v>20</v>
      </c>
      <c r="D49" s="1"/>
      <c r="E49" s="1">
        <v>30</v>
      </c>
      <c r="F49" s="1"/>
      <c r="G49" s="1">
        <v>34.98</v>
      </c>
      <c r="H49" s="1"/>
      <c r="I49" s="1">
        <v>50</v>
      </c>
      <c r="J49" s="1"/>
      <c r="K49" s="1">
        <v>0.25</v>
      </c>
    </row>
    <row r="50" spans="1:11">
      <c r="A50" s="1">
        <v>20.39</v>
      </c>
      <c r="B50" s="1"/>
      <c r="C50" s="1">
        <v>19.96</v>
      </c>
      <c r="D50" s="1"/>
      <c r="E50" s="1">
        <v>30</v>
      </c>
      <c r="F50" s="1"/>
      <c r="G50" s="1">
        <v>34.98</v>
      </c>
      <c r="H50" s="1"/>
      <c r="I50" s="1">
        <v>45.8</v>
      </c>
      <c r="J50" s="1"/>
      <c r="K50" s="1">
        <v>0.25</v>
      </c>
    </row>
    <row r="51" spans="1:11">
      <c r="A51" s="1">
        <v>20</v>
      </c>
      <c r="B51" s="1"/>
      <c r="C51" s="1">
        <v>19.96</v>
      </c>
      <c r="D51" s="1"/>
      <c r="E51" s="1">
        <v>30</v>
      </c>
      <c r="F51" s="1"/>
      <c r="G51" s="1">
        <v>34.03</v>
      </c>
      <c r="H51" s="1"/>
      <c r="I51" s="1">
        <v>45.72</v>
      </c>
      <c r="J51" s="1"/>
      <c r="K51" s="1">
        <v>0.25</v>
      </c>
    </row>
    <row r="52" spans="1:11">
      <c r="A52" s="1">
        <v>20</v>
      </c>
      <c r="B52" s="1"/>
      <c r="C52" s="1">
        <v>19.96</v>
      </c>
      <c r="D52" s="1"/>
      <c r="E52" s="1">
        <v>30</v>
      </c>
      <c r="F52" s="1"/>
      <c r="G52" s="1">
        <v>34.03</v>
      </c>
      <c r="H52" s="1"/>
      <c r="I52" s="1">
        <v>40</v>
      </c>
      <c r="J52" s="1"/>
      <c r="K52" s="1">
        <v>0.2</v>
      </c>
    </row>
    <row r="53" spans="1:11">
      <c r="A53" s="1">
        <v>20</v>
      </c>
      <c r="B53" s="1"/>
      <c r="C53" s="1">
        <v>19.96</v>
      </c>
      <c r="D53" s="1"/>
      <c r="E53" s="1">
        <v>30</v>
      </c>
      <c r="F53" s="1"/>
      <c r="G53" s="1">
        <v>33</v>
      </c>
      <c r="H53" s="1"/>
      <c r="I53" s="1">
        <v>40</v>
      </c>
      <c r="J53" s="1"/>
      <c r="K53" s="1">
        <v>0.2</v>
      </c>
    </row>
    <row r="54" spans="1:11">
      <c r="A54" s="1">
        <v>20</v>
      </c>
      <c r="B54" s="1"/>
      <c r="C54" s="1">
        <v>19.96</v>
      </c>
      <c r="D54" s="1"/>
      <c r="E54" s="1">
        <v>30</v>
      </c>
      <c r="F54" s="1"/>
      <c r="G54" s="1">
        <v>33</v>
      </c>
      <c r="H54" s="1"/>
      <c r="I54" s="1">
        <v>37</v>
      </c>
      <c r="J54" s="1"/>
      <c r="K54" s="1">
        <v>0.2</v>
      </c>
    </row>
    <row r="55" spans="1:11">
      <c r="A55" s="1">
        <v>20</v>
      </c>
      <c r="B55" s="1"/>
      <c r="C55" s="1">
        <v>19.96</v>
      </c>
      <c r="D55" s="1"/>
      <c r="E55" s="1">
        <v>28.98</v>
      </c>
      <c r="F55" s="1"/>
      <c r="G55" s="1">
        <v>31.01</v>
      </c>
      <c r="H55" s="1"/>
      <c r="I55" s="1">
        <v>37</v>
      </c>
      <c r="J55" s="1"/>
      <c r="K55" s="1">
        <v>0.2</v>
      </c>
    </row>
    <row r="56" spans="1:11">
      <c r="A56" s="1">
        <v>19.97</v>
      </c>
      <c r="B56" s="1"/>
      <c r="C56" s="1">
        <v>19.96</v>
      </c>
      <c r="D56" s="1"/>
      <c r="E56" s="1">
        <v>28.8</v>
      </c>
      <c r="F56" s="1"/>
      <c r="G56" s="1">
        <v>31</v>
      </c>
      <c r="H56" s="1"/>
      <c r="I56" s="1">
        <v>30.6</v>
      </c>
      <c r="J56" s="1"/>
      <c r="K56" s="1">
        <v>0.2</v>
      </c>
    </row>
    <row r="57" spans="1:11">
      <c r="A57" s="1">
        <v>19.97</v>
      </c>
      <c r="B57" s="1"/>
      <c r="C57" s="1">
        <v>19.96</v>
      </c>
      <c r="D57" s="1"/>
      <c r="E57" s="1">
        <v>28</v>
      </c>
      <c r="F57" s="1"/>
      <c r="G57" s="1">
        <v>30</v>
      </c>
      <c r="H57" s="1"/>
      <c r="I57" s="1">
        <v>30.6</v>
      </c>
      <c r="J57" s="1"/>
      <c r="K57" s="1">
        <v>0.2</v>
      </c>
    </row>
    <row r="58" spans="1:11">
      <c r="A58" s="1">
        <v>19.97</v>
      </c>
      <c r="B58" s="1"/>
      <c r="C58" s="1">
        <v>16.28</v>
      </c>
      <c r="D58" s="1"/>
      <c r="E58" s="1">
        <v>27.99</v>
      </c>
      <c r="F58" s="1"/>
      <c r="G58" s="1">
        <v>30</v>
      </c>
      <c r="H58" s="1"/>
      <c r="I58" s="1">
        <v>30.6</v>
      </c>
      <c r="J58" s="1"/>
      <c r="K58" s="1">
        <v>0.15</v>
      </c>
    </row>
    <row r="59" spans="1:11">
      <c r="A59" s="1">
        <v>19.97</v>
      </c>
      <c r="B59" s="1"/>
      <c r="C59" s="1">
        <v>16.21</v>
      </c>
      <c r="D59" s="1"/>
      <c r="E59" s="1">
        <v>27.99</v>
      </c>
      <c r="F59" s="1"/>
      <c r="G59" s="1">
        <v>30</v>
      </c>
      <c r="H59" s="1"/>
      <c r="I59" s="1">
        <v>30.5</v>
      </c>
      <c r="J59" s="1"/>
      <c r="K59" s="1">
        <v>0.15</v>
      </c>
    </row>
    <row r="60" spans="1:11">
      <c r="A60" s="1">
        <v>19.97</v>
      </c>
      <c r="B60" s="1"/>
      <c r="C60" s="1">
        <v>15.32</v>
      </c>
      <c r="D60" s="1"/>
      <c r="E60" s="1">
        <v>26.6</v>
      </c>
      <c r="F60" s="1"/>
      <c r="G60" s="1">
        <v>30</v>
      </c>
      <c r="H60" s="1"/>
      <c r="I60" s="1">
        <v>30.5</v>
      </c>
      <c r="J60" s="1"/>
      <c r="K60" s="1">
        <v>0.15</v>
      </c>
    </row>
    <row r="61" spans="1:11">
      <c r="A61" s="1">
        <v>19.63</v>
      </c>
      <c r="B61" s="1"/>
      <c r="C61" s="1">
        <v>15.31</v>
      </c>
      <c r="D61" s="1"/>
      <c r="E61" s="1">
        <v>26.6</v>
      </c>
      <c r="F61" s="1"/>
      <c r="G61" s="1">
        <v>30</v>
      </c>
      <c r="H61" s="1"/>
      <c r="I61" s="1">
        <v>30.5</v>
      </c>
      <c r="J61" s="1"/>
      <c r="K61" s="1">
        <v>0.12</v>
      </c>
    </row>
    <row r="62" spans="1:11">
      <c r="A62" s="1">
        <v>19.6</v>
      </c>
      <c r="B62" s="1"/>
      <c r="C62" s="1">
        <v>14.4</v>
      </c>
      <c r="D62" s="1"/>
      <c r="E62" s="1">
        <v>26.51</v>
      </c>
      <c r="F62" s="1"/>
      <c r="G62" s="1">
        <v>30</v>
      </c>
      <c r="H62" s="1"/>
      <c r="I62" s="1">
        <v>21</v>
      </c>
      <c r="J62" s="1"/>
      <c r="K62" s="1">
        <v>0.11</v>
      </c>
    </row>
    <row r="63" spans="1:11">
      <c r="A63" s="1">
        <v>19.08</v>
      </c>
      <c r="B63" s="1"/>
      <c r="C63" s="1">
        <v>14.4</v>
      </c>
      <c r="D63" s="1"/>
      <c r="E63" s="1">
        <v>26.5</v>
      </c>
      <c r="F63" s="1"/>
      <c r="G63" s="1">
        <v>30</v>
      </c>
      <c r="H63" s="1"/>
      <c r="I63" s="1">
        <v>21</v>
      </c>
      <c r="J63" s="1"/>
      <c r="K63" s="1">
        <v>0.1</v>
      </c>
    </row>
    <row r="64" spans="1:11">
      <c r="A64" s="1">
        <v>19.08</v>
      </c>
      <c r="B64" s="1"/>
      <c r="C64" s="1">
        <v>14.36</v>
      </c>
      <c r="D64" s="1"/>
      <c r="E64" s="1">
        <v>26.01</v>
      </c>
      <c r="F64" s="1"/>
      <c r="G64" s="1">
        <v>30</v>
      </c>
      <c r="H64" s="1"/>
      <c r="I64" s="1">
        <v>20</v>
      </c>
      <c r="J64" s="1"/>
      <c r="K64" s="1">
        <v>0.1</v>
      </c>
    </row>
    <row r="65" spans="1:11">
      <c r="A65" s="1">
        <v>19.06</v>
      </c>
      <c r="B65" s="1"/>
      <c r="C65" s="1">
        <v>14.36</v>
      </c>
      <c r="D65" s="1"/>
      <c r="E65" s="1">
        <v>26.01</v>
      </c>
      <c r="F65" s="1"/>
      <c r="G65" s="1">
        <v>30</v>
      </c>
      <c r="H65" s="1"/>
      <c r="I65" s="1">
        <v>20</v>
      </c>
      <c r="J65" s="1"/>
      <c r="K65" s="1">
        <v>0.1</v>
      </c>
    </row>
    <row r="66" spans="1:11">
      <c r="A66" s="1">
        <v>19.03</v>
      </c>
      <c r="B66" s="1"/>
      <c r="C66" s="1">
        <v>12</v>
      </c>
      <c r="D66" s="1"/>
      <c r="E66" s="1">
        <v>26</v>
      </c>
      <c r="F66" s="1"/>
      <c r="G66" s="1">
        <v>30</v>
      </c>
      <c r="H66" s="1"/>
      <c r="I66" s="1">
        <v>20</v>
      </c>
      <c r="J66" s="1"/>
      <c r="K66" s="1">
        <v>0.1</v>
      </c>
    </row>
    <row r="67" spans="1:11">
      <c r="A67" s="1">
        <v>18.97</v>
      </c>
      <c r="B67" s="1"/>
      <c r="C67" s="1">
        <v>12</v>
      </c>
      <c r="D67" s="1"/>
      <c r="E67" s="1">
        <v>26</v>
      </c>
      <c r="F67" s="1"/>
      <c r="G67" s="1">
        <v>30</v>
      </c>
      <c r="H67" s="1"/>
      <c r="I67" s="1">
        <v>20</v>
      </c>
      <c r="J67" s="1"/>
      <c r="K67" s="1">
        <v>0.1</v>
      </c>
    </row>
    <row r="68" spans="1:11">
      <c r="A68" s="1">
        <v>18.84</v>
      </c>
      <c r="B68" s="1"/>
      <c r="C68" s="1">
        <v>12</v>
      </c>
      <c r="D68" s="1"/>
      <c r="E68" s="1">
        <v>25.02</v>
      </c>
      <c r="F68" s="1"/>
      <c r="G68" s="1">
        <v>30</v>
      </c>
      <c r="H68" s="1"/>
      <c r="I68" s="1">
        <v>15</v>
      </c>
      <c r="J68" s="1"/>
      <c r="K68" s="1">
        <v>0</v>
      </c>
    </row>
    <row r="69" spans="1:11">
      <c r="A69" s="1">
        <v>18.84</v>
      </c>
      <c r="B69" s="1"/>
      <c r="C69" s="1">
        <v>12</v>
      </c>
      <c r="D69" s="1"/>
      <c r="E69" s="1">
        <v>25.02</v>
      </c>
      <c r="F69" s="1"/>
      <c r="G69" s="1">
        <v>30</v>
      </c>
      <c r="H69" s="1"/>
      <c r="I69" s="1">
        <v>15</v>
      </c>
      <c r="J69" s="1"/>
      <c r="K69" s="1">
        <v>0</v>
      </c>
    </row>
    <row r="70" spans="1:11">
      <c r="A70" s="1">
        <v>18.84</v>
      </c>
      <c r="B70" s="1"/>
      <c r="C70" s="1">
        <v>12</v>
      </c>
      <c r="D70" s="1"/>
      <c r="E70" s="1">
        <v>25.02</v>
      </c>
      <c r="F70" s="1"/>
      <c r="G70" s="1">
        <v>30</v>
      </c>
      <c r="H70" s="1"/>
      <c r="I70" s="1">
        <v>15</v>
      </c>
      <c r="J70" s="1"/>
      <c r="K70" s="1">
        <v>0</v>
      </c>
    </row>
    <row r="71" spans="1:11">
      <c r="A71" s="1">
        <v>18.84</v>
      </c>
      <c r="B71" s="1"/>
      <c r="C71" s="1">
        <v>11.97</v>
      </c>
      <c r="D71" s="1"/>
      <c r="E71" s="1">
        <v>25.02</v>
      </c>
      <c r="F71" s="1"/>
      <c r="G71" s="1">
        <v>30</v>
      </c>
      <c r="H71" s="1"/>
      <c r="I71" s="1">
        <v>14</v>
      </c>
      <c r="J71" s="1"/>
      <c r="K71" s="1">
        <v>0</v>
      </c>
    </row>
    <row r="72" spans="1:11">
      <c r="A72" s="1">
        <v>18.84</v>
      </c>
      <c r="B72" s="1"/>
      <c r="C72" s="1">
        <v>11.97</v>
      </c>
      <c r="D72" s="1"/>
      <c r="E72" s="1">
        <v>25</v>
      </c>
      <c r="F72" s="1"/>
      <c r="G72" s="1">
        <v>30</v>
      </c>
      <c r="H72" s="1"/>
      <c r="I72" s="1">
        <v>12.8</v>
      </c>
      <c r="J72" s="1"/>
      <c r="K72" s="1">
        <v>0</v>
      </c>
    </row>
    <row r="73" spans="1:11">
      <c r="A73" s="1">
        <v>18.83</v>
      </c>
      <c r="B73" s="1"/>
      <c r="C73" s="1">
        <v>11.97</v>
      </c>
      <c r="D73" s="1"/>
      <c r="E73" s="1">
        <v>25</v>
      </c>
      <c r="F73" s="1"/>
      <c r="G73" s="1">
        <v>30</v>
      </c>
      <c r="H73" s="1"/>
      <c r="I73" s="1">
        <v>12.8</v>
      </c>
      <c r="J73" s="1"/>
      <c r="K73" s="1">
        <v>0</v>
      </c>
    </row>
    <row r="74" spans="1:11">
      <c r="A74" s="1">
        <v>18.83</v>
      </c>
      <c r="B74" s="1"/>
      <c r="C74" s="1">
        <v>11.71</v>
      </c>
      <c r="D74" s="1"/>
      <c r="E74" s="1">
        <v>24.5</v>
      </c>
      <c r="F74" s="1"/>
      <c r="G74" s="1">
        <v>30</v>
      </c>
      <c r="H74" s="1"/>
      <c r="I74" s="1">
        <v>12.2</v>
      </c>
      <c r="J74" s="1"/>
      <c r="K74" s="1">
        <v>0</v>
      </c>
    </row>
    <row r="75" spans="1:11">
      <c r="A75" s="1">
        <v>18.8</v>
      </c>
      <c r="B75" s="1"/>
      <c r="C75" s="1">
        <v>11.7</v>
      </c>
      <c r="D75" s="1"/>
      <c r="E75" s="1">
        <v>22.01</v>
      </c>
      <c r="F75" s="1"/>
      <c r="G75" s="1">
        <v>30</v>
      </c>
      <c r="H75" s="1"/>
      <c r="I75" s="1">
        <v>12.19</v>
      </c>
      <c r="J75" s="1"/>
      <c r="K75" s="1">
        <v>0</v>
      </c>
    </row>
    <row r="76" spans="1:11">
      <c r="A76" s="1">
        <v>18.8</v>
      </c>
      <c r="B76" s="1"/>
      <c r="C76" s="1">
        <v>11.55</v>
      </c>
      <c r="D76" s="1"/>
      <c r="E76" s="1">
        <v>22.01</v>
      </c>
      <c r="F76" s="1"/>
      <c r="G76" s="1">
        <v>30</v>
      </c>
      <c r="H76" s="1"/>
      <c r="I76" s="1">
        <v>12</v>
      </c>
      <c r="J76" s="1"/>
      <c r="K76" s="1">
        <v>0</v>
      </c>
    </row>
    <row r="77" spans="1:11">
      <c r="A77" s="1">
        <v>18.8</v>
      </c>
      <c r="B77" s="1"/>
      <c r="C77" s="1">
        <v>11.49</v>
      </c>
      <c r="D77" s="1"/>
      <c r="E77" s="1">
        <v>21.29</v>
      </c>
      <c r="F77" s="1"/>
      <c r="G77" s="1">
        <v>30</v>
      </c>
      <c r="H77" s="1"/>
      <c r="I77" s="1">
        <v>12</v>
      </c>
      <c r="J77" s="1"/>
      <c r="K77" s="1">
        <v>0</v>
      </c>
    </row>
    <row r="78" spans="1:11">
      <c r="A78" s="1">
        <v>18.8</v>
      </c>
      <c r="B78" s="1"/>
      <c r="C78" s="1">
        <v>10.35</v>
      </c>
      <c r="D78" s="1"/>
      <c r="E78" s="1">
        <v>21.29</v>
      </c>
      <c r="F78" s="1"/>
      <c r="G78" s="1">
        <v>29.2</v>
      </c>
      <c r="H78" s="1"/>
      <c r="I78" s="1">
        <v>12</v>
      </c>
      <c r="J78" s="1"/>
      <c r="K78" s="1">
        <v>0</v>
      </c>
    </row>
    <row r="79" spans="1:11">
      <c r="A79" s="1">
        <v>18.77</v>
      </c>
      <c r="B79" s="1"/>
      <c r="C79" s="1">
        <v>10.05</v>
      </c>
      <c r="D79" s="1"/>
      <c r="E79" s="1">
        <v>20</v>
      </c>
      <c r="F79" s="1"/>
      <c r="G79" s="1">
        <v>28</v>
      </c>
      <c r="H79" s="1"/>
      <c r="I79" s="1">
        <v>12</v>
      </c>
      <c r="J79" s="1"/>
      <c r="K79" s="1">
        <v>0</v>
      </c>
    </row>
    <row r="80" spans="1:11">
      <c r="A80" s="1">
        <v>18.77</v>
      </c>
      <c r="B80" s="1"/>
      <c r="C80" s="1">
        <v>10.05</v>
      </c>
      <c r="D80" s="1"/>
      <c r="E80" s="1">
        <v>20</v>
      </c>
      <c r="F80" s="1"/>
      <c r="G80" s="1">
        <v>27.98</v>
      </c>
      <c r="H80" s="1"/>
      <c r="I80" s="1">
        <v>11</v>
      </c>
      <c r="J80" s="1"/>
      <c r="K80" s="1">
        <v>0</v>
      </c>
    </row>
    <row r="81" spans="1:11">
      <c r="A81" s="1">
        <v>18.77</v>
      </c>
      <c r="B81" s="1"/>
      <c r="C81" s="1">
        <v>10.05</v>
      </c>
      <c r="D81" s="1"/>
      <c r="E81" s="1">
        <v>20</v>
      </c>
      <c r="F81" s="1"/>
      <c r="G81" s="1">
        <v>25.02</v>
      </c>
      <c r="H81" s="1"/>
      <c r="I81" s="1">
        <v>10.67</v>
      </c>
      <c r="J81" s="1"/>
      <c r="K81" s="1">
        <v>0</v>
      </c>
    </row>
    <row r="82" spans="1:11">
      <c r="A82" s="1">
        <v>18.77</v>
      </c>
      <c r="B82" s="1"/>
      <c r="C82" s="1">
        <v>10.05</v>
      </c>
      <c r="D82" s="1"/>
      <c r="E82" s="1">
        <v>20</v>
      </c>
      <c r="F82" s="1"/>
      <c r="G82" s="1">
        <v>25.02</v>
      </c>
      <c r="H82" s="1"/>
      <c r="I82" s="1">
        <v>10.67</v>
      </c>
      <c r="J82" s="1"/>
      <c r="K82" s="1">
        <v>0</v>
      </c>
    </row>
    <row r="83" spans="1:11">
      <c r="A83" s="1">
        <v>18.77</v>
      </c>
      <c r="B83" s="1"/>
      <c r="C83" s="1">
        <v>10.05</v>
      </c>
      <c r="D83" s="1"/>
      <c r="E83" s="1">
        <v>20</v>
      </c>
      <c r="F83" s="1"/>
      <c r="G83" s="1">
        <v>25.02</v>
      </c>
      <c r="H83" s="1"/>
      <c r="I83" s="1">
        <v>10.6</v>
      </c>
      <c r="J83" s="1"/>
      <c r="K83" s="1">
        <v>0</v>
      </c>
    </row>
    <row r="84" spans="1:11">
      <c r="A84" s="1">
        <v>18.77</v>
      </c>
      <c r="B84" s="1"/>
      <c r="C84" s="1">
        <v>10.05</v>
      </c>
      <c r="D84" s="1"/>
      <c r="E84" s="1">
        <v>20</v>
      </c>
      <c r="F84" s="1"/>
      <c r="G84" s="1">
        <v>25.02</v>
      </c>
      <c r="H84" s="1"/>
      <c r="I84" s="1">
        <v>10.6</v>
      </c>
      <c r="J84" s="1"/>
      <c r="K84" s="1">
        <v>0</v>
      </c>
    </row>
    <row r="85" spans="1:11">
      <c r="A85" s="1">
        <v>18.68</v>
      </c>
      <c r="B85" s="1"/>
      <c r="C85" s="1">
        <v>10</v>
      </c>
      <c r="D85" s="1"/>
      <c r="E85" s="1">
        <v>19.98</v>
      </c>
      <c r="F85" s="1"/>
      <c r="G85" s="1">
        <v>25.02</v>
      </c>
      <c r="H85" s="1"/>
      <c r="I85" s="1">
        <v>10</v>
      </c>
      <c r="J85" s="1"/>
      <c r="K85" s="1">
        <v>0</v>
      </c>
    </row>
    <row r="86" spans="1:11">
      <c r="A86" s="1">
        <v>18.66</v>
      </c>
      <c r="B86" s="1"/>
      <c r="C86" s="1">
        <v>10</v>
      </c>
      <c r="D86" s="1"/>
      <c r="E86" s="1">
        <v>19.98</v>
      </c>
      <c r="F86" s="1"/>
      <c r="G86" s="1">
        <v>25.02</v>
      </c>
      <c r="H86" s="1"/>
      <c r="I86" s="1">
        <v>10</v>
      </c>
      <c r="J86" s="1"/>
      <c r="K86" s="1">
        <v>0</v>
      </c>
    </row>
    <row r="87" spans="1:11">
      <c r="A87" s="1">
        <v>18.5</v>
      </c>
      <c r="B87" s="1"/>
      <c r="C87" s="1">
        <v>10</v>
      </c>
      <c r="D87" s="1"/>
      <c r="E87" s="1">
        <v>19.98</v>
      </c>
      <c r="F87" s="1"/>
      <c r="G87" s="1">
        <v>25</v>
      </c>
      <c r="H87" s="1"/>
      <c r="I87" s="1">
        <v>10</v>
      </c>
      <c r="J87" s="1"/>
      <c r="K87" s="1">
        <v>0</v>
      </c>
    </row>
    <row r="88" spans="1:11">
      <c r="A88" s="1">
        <v>18.5</v>
      </c>
      <c r="B88" s="1"/>
      <c r="C88" s="1">
        <v>8.62</v>
      </c>
      <c r="D88" s="1"/>
      <c r="E88" s="1">
        <v>19.98</v>
      </c>
      <c r="F88" s="1"/>
      <c r="G88" s="1">
        <v>22</v>
      </c>
      <c r="H88" s="1"/>
      <c r="I88" s="1">
        <v>10</v>
      </c>
      <c r="J88" s="1"/>
      <c r="K88" s="1">
        <v>0</v>
      </c>
    </row>
    <row r="89" spans="1:11">
      <c r="A89" s="1">
        <v>18.46</v>
      </c>
      <c r="B89" s="1"/>
      <c r="C89" s="1">
        <v>8.55</v>
      </c>
      <c r="D89" s="1"/>
      <c r="E89" s="1">
        <v>19.98</v>
      </c>
      <c r="F89" s="1"/>
      <c r="G89" s="1">
        <v>22</v>
      </c>
      <c r="H89" s="1"/>
      <c r="I89" s="1">
        <v>10</v>
      </c>
      <c r="J89" s="1"/>
      <c r="K89" s="1">
        <v>0</v>
      </c>
    </row>
    <row r="90" spans="1:11">
      <c r="A90" s="1">
        <v>18.46</v>
      </c>
      <c r="B90" s="1"/>
      <c r="C90" s="1">
        <v>6.94</v>
      </c>
      <c r="D90" s="1"/>
      <c r="E90" s="1">
        <v>19.98</v>
      </c>
      <c r="F90" s="1"/>
      <c r="G90" s="1">
        <v>22</v>
      </c>
      <c r="H90" s="1"/>
      <c r="I90" s="1">
        <v>8.23</v>
      </c>
      <c r="J90" s="1"/>
      <c r="K90" s="1">
        <v>0</v>
      </c>
    </row>
    <row r="91" spans="1:11">
      <c r="A91" s="1">
        <v>18</v>
      </c>
      <c r="B91" s="1"/>
      <c r="C91" s="1">
        <v>6.9</v>
      </c>
      <c r="D91" s="1"/>
      <c r="E91" s="1">
        <v>19.98</v>
      </c>
      <c r="F91" s="1"/>
      <c r="G91" s="1">
        <v>22</v>
      </c>
      <c r="H91" s="1"/>
      <c r="I91" s="1">
        <v>8.2</v>
      </c>
      <c r="J91" s="1"/>
      <c r="K91" s="1">
        <v>0</v>
      </c>
    </row>
    <row r="92" spans="1:11">
      <c r="A92" s="1">
        <v>18</v>
      </c>
      <c r="B92" s="1"/>
      <c r="C92" s="1">
        <v>5</v>
      </c>
      <c r="D92" s="1"/>
      <c r="E92" s="1">
        <v>17</v>
      </c>
      <c r="F92" s="1"/>
      <c r="G92" s="1">
        <v>20</v>
      </c>
      <c r="H92" s="1"/>
      <c r="I92" s="1">
        <v>8</v>
      </c>
      <c r="J92" s="1"/>
      <c r="K92" s="1">
        <v>0</v>
      </c>
    </row>
    <row r="93" spans="1:11">
      <c r="A93" s="1">
        <v>17.98</v>
      </c>
      <c r="B93" s="1"/>
      <c r="C93" s="1">
        <v>4.95</v>
      </c>
      <c r="D93" s="1"/>
      <c r="E93" s="1">
        <v>15</v>
      </c>
      <c r="F93" s="1"/>
      <c r="G93" s="1">
        <v>20</v>
      </c>
      <c r="H93" s="1"/>
      <c r="I93" s="1">
        <v>8</v>
      </c>
      <c r="J93" s="1"/>
      <c r="K93" s="1">
        <v>0</v>
      </c>
    </row>
    <row r="94" spans="1:11">
      <c r="A94" s="1">
        <v>17.98</v>
      </c>
      <c r="B94" s="1"/>
      <c r="C94" s="1">
        <v>0</v>
      </c>
      <c r="D94" s="1"/>
      <c r="E94" s="1">
        <v>14.99</v>
      </c>
      <c r="F94" s="1"/>
      <c r="G94" s="1">
        <v>20</v>
      </c>
      <c r="H94" s="1"/>
      <c r="I94" s="1">
        <v>8</v>
      </c>
      <c r="J94" s="1"/>
      <c r="K94" s="1">
        <v>0</v>
      </c>
    </row>
    <row r="95" spans="1:11">
      <c r="A95" s="1">
        <v>17.98</v>
      </c>
      <c r="B95" s="1"/>
      <c r="C95" s="1">
        <v>0</v>
      </c>
      <c r="D95" s="1"/>
      <c r="E95" s="1">
        <v>13.01</v>
      </c>
      <c r="F95" s="1"/>
      <c r="G95" s="1">
        <v>20</v>
      </c>
      <c r="H95" s="1"/>
      <c r="I95" s="1">
        <v>8</v>
      </c>
      <c r="J95" s="1"/>
      <c r="K95" s="1">
        <v>0</v>
      </c>
    </row>
    <row r="96" spans="1:11">
      <c r="A96" s="1">
        <v>16.5</v>
      </c>
      <c r="B96" s="1"/>
      <c r="C96" s="1">
        <v>0</v>
      </c>
      <c r="D96" s="1"/>
      <c r="E96" s="1">
        <v>13</v>
      </c>
      <c r="F96" s="1"/>
      <c r="G96" s="1">
        <v>20</v>
      </c>
      <c r="H96" s="1"/>
      <c r="I96" s="1">
        <v>8</v>
      </c>
      <c r="J96" s="1"/>
      <c r="K96" s="1">
        <v>0</v>
      </c>
    </row>
    <row r="97" spans="1:11">
      <c r="A97" s="1">
        <v>16.47</v>
      </c>
      <c r="B97" s="1"/>
      <c r="C97" s="1">
        <v>0</v>
      </c>
      <c r="D97" s="1"/>
      <c r="E97" s="1">
        <v>11</v>
      </c>
      <c r="F97" s="1"/>
      <c r="G97" s="1">
        <v>20</v>
      </c>
      <c r="H97" s="1"/>
      <c r="I97" s="1">
        <v>8</v>
      </c>
      <c r="J97" s="1"/>
      <c r="K97" s="1">
        <v>0</v>
      </c>
    </row>
    <row r="98" spans="1:11">
      <c r="A98" s="1">
        <v>16</v>
      </c>
      <c r="B98" s="1"/>
      <c r="C98" s="1">
        <v>0</v>
      </c>
      <c r="D98" s="1"/>
      <c r="E98" s="1">
        <v>10.98</v>
      </c>
      <c r="F98" s="1"/>
      <c r="G98" s="1">
        <v>20</v>
      </c>
      <c r="H98" s="1"/>
      <c r="I98" s="1">
        <v>8</v>
      </c>
      <c r="J98" s="1"/>
      <c r="K98" s="1">
        <v>0</v>
      </c>
    </row>
    <row r="99" spans="1:11">
      <c r="A99" s="1">
        <v>15.99</v>
      </c>
      <c r="B99" s="1"/>
      <c r="C99" s="1">
        <v>0</v>
      </c>
      <c r="D99" s="1"/>
      <c r="E99" s="1">
        <v>9.99</v>
      </c>
      <c r="F99" s="1"/>
      <c r="G99" s="1">
        <v>20</v>
      </c>
      <c r="H99" s="1"/>
      <c r="I99" s="1">
        <v>7.62</v>
      </c>
      <c r="J99" s="1"/>
      <c r="K99" s="1">
        <v>0</v>
      </c>
    </row>
    <row r="100" spans="1:11">
      <c r="A100" s="1">
        <v>14.8</v>
      </c>
      <c r="B100" s="1"/>
      <c r="C100" s="1">
        <v>0</v>
      </c>
      <c r="D100" s="1"/>
      <c r="E100" s="1">
        <v>9.99</v>
      </c>
      <c r="F100" s="1"/>
      <c r="G100" s="1">
        <v>20</v>
      </c>
      <c r="H100" s="1"/>
      <c r="I100" s="1">
        <v>6</v>
      </c>
      <c r="J100" s="1"/>
      <c r="K100" s="1">
        <v>0</v>
      </c>
    </row>
    <row r="101" spans="1:11">
      <c r="A101" s="1">
        <v>14</v>
      </c>
      <c r="B101" s="1"/>
      <c r="C101" s="1">
        <v>0</v>
      </c>
      <c r="D101" s="1"/>
      <c r="E101" s="1">
        <v>9.99</v>
      </c>
      <c r="F101" s="1"/>
      <c r="G101" s="1">
        <v>19.98</v>
      </c>
      <c r="H101" s="1"/>
      <c r="I101" s="1">
        <v>6</v>
      </c>
      <c r="J101" s="1"/>
      <c r="K101" s="1">
        <v>0</v>
      </c>
    </row>
    <row r="102" spans="1:11">
      <c r="A102" s="1">
        <v>14</v>
      </c>
      <c r="B102" s="1"/>
      <c r="C102" s="1">
        <v>0</v>
      </c>
      <c r="D102" s="1"/>
      <c r="E102" s="1">
        <v>9.99</v>
      </c>
      <c r="F102" s="1"/>
      <c r="G102" s="1">
        <v>19.98</v>
      </c>
      <c r="H102" s="1"/>
      <c r="I102" s="1">
        <v>6</v>
      </c>
      <c r="J102" s="1"/>
      <c r="K102" s="1">
        <v>0</v>
      </c>
    </row>
    <row r="103" spans="1:11">
      <c r="A103" s="1">
        <v>13.97</v>
      </c>
      <c r="B103" s="1"/>
      <c r="C103" s="1">
        <v>0</v>
      </c>
      <c r="D103" s="1"/>
      <c r="E103" s="1">
        <v>0</v>
      </c>
      <c r="F103" s="1"/>
      <c r="G103" s="1">
        <v>19.98</v>
      </c>
      <c r="H103" s="1"/>
      <c r="I103" s="1">
        <v>6</v>
      </c>
      <c r="J103" s="1"/>
      <c r="K103" s="1">
        <v>0</v>
      </c>
    </row>
    <row r="104" spans="1:11">
      <c r="A104" s="1">
        <v>13.97</v>
      </c>
      <c r="B104" s="1"/>
      <c r="C104" s="1">
        <v>0</v>
      </c>
      <c r="D104" s="1"/>
      <c r="E104" s="1">
        <v>0</v>
      </c>
      <c r="F104" s="1"/>
      <c r="G104" s="1">
        <v>19.98</v>
      </c>
      <c r="H104" s="1"/>
      <c r="I104" s="1">
        <v>6</v>
      </c>
      <c r="J104" s="1"/>
      <c r="K104" s="1">
        <v>0</v>
      </c>
    </row>
    <row r="105" spans="1:11">
      <c r="A105" s="1">
        <v>12</v>
      </c>
      <c r="B105" s="1"/>
      <c r="C105" s="1">
        <v>0</v>
      </c>
      <c r="D105" s="1"/>
      <c r="E105" s="1">
        <v>0</v>
      </c>
      <c r="F105" s="1"/>
      <c r="G105" s="1">
        <v>19.98</v>
      </c>
      <c r="H105" s="1"/>
      <c r="I105" s="1">
        <v>4</v>
      </c>
      <c r="J105" s="1"/>
      <c r="K105" s="1">
        <v>0</v>
      </c>
    </row>
    <row r="106" spans="1:11">
      <c r="A106" s="1">
        <v>12</v>
      </c>
      <c r="B106" s="1"/>
      <c r="C106" s="1">
        <v>0</v>
      </c>
      <c r="D106" s="1"/>
      <c r="E106" s="1">
        <v>0</v>
      </c>
      <c r="F106" s="1"/>
      <c r="G106" s="1">
        <v>19.98</v>
      </c>
      <c r="H106" s="1"/>
      <c r="I106" s="1">
        <v>4</v>
      </c>
      <c r="J106" s="1"/>
      <c r="K106" s="1">
        <v>0</v>
      </c>
    </row>
    <row r="107" spans="1:11">
      <c r="A107" s="1">
        <v>12</v>
      </c>
      <c r="B107" s="1"/>
      <c r="C107" s="1">
        <v>0</v>
      </c>
      <c r="D107" s="1"/>
      <c r="E107" s="1">
        <v>0</v>
      </c>
      <c r="F107" s="1"/>
      <c r="G107" s="1">
        <v>16.01</v>
      </c>
      <c r="H107" s="1"/>
      <c r="I107" s="1">
        <v>3.66</v>
      </c>
      <c r="J107" s="1"/>
      <c r="K107" s="1">
        <v>0</v>
      </c>
    </row>
    <row r="108" spans="1:11">
      <c r="A108" s="1">
        <v>12</v>
      </c>
      <c r="B108" s="1"/>
      <c r="C108" s="1">
        <v>0</v>
      </c>
      <c r="D108" s="1"/>
      <c r="E108" s="1">
        <v>0</v>
      </c>
      <c r="F108" s="1"/>
      <c r="G108" s="1">
        <v>16</v>
      </c>
      <c r="H108" s="1"/>
      <c r="I108" s="1">
        <v>3.6</v>
      </c>
      <c r="J108" s="1"/>
      <c r="K108" s="1">
        <v>0</v>
      </c>
    </row>
  </sheetData>
  <sortState ref="K2:K108">
    <sortCondition ref="K2" descending="1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A2" sqref="A2:A23"/>
    </sheetView>
  </sheetViews>
  <sheetFormatPr defaultColWidth="8.72727272727273" defaultRowHeight="14" outlineLevelCol="7"/>
  <sheetData>
    <row r="1" spans="2:8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>
      <c r="A2">
        <v>108</v>
      </c>
      <c r="B2" s="1">
        <v>22.4</v>
      </c>
      <c r="C2" s="1">
        <v>10</v>
      </c>
      <c r="D2" s="1">
        <v>35</v>
      </c>
      <c r="E2" s="1">
        <v>45</v>
      </c>
      <c r="F2" s="1">
        <v>10</v>
      </c>
      <c r="G2" s="1">
        <v>0.4</v>
      </c>
      <c r="H2" s="1">
        <v>0</v>
      </c>
    </row>
    <row r="3" spans="1:8">
      <c r="A3">
        <v>109</v>
      </c>
      <c r="B3" s="1">
        <v>20</v>
      </c>
      <c r="C3" s="1">
        <v>20</v>
      </c>
      <c r="D3" s="1">
        <v>36</v>
      </c>
      <c r="E3" s="1">
        <v>45</v>
      </c>
      <c r="F3" s="1">
        <v>50</v>
      </c>
      <c r="G3" s="1">
        <v>0.5</v>
      </c>
      <c r="H3" s="1">
        <v>0</v>
      </c>
    </row>
    <row r="4" spans="1:8">
      <c r="A4">
        <v>110</v>
      </c>
      <c r="B4" s="1">
        <v>20</v>
      </c>
      <c r="C4" s="1">
        <v>0.1</v>
      </c>
      <c r="D4" s="1">
        <v>36</v>
      </c>
      <c r="E4" s="1">
        <v>45</v>
      </c>
      <c r="F4" s="1">
        <v>50</v>
      </c>
      <c r="G4" s="1">
        <v>0.25</v>
      </c>
      <c r="H4" s="1">
        <v>0</v>
      </c>
    </row>
    <row r="5" spans="1:8">
      <c r="A5">
        <v>111</v>
      </c>
      <c r="B5" s="1">
        <v>20</v>
      </c>
      <c r="C5" s="1">
        <v>0.1</v>
      </c>
      <c r="D5" s="1">
        <v>36</v>
      </c>
      <c r="E5" s="1">
        <v>45</v>
      </c>
      <c r="F5" s="1">
        <v>50</v>
      </c>
      <c r="G5" s="1">
        <v>0.5</v>
      </c>
      <c r="H5" s="1">
        <v>0</v>
      </c>
    </row>
    <row r="6" spans="1:8">
      <c r="A6">
        <v>112</v>
      </c>
      <c r="B6" s="1">
        <v>22</v>
      </c>
      <c r="C6" s="1">
        <v>0</v>
      </c>
      <c r="D6" s="1">
        <v>40</v>
      </c>
      <c r="E6" s="1">
        <v>33</v>
      </c>
      <c r="F6" s="1">
        <v>8</v>
      </c>
      <c r="G6" s="1">
        <v>0.35</v>
      </c>
      <c r="H6" s="1">
        <v>1</v>
      </c>
    </row>
    <row r="7" spans="1:8">
      <c r="A7">
        <v>113</v>
      </c>
      <c r="B7" s="1">
        <v>24</v>
      </c>
      <c r="C7" s="1">
        <v>0</v>
      </c>
      <c r="D7" s="1">
        <v>40</v>
      </c>
      <c r="E7" s="1">
        <v>33</v>
      </c>
      <c r="F7" s="1">
        <v>8</v>
      </c>
      <c r="G7" s="1">
        <v>0.3</v>
      </c>
      <c r="H7" s="1">
        <v>1</v>
      </c>
    </row>
    <row r="8" spans="1:8">
      <c r="A8">
        <v>114</v>
      </c>
      <c r="B8" s="1">
        <v>20</v>
      </c>
      <c r="C8" s="1">
        <v>0</v>
      </c>
      <c r="D8" s="1">
        <v>24.5</v>
      </c>
      <c r="E8" s="1">
        <v>20</v>
      </c>
      <c r="F8" s="1">
        <v>8</v>
      </c>
      <c r="G8" s="1">
        <v>0.35</v>
      </c>
      <c r="H8" s="1">
        <v>1</v>
      </c>
    </row>
    <row r="9" spans="1:8">
      <c r="A9">
        <v>115</v>
      </c>
      <c r="B9" s="1">
        <v>18</v>
      </c>
      <c r="C9" s="1">
        <v>0</v>
      </c>
      <c r="D9" s="1">
        <v>30</v>
      </c>
      <c r="E9" s="1">
        <v>20</v>
      </c>
      <c r="F9" s="1">
        <v>8</v>
      </c>
      <c r="G9" s="1">
        <v>0.3</v>
      </c>
      <c r="H9" s="1">
        <v>1</v>
      </c>
    </row>
    <row r="10" spans="1:8">
      <c r="A10">
        <v>116</v>
      </c>
      <c r="B10" s="1">
        <v>27</v>
      </c>
      <c r="C10" s="1">
        <v>40</v>
      </c>
      <c r="D10" s="1">
        <v>35</v>
      </c>
      <c r="E10" s="1">
        <v>43</v>
      </c>
      <c r="F10" s="1">
        <v>420</v>
      </c>
      <c r="G10" s="1">
        <v>0.25</v>
      </c>
      <c r="H10" s="1">
        <v>1</v>
      </c>
    </row>
    <row r="11" spans="1:8">
      <c r="A11">
        <v>117</v>
      </c>
      <c r="B11" s="1">
        <v>31.3</v>
      </c>
      <c r="C11" s="1">
        <v>68</v>
      </c>
      <c r="D11" s="1">
        <v>37</v>
      </c>
      <c r="E11" s="1">
        <v>49</v>
      </c>
      <c r="F11" s="1">
        <v>200.5</v>
      </c>
      <c r="G11" s="1">
        <v>0.29</v>
      </c>
      <c r="H11" s="1">
        <v>0</v>
      </c>
    </row>
    <row r="12" spans="1:8">
      <c r="A12">
        <v>118</v>
      </c>
      <c r="B12" s="1">
        <v>26.18</v>
      </c>
      <c r="C12" s="1">
        <v>44.93</v>
      </c>
      <c r="D12" s="1">
        <v>59</v>
      </c>
      <c r="E12" s="1">
        <v>31.5</v>
      </c>
      <c r="F12" s="1">
        <v>172.98</v>
      </c>
      <c r="G12" s="1">
        <v>0.1</v>
      </c>
      <c r="H12" s="1">
        <v>0</v>
      </c>
    </row>
    <row r="13" spans="1:8">
      <c r="A13">
        <v>119</v>
      </c>
      <c r="B13" s="1">
        <v>26.62</v>
      </c>
      <c r="C13" s="1">
        <v>31.78</v>
      </c>
      <c r="D13" s="1">
        <v>0</v>
      </c>
      <c r="E13" s="1">
        <v>42.72</v>
      </c>
      <c r="F13" s="1">
        <v>51.48</v>
      </c>
      <c r="G13" s="1">
        <v>0.4</v>
      </c>
      <c r="H13" s="1">
        <v>0</v>
      </c>
    </row>
    <row r="14" spans="1:8">
      <c r="A14">
        <v>120</v>
      </c>
      <c r="B14" s="1">
        <v>27.3</v>
      </c>
      <c r="C14" s="1">
        <v>26</v>
      </c>
      <c r="D14" s="1">
        <v>31</v>
      </c>
      <c r="E14" s="1">
        <v>50</v>
      </c>
      <c r="F14" s="1">
        <v>92</v>
      </c>
      <c r="G14" s="1">
        <v>0.25</v>
      </c>
      <c r="H14" s="1">
        <v>0</v>
      </c>
    </row>
    <row r="15" spans="1:8">
      <c r="A15">
        <v>121</v>
      </c>
      <c r="B15" s="1">
        <v>27</v>
      </c>
      <c r="C15" s="1">
        <v>32</v>
      </c>
      <c r="D15" s="1">
        <v>33</v>
      </c>
      <c r="E15" s="1">
        <v>42.2</v>
      </c>
      <c r="F15" s="1">
        <v>289</v>
      </c>
      <c r="G15" s="1">
        <v>0.25</v>
      </c>
      <c r="H15" s="1">
        <v>1</v>
      </c>
    </row>
    <row r="16" spans="1:8">
      <c r="A16">
        <v>122</v>
      </c>
      <c r="B16" s="1">
        <v>27.3</v>
      </c>
      <c r="C16" s="1">
        <v>31.5</v>
      </c>
      <c r="D16" s="1">
        <v>29.7</v>
      </c>
      <c r="E16" s="1">
        <v>41</v>
      </c>
      <c r="F16" s="1">
        <v>135</v>
      </c>
      <c r="G16" s="1">
        <v>0.25</v>
      </c>
      <c r="H16" s="1">
        <v>1</v>
      </c>
    </row>
    <row r="17" spans="1:8">
      <c r="A17">
        <v>123</v>
      </c>
      <c r="B17" s="1">
        <v>25</v>
      </c>
      <c r="C17" s="1">
        <v>46</v>
      </c>
      <c r="D17" s="1">
        <v>35</v>
      </c>
      <c r="E17" s="1">
        <v>47</v>
      </c>
      <c r="F17" s="1">
        <v>443</v>
      </c>
      <c r="G17" s="1">
        <v>0.25</v>
      </c>
      <c r="H17" s="1">
        <v>1</v>
      </c>
    </row>
    <row r="18" spans="1:8">
      <c r="A18">
        <v>124</v>
      </c>
      <c r="B18" s="1">
        <v>25</v>
      </c>
      <c r="C18" s="1">
        <v>46</v>
      </c>
      <c r="D18" s="1">
        <v>35</v>
      </c>
      <c r="E18" s="1">
        <v>44</v>
      </c>
      <c r="F18" s="1">
        <v>435</v>
      </c>
      <c r="G18" s="1">
        <v>0.25</v>
      </c>
      <c r="H18" s="1">
        <v>1</v>
      </c>
    </row>
    <row r="19" spans="1:8">
      <c r="A19">
        <v>125</v>
      </c>
      <c r="B19" s="1">
        <v>25</v>
      </c>
      <c r="C19" s="1">
        <v>46</v>
      </c>
      <c r="D19" s="1">
        <v>35</v>
      </c>
      <c r="E19" s="1">
        <v>46</v>
      </c>
      <c r="F19" s="1">
        <v>432</v>
      </c>
      <c r="G19" s="1">
        <v>0.25</v>
      </c>
      <c r="H19" s="1">
        <v>1</v>
      </c>
    </row>
    <row r="20" spans="1:8">
      <c r="A20">
        <v>126</v>
      </c>
      <c r="B20" s="1">
        <v>26</v>
      </c>
      <c r="C20" s="1">
        <v>150</v>
      </c>
      <c r="D20" s="1">
        <v>45</v>
      </c>
      <c r="E20" s="1">
        <v>30</v>
      </c>
      <c r="F20" s="1">
        <v>200</v>
      </c>
      <c r="G20" s="1">
        <v>0.25</v>
      </c>
      <c r="H20" s="1">
        <v>1</v>
      </c>
    </row>
    <row r="21" spans="1:8">
      <c r="A21">
        <v>127</v>
      </c>
      <c r="B21" s="1">
        <v>18.5</v>
      </c>
      <c r="C21" s="1">
        <v>12</v>
      </c>
      <c r="D21" s="1">
        <v>0</v>
      </c>
      <c r="E21" s="1">
        <v>30</v>
      </c>
      <c r="F21" s="1">
        <v>6</v>
      </c>
      <c r="G21" s="1">
        <v>0.25</v>
      </c>
      <c r="H21" s="1">
        <v>0</v>
      </c>
    </row>
    <row r="22" spans="1:8">
      <c r="A22">
        <v>128</v>
      </c>
      <c r="B22" s="1">
        <v>22.4</v>
      </c>
      <c r="C22" s="1">
        <v>10</v>
      </c>
      <c r="D22" s="1">
        <v>35</v>
      </c>
      <c r="E22" s="1">
        <v>30</v>
      </c>
      <c r="F22" s="1">
        <v>10</v>
      </c>
      <c r="G22" s="1">
        <v>0.25</v>
      </c>
      <c r="H22" s="1">
        <v>1</v>
      </c>
    </row>
    <row r="23" spans="1:8">
      <c r="A23">
        <v>129</v>
      </c>
      <c r="B23" s="1">
        <v>22</v>
      </c>
      <c r="C23" s="1">
        <v>20</v>
      </c>
      <c r="D23" s="1">
        <v>36</v>
      </c>
      <c r="E23" s="1">
        <v>45</v>
      </c>
      <c r="F23" s="1">
        <v>50</v>
      </c>
      <c r="G23" s="1">
        <v>0.25</v>
      </c>
      <c r="H23" s="1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8"/>
  <sheetViews>
    <sheetView zoomScale="70" zoomScaleNormal="70" topLeftCell="A45" workbookViewId="0">
      <selection activeCell="B1" sqref="B1:H1"/>
    </sheetView>
  </sheetViews>
  <sheetFormatPr defaultColWidth="9" defaultRowHeight="14"/>
  <cols>
    <col min="4" max="4" width="30.9090909090909" customWidth="1"/>
    <col min="5" max="5" width="12.9090909090909" customWidth="1"/>
    <col min="7" max="7" width="35.3636363636364" customWidth="1"/>
    <col min="8" max="8" width="18.5454545454545" customWidth="1"/>
  </cols>
  <sheetData>
    <row r="1" spans="2:17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L1" s="17" t="s">
        <v>13</v>
      </c>
      <c r="M1" s="18" t="s">
        <v>14</v>
      </c>
      <c r="N1" s="19" t="s">
        <v>15</v>
      </c>
      <c r="O1" s="20" t="s">
        <v>16</v>
      </c>
      <c r="Q1" s="1" t="s">
        <v>10</v>
      </c>
    </row>
    <row r="2" spans="1:17">
      <c r="A2">
        <v>1</v>
      </c>
      <c r="B2" s="1">
        <v>18.8</v>
      </c>
      <c r="C2" s="1">
        <v>14.4</v>
      </c>
      <c r="D2" s="1">
        <v>25.02</v>
      </c>
      <c r="E2" s="1">
        <v>19.98</v>
      </c>
      <c r="F2" s="1">
        <v>30.6</v>
      </c>
      <c r="G2" s="1">
        <v>0</v>
      </c>
      <c r="H2" s="1">
        <v>1</v>
      </c>
      <c r="K2" t="s">
        <v>17</v>
      </c>
      <c r="L2" s="21" t="s">
        <v>18</v>
      </c>
      <c r="M2" s="22"/>
      <c r="N2" s="23" t="s">
        <v>19</v>
      </c>
      <c r="Q2" s="1">
        <v>214</v>
      </c>
    </row>
    <row r="3" spans="1:17">
      <c r="A3">
        <v>2</v>
      </c>
      <c r="B3" s="1">
        <v>18.77</v>
      </c>
      <c r="C3" s="1">
        <v>30.01</v>
      </c>
      <c r="D3" s="1">
        <v>9.99</v>
      </c>
      <c r="E3" s="1">
        <v>25.02</v>
      </c>
      <c r="F3" s="1">
        <v>50</v>
      </c>
      <c r="G3" s="1">
        <v>0.1</v>
      </c>
      <c r="H3" s="1">
        <v>1</v>
      </c>
      <c r="L3" s="21">
        <v>76</v>
      </c>
      <c r="M3" s="24">
        <v>1</v>
      </c>
      <c r="N3" s="24">
        <v>1</v>
      </c>
      <c r="Q3" s="1">
        <v>200</v>
      </c>
    </row>
    <row r="4" spans="1:17">
      <c r="A4">
        <v>3</v>
      </c>
      <c r="B4" s="1">
        <v>19.97</v>
      </c>
      <c r="C4" s="1">
        <v>19.96</v>
      </c>
      <c r="D4" s="1">
        <v>36</v>
      </c>
      <c r="E4" s="1">
        <v>45.5</v>
      </c>
      <c r="F4" s="1">
        <v>50</v>
      </c>
      <c r="G4" s="1">
        <v>0.5</v>
      </c>
      <c r="H4" s="1">
        <v>0</v>
      </c>
      <c r="L4" s="21">
        <v>10</v>
      </c>
      <c r="M4" s="24">
        <v>1</v>
      </c>
      <c r="N4" s="24">
        <v>1</v>
      </c>
      <c r="Q4" s="1">
        <v>200</v>
      </c>
    </row>
    <row r="5" spans="1:17">
      <c r="A5">
        <v>4</v>
      </c>
      <c r="B5" s="1">
        <v>22.38</v>
      </c>
      <c r="C5" s="1">
        <v>10.05</v>
      </c>
      <c r="D5" s="1">
        <v>35.01</v>
      </c>
      <c r="E5" s="1">
        <v>45</v>
      </c>
      <c r="F5" s="1">
        <v>10</v>
      </c>
      <c r="G5" s="1">
        <v>0.4</v>
      </c>
      <c r="H5" s="1">
        <v>0</v>
      </c>
      <c r="L5" s="21">
        <v>4</v>
      </c>
      <c r="M5" s="25">
        <v>1</v>
      </c>
      <c r="N5" s="25">
        <v>0</v>
      </c>
      <c r="Q5" s="1">
        <v>180</v>
      </c>
    </row>
    <row r="6" spans="1:17">
      <c r="A6">
        <v>5</v>
      </c>
      <c r="B6" s="1">
        <v>18.77</v>
      </c>
      <c r="C6" s="1">
        <v>30.01</v>
      </c>
      <c r="D6" s="1">
        <v>19.98</v>
      </c>
      <c r="E6" s="1">
        <v>30</v>
      </c>
      <c r="F6" s="1">
        <v>50</v>
      </c>
      <c r="G6" s="1">
        <v>0.1</v>
      </c>
      <c r="H6" s="1">
        <v>1</v>
      </c>
      <c r="L6" s="21">
        <v>99</v>
      </c>
      <c r="M6" s="24">
        <v>1</v>
      </c>
      <c r="N6" s="24">
        <v>1</v>
      </c>
      <c r="Q6" s="1">
        <v>180</v>
      </c>
    </row>
    <row r="7" spans="1:17">
      <c r="A7">
        <v>6</v>
      </c>
      <c r="B7" s="1">
        <v>28.4</v>
      </c>
      <c r="C7" s="1">
        <v>39.16</v>
      </c>
      <c r="D7" s="1">
        <v>37.98</v>
      </c>
      <c r="E7" s="1">
        <v>34.98</v>
      </c>
      <c r="F7" s="1">
        <v>100</v>
      </c>
      <c r="G7" s="1">
        <v>0</v>
      </c>
      <c r="H7" s="1">
        <v>1</v>
      </c>
      <c r="L7" s="21">
        <v>70</v>
      </c>
      <c r="M7" s="26">
        <v>0</v>
      </c>
      <c r="N7" s="26">
        <v>0</v>
      </c>
      <c r="Q7" s="1">
        <v>170</v>
      </c>
    </row>
    <row r="8" spans="1:17">
      <c r="A8">
        <v>7</v>
      </c>
      <c r="B8" s="1">
        <v>19.97</v>
      </c>
      <c r="C8" s="1">
        <v>10.05</v>
      </c>
      <c r="D8" s="1">
        <v>28.98</v>
      </c>
      <c r="E8" s="1">
        <v>34.03</v>
      </c>
      <c r="F8" s="1">
        <v>6</v>
      </c>
      <c r="G8" s="1">
        <v>0.3</v>
      </c>
      <c r="H8" s="1">
        <v>1</v>
      </c>
      <c r="L8" s="21">
        <v>66</v>
      </c>
      <c r="M8" s="24">
        <v>1</v>
      </c>
      <c r="N8" s="24">
        <v>1</v>
      </c>
      <c r="Q8" s="1">
        <v>155</v>
      </c>
    </row>
    <row r="9" spans="1:17">
      <c r="A9">
        <v>8</v>
      </c>
      <c r="B9" s="1">
        <v>13.97</v>
      </c>
      <c r="C9" s="1">
        <v>12</v>
      </c>
      <c r="D9" s="1">
        <v>26.01</v>
      </c>
      <c r="E9" s="1">
        <v>30</v>
      </c>
      <c r="F9" s="1">
        <v>88</v>
      </c>
      <c r="G9" s="1">
        <v>0</v>
      </c>
      <c r="H9" s="1">
        <v>0</v>
      </c>
      <c r="L9" s="21">
        <v>30</v>
      </c>
      <c r="M9" s="25">
        <v>1</v>
      </c>
      <c r="N9" s="25">
        <v>0</v>
      </c>
      <c r="Q9" s="1">
        <v>138</v>
      </c>
    </row>
    <row r="10" spans="1:17">
      <c r="A10">
        <v>9</v>
      </c>
      <c r="B10" s="1">
        <v>18.77</v>
      </c>
      <c r="C10" s="1">
        <v>25.06</v>
      </c>
      <c r="D10" s="1">
        <v>19.98</v>
      </c>
      <c r="E10" s="1">
        <v>30</v>
      </c>
      <c r="F10" s="1">
        <v>50</v>
      </c>
      <c r="G10" s="1">
        <v>0.2</v>
      </c>
      <c r="H10" s="1">
        <v>0</v>
      </c>
      <c r="L10" s="21">
        <v>45</v>
      </c>
      <c r="M10" s="24">
        <v>1</v>
      </c>
      <c r="N10" s="24">
        <v>1</v>
      </c>
      <c r="Q10" s="1">
        <v>130</v>
      </c>
    </row>
    <row r="11" spans="1:17">
      <c r="A11">
        <v>10</v>
      </c>
      <c r="B11" s="1">
        <v>18.83</v>
      </c>
      <c r="C11" s="1">
        <v>10.35</v>
      </c>
      <c r="D11" s="1">
        <v>21.29</v>
      </c>
      <c r="E11" s="1">
        <v>34.03</v>
      </c>
      <c r="F11" s="1">
        <v>37</v>
      </c>
      <c r="G11" s="1">
        <v>0.3</v>
      </c>
      <c r="H11" s="1">
        <v>0</v>
      </c>
      <c r="L11" s="21">
        <v>94</v>
      </c>
      <c r="M11" s="24">
        <v>1</v>
      </c>
      <c r="N11" s="24">
        <v>1</v>
      </c>
      <c r="Q11" s="1">
        <v>120</v>
      </c>
    </row>
    <row r="12" spans="1:17">
      <c r="A12">
        <v>11</v>
      </c>
      <c r="B12" s="1">
        <v>28.4</v>
      </c>
      <c r="C12" s="1">
        <v>29.41</v>
      </c>
      <c r="D12" s="1">
        <v>35.01</v>
      </c>
      <c r="E12" s="1">
        <v>34.98</v>
      </c>
      <c r="F12" s="1">
        <v>100</v>
      </c>
      <c r="G12" s="1">
        <v>0</v>
      </c>
      <c r="H12" s="1">
        <v>1</v>
      </c>
      <c r="L12" s="21">
        <v>11</v>
      </c>
      <c r="M12" s="27">
        <v>0</v>
      </c>
      <c r="N12" s="27">
        <v>0</v>
      </c>
      <c r="Q12" s="1">
        <v>120</v>
      </c>
    </row>
    <row r="13" spans="1:17">
      <c r="A13">
        <v>12</v>
      </c>
      <c r="B13" s="1">
        <v>18.77</v>
      </c>
      <c r="C13" s="1">
        <v>25.06</v>
      </c>
      <c r="D13" s="1">
        <v>9.99</v>
      </c>
      <c r="E13" s="1">
        <v>25.02</v>
      </c>
      <c r="F13" s="1">
        <v>50</v>
      </c>
      <c r="G13" s="1">
        <v>0.2</v>
      </c>
      <c r="H13" s="1">
        <v>0</v>
      </c>
      <c r="L13" s="21">
        <v>78</v>
      </c>
      <c r="M13" s="27">
        <v>0</v>
      </c>
      <c r="N13" s="27">
        <v>0</v>
      </c>
      <c r="Q13" s="1">
        <v>120</v>
      </c>
    </row>
    <row r="14" spans="1:17">
      <c r="A14">
        <v>13</v>
      </c>
      <c r="B14" s="1">
        <v>16.47</v>
      </c>
      <c r="C14" s="1">
        <v>11.55</v>
      </c>
      <c r="D14" s="1">
        <v>0</v>
      </c>
      <c r="E14" s="1">
        <v>30</v>
      </c>
      <c r="F14" s="1">
        <v>3.6</v>
      </c>
      <c r="G14" s="1">
        <v>0</v>
      </c>
      <c r="H14" s="1">
        <v>0</v>
      </c>
      <c r="L14" s="21">
        <v>47</v>
      </c>
      <c r="M14" s="27">
        <v>0</v>
      </c>
      <c r="N14" s="27">
        <v>0</v>
      </c>
      <c r="Q14" s="1">
        <v>115</v>
      </c>
    </row>
    <row r="15" spans="1:17">
      <c r="A15">
        <v>14</v>
      </c>
      <c r="B15" s="1">
        <v>20.56</v>
      </c>
      <c r="C15" s="1">
        <v>16.21</v>
      </c>
      <c r="D15" s="1">
        <v>26.51</v>
      </c>
      <c r="E15" s="1">
        <v>30</v>
      </c>
      <c r="F15" s="1">
        <v>40</v>
      </c>
      <c r="G15" s="1">
        <v>0</v>
      </c>
      <c r="H15" s="1">
        <v>0</v>
      </c>
      <c r="L15" s="21">
        <v>0</v>
      </c>
      <c r="M15" s="24">
        <v>1</v>
      </c>
      <c r="N15" s="24">
        <v>1</v>
      </c>
      <c r="Q15" s="1">
        <v>115</v>
      </c>
    </row>
    <row r="16" spans="1:17">
      <c r="A16">
        <v>15</v>
      </c>
      <c r="B16" s="1">
        <v>18.66</v>
      </c>
      <c r="C16" s="1">
        <v>26.41</v>
      </c>
      <c r="D16" s="1">
        <v>14.99</v>
      </c>
      <c r="E16" s="1">
        <v>34.98</v>
      </c>
      <c r="F16" s="1">
        <v>8.2</v>
      </c>
      <c r="G16" s="1">
        <v>0</v>
      </c>
      <c r="H16" s="1">
        <v>0</v>
      </c>
      <c r="L16" s="21">
        <v>79</v>
      </c>
      <c r="M16" s="24">
        <v>1</v>
      </c>
      <c r="N16" s="24">
        <v>1</v>
      </c>
      <c r="Q16" s="1">
        <v>108</v>
      </c>
    </row>
    <row r="17" spans="1:17">
      <c r="A17">
        <v>16</v>
      </c>
      <c r="B17" s="1">
        <v>13.97</v>
      </c>
      <c r="C17" s="1">
        <v>12</v>
      </c>
      <c r="D17" s="1">
        <v>26.01</v>
      </c>
      <c r="E17" s="1">
        <v>30</v>
      </c>
      <c r="F17" s="1">
        <v>88</v>
      </c>
      <c r="G17" s="1">
        <v>0.5</v>
      </c>
      <c r="H17" s="1">
        <v>0</v>
      </c>
      <c r="L17" s="21">
        <v>18</v>
      </c>
      <c r="M17" s="24">
        <v>1</v>
      </c>
      <c r="N17" s="24">
        <v>1</v>
      </c>
      <c r="Q17" s="1">
        <v>100</v>
      </c>
    </row>
    <row r="18" spans="1:17">
      <c r="A18">
        <v>17</v>
      </c>
      <c r="B18" s="1">
        <v>25.96</v>
      </c>
      <c r="C18" s="1">
        <v>150.1</v>
      </c>
      <c r="D18" s="1">
        <v>45</v>
      </c>
      <c r="E18" s="1">
        <v>49.98</v>
      </c>
      <c r="F18" s="1">
        <v>200</v>
      </c>
      <c r="G18" s="1">
        <v>0</v>
      </c>
      <c r="H18" s="1">
        <v>0</v>
      </c>
      <c r="L18" s="21">
        <v>105</v>
      </c>
      <c r="M18" s="24">
        <v>1</v>
      </c>
      <c r="N18" s="24">
        <v>1</v>
      </c>
      <c r="Q18" s="1">
        <v>100</v>
      </c>
    </row>
    <row r="19" spans="1:17">
      <c r="A19">
        <v>18</v>
      </c>
      <c r="B19" s="1">
        <v>18.46</v>
      </c>
      <c r="C19" s="1">
        <v>25.06</v>
      </c>
      <c r="D19" s="1">
        <v>0</v>
      </c>
      <c r="E19" s="1">
        <v>30</v>
      </c>
      <c r="F19" s="1">
        <v>6</v>
      </c>
      <c r="G19" s="1">
        <v>0</v>
      </c>
      <c r="H19" s="1">
        <v>0</v>
      </c>
      <c r="L19" s="21">
        <v>55</v>
      </c>
      <c r="M19" s="24">
        <v>1</v>
      </c>
      <c r="N19" s="24">
        <v>1</v>
      </c>
      <c r="Q19" s="1">
        <v>100</v>
      </c>
    </row>
    <row r="20" spans="1:17">
      <c r="A20">
        <v>19</v>
      </c>
      <c r="B20" s="1">
        <v>19.97</v>
      </c>
      <c r="C20" s="1">
        <v>40.06</v>
      </c>
      <c r="D20" s="1">
        <v>30.02</v>
      </c>
      <c r="E20" s="1">
        <v>30</v>
      </c>
      <c r="F20" s="1">
        <v>15</v>
      </c>
      <c r="G20" s="1">
        <v>0.3</v>
      </c>
      <c r="H20" s="1">
        <v>1</v>
      </c>
      <c r="L20" s="21">
        <v>77</v>
      </c>
      <c r="M20" s="26">
        <v>0</v>
      </c>
      <c r="N20" s="26">
        <v>0</v>
      </c>
      <c r="Q20" s="1">
        <v>100</v>
      </c>
    </row>
    <row r="21" spans="1:17">
      <c r="A21">
        <v>20</v>
      </c>
      <c r="B21" s="1">
        <v>20.39</v>
      </c>
      <c r="C21" s="1">
        <v>24.91</v>
      </c>
      <c r="D21" s="1">
        <v>13.01</v>
      </c>
      <c r="E21" s="1">
        <v>22</v>
      </c>
      <c r="F21" s="1">
        <v>10.6</v>
      </c>
      <c r="G21" s="1">
        <v>0.4</v>
      </c>
      <c r="H21" s="1">
        <v>1</v>
      </c>
      <c r="L21" s="21">
        <v>65</v>
      </c>
      <c r="M21" s="24">
        <v>1</v>
      </c>
      <c r="N21" s="24">
        <v>1</v>
      </c>
      <c r="Q21" s="1">
        <v>100</v>
      </c>
    </row>
    <row r="22" spans="1:17">
      <c r="A22">
        <v>21</v>
      </c>
      <c r="B22" s="1">
        <v>19.6</v>
      </c>
      <c r="C22" s="1">
        <v>12</v>
      </c>
      <c r="D22" s="1">
        <v>19.98</v>
      </c>
      <c r="E22" s="1">
        <v>22</v>
      </c>
      <c r="F22" s="1">
        <v>12.2</v>
      </c>
      <c r="G22" s="1">
        <v>0.4</v>
      </c>
      <c r="H22" s="1">
        <v>1</v>
      </c>
      <c r="L22" s="21">
        <v>42</v>
      </c>
      <c r="M22" s="24">
        <v>1</v>
      </c>
      <c r="N22" s="24">
        <v>1</v>
      </c>
      <c r="Q22" s="1">
        <v>92.2</v>
      </c>
    </row>
    <row r="23" spans="1:17">
      <c r="A23">
        <v>22</v>
      </c>
      <c r="B23" s="1">
        <v>20.96</v>
      </c>
      <c r="C23" s="1">
        <v>19.96</v>
      </c>
      <c r="D23" s="1">
        <v>40.01</v>
      </c>
      <c r="E23" s="1">
        <v>40.02</v>
      </c>
      <c r="F23" s="1">
        <v>12</v>
      </c>
      <c r="G23" s="1">
        <v>0</v>
      </c>
      <c r="H23" s="1">
        <v>1</v>
      </c>
      <c r="L23" s="21">
        <v>12</v>
      </c>
      <c r="M23" s="26">
        <v>0</v>
      </c>
      <c r="N23" s="26">
        <v>0</v>
      </c>
      <c r="Q23" s="1">
        <v>88</v>
      </c>
    </row>
    <row r="24" ht="14.75" spans="1:17">
      <c r="A24">
        <v>23</v>
      </c>
      <c r="B24" s="1">
        <v>17.98</v>
      </c>
      <c r="C24" s="1">
        <v>24.01</v>
      </c>
      <c r="D24" s="1">
        <v>30.15</v>
      </c>
      <c r="E24" s="1">
        <v>45</v>
      </c>
      <c r="F24" s="1">
        <v>20</v>
      </c>
      <c r="G24" s="1">
        <v>0.1</v>
      </c>
      <c r="H24" s="1">
        <v>0</v>
      </c>
      <c r="L24" s="28">
        <v>36</v>
      </c>
      <c r="M24" s="29">
        <v>1</v>
      </c>
      <c r="N24" s="29">
        <v>1</v>
      </c>
      <c r="Q24" s="1">
        <v>88</v>
      </c>
    </row>
    <row r="25" spans="1:17">
      <c r="A25">
        <v>24</v>
      </c>
      <c r="B25" s="1">
        <v>20.96</v>
      </c>
      <c r="C25" s="1">
        <v>45.02</v>
      </c>
      <c r="D25" s="1">
        <v>25.02</v>
      </c>
      <c r="E25" s="1">
        <v>49.03</v>
      </c>
      <c r="F25" s="1">
        <v>12</v>
      </c>
      <c r="G25" s="1">
        <v>0.3</v>
      </c>
      <c r="H25" s="1">
        <v>1</v>
      </c>
      <c r="Q25" s="1">
        <v>88</v>
      </c>
    </row>
    <row r="26" spans="1:17">
      <c r="A26">
        <v>25</v>
      </c>
      <c r="B26" s="1">
        <v>22.38</v>
      </c>
      <c r="C26" s="1">
        <v>99.93</v>
      </c>
      <c r="D26" s="1">
        <v>45</v>
      </c>
      <c r="E26" s="1">
        <v>45</v>
      </c>
      <c r="F26" s="1">
        <v>15</v>
      </c>
      <c r="G26" s="1">
        <v>0.3</v>
      </c>
      <c r="H26" s="1">
        <v>1</v>
      </c>
      <c r="K26" t="s">
        <v>20</v>
      </c>
      <c r="L26" s="21" t="s">
        <v>18</v>
      </c>
      <c r="M26" s="22"/>
      <c r="N26" s="23" t="s">
        <v>19</v>
      </c>
      <c r="Q26" s="1">
        <v>88</v>
      </c>
    </row>
    <row r="27" spans="1:17">
      <c r="A27">
        <v>26</v>
      </c>
      <c r="B27" s="1">
        <v>18.77</v>
      </c>
      <c r="C27" s="1">
        <v>19.96</v>
      </c>
      <c r="D27" s="1">
        <v>19.98</v>
      </c>
      <c r="E27" s="1">
        <v>30</v>
      </c>
      <c r="F27" s="1">
        <v>50</v>
      </c>
      <c r="G27" s="1">
        <v>0.3</v>
      </c>
      <c r="H27" s="1">
        <v>0</v>
      </c>
      <c r="L27">
        <v>79</v>
      </c>
      <c r="M27">
        <v>1</v>
      </c>
      <c r="N27">
        <v>1</v>
      </c>
      <c r="Q27" s="1">
        <v>80</v>
      </c>
    </row>
    <row r="28" spans="1:17">
      <c r="A28">
        <v>27</v>
      </c>
      <c r="B28" s="1">
        <v>21.78</v>
      </c>
      <c r="C28" s="1">
        <v>8.55</v>
      </c>
      <c r="D28" s="1">
        <v>32</v>
      </c>
      <c r="E28" s="1">
        <v>27.98</v>
      </c>
      <c r="F28" s="1">
        <v>12.8</v>
      </c>
      <c r="G28" s="1">
        <v>0.5</v>
      </c>
      <c r="H28" s="1">
        <v>0</v>
      </c>
      <c r="L28">
        <v>74</v>
      </c>
      <c r="M28">
        <v>0</v>
      </c>
      <c r="N28">
        <v>0</v>
      </c>
      <c r="Q28" s="1">
        <v>76.81</v>
      </c>
    </row>
    <row r="29" spans="1:17">
      <c r="A29">
        <v>28</v>
      </c>
      <c r="B29" s="1">
        <v>21.47</v>
      </c>
      <c r="C29" s="1">
        <v>6.9</v>
      </c>
      <c r="D29" s="1">
        <v>30.02</v>
      </c>
      <c r="E29" s="1">
        <v>31.01</v>
      </c>
      <c r="F29" s="1">
        <v>76.8</v>
      </c>
      <c r="G29" s="1">
        <v>0.4</v>
      </c>
      <c r="H29" s="1">
        <v>0</v>
      </c>
      <c r="L29">
        <v>61</v>
      </c>
      <c r="M29">
        <v>1</v>
      </c>
      <c r="N29">
        <v>1</v>
      </c>
      <c r="Q29" s="1">
        <v>76.8</v>
      </c>
    </row>
    <row r="30" spans="1:17">
      <c r="A30">
        <v>29</v>
      </c>
      <c r="B30" s="1">
        <v>21.98</v>
      </c>
      <c r="C30" s="1">
        <v>19.96</v>
      </c>
      <c r="D30" s="1">
        <v>22.01</v>
      </c>
      <c r="E30" s="1">
        <v>19.98</v>
      </c>
      <c r="F30" s="1">
        <v>180</v>
      </c>
      <c r="G30" s="1">
        <v>0.1</v>
      </c>
      <c r="H30" s="1">
        <v>0</v>
      </c>
      <c r="L30">
        <v>27</v>
      </c>
      <c r="M30">
        <v>0</v>
      </c>
      <c r="N30">
        <v>0</v>
      </c>
      <c r="Q30" s="1">
        <v>73</v>
      </c>
    </row>
    <row r="31" spans="1:17">
      <c r="A31">
        <v>30</v>
      </c>
      <c r="B31" s="1">
        <v>18.8</v>
      </c>
      <c r="C31" s="1">
        <v>57.47</v>
      </c>
      <c r="D31" s="1">
        <v>19.98</v>
      </c>
      <c r="E31" s="1">
        <v>19.98</v>
      </c>
      <c r="F31" s="1">
        <v>30.6</v>
      </c>
      <c r="G31" s="1">
        <v>0</v>
      </c>
      <c r="H31" s="1">
        <v>1</v>
      </c>
      <c r="L31">
        <v>16</v>
      </c>
      <c r="M31">
        <v>0</v>
      </c>
      <c r="N31">
        <v>0</v>
      </c>
      <c r="Q31" s="1">
        <v>61</v>
      </c>
    </row>
    <row r="32" spans="1:17">
      <c r="A32">
        <v>31</v>
      </c>
      <c r="B32" s="1">
        <v>21.36</v>
      </c>
      <c r="C32" s="1">
        <v>10.05</v>
      </c>
      <c r="D32" s="1">
        <v>30.33</v>
      </c>
      <c r="E32" s="1">
        <v>30</v>
      </c>
      <c r="F32" s="1">
        <v>20</v>
      </c>
      <c r="G32" s="1">
        <v>0</v>
      </c>
      <c r="H32" s="1">
        <v>1</v>
      </c>
      <c r="L32">
        <v>24</v>
      </c>
      <c r="M32">
        <v>1</v>
      </c>
      <c r="N32">
        <v>1</v>
      </c>
      <c r="Q32" s="1">
        <v>50</v>
      </c>
    </row>
    <row r="33" spans="1:17">
      <c r="A33">
        <v>32</v>
      </c>
      <c r="B33" s="1">
        <v>18.8</v>
      </c>
      <c r="C33" s="1">
        <v>14.4</v>
      </c>
      <c r="D33" s="1">
        <v>25.02</v>
      </c>
      <c r="E33" s="1">
        <v>19.98</v>
      </c>
      <c r="F33" s="1">
        <v>30.6</v>
      </c>
      <c r="G33" s="1">
        <v>0.5</v>
      </c>
      <c r="H33" s="1">
        <v>0</v>
      </c>
      <c r="L33">
        <v>2</v>
      </c>
      <c r="M33">
        <v>0</v>
      </c>
      <c r="N33">
        <v>0</v>
      </c>
      <c r="Q33" s="1">
        <v>50</v>
      </c>
    </row>
    <row r="34" spans="1:17">
      <c r="A34">
        <v>33</v>
      </c>
      <c r="B34" s="1">
        <v>15.99</v>
      </c>
      <c r="C34" s="1">
        <v>70.07</v>
      </c>
      <c r="D34" s="1">
        <v>19.98</v>
      </c>
      <c r="E34" s="1">
        <v>40.02</v>
      </c>
      <c r="F34" s="1">
        <v>115</v>
      </c>
      <c r="G34" s="1">
        <v>0</v>
      </c>
      <c r="H34" s="1">
        <v>0</v>
      </c>
      <c r="L34">
        <v>28</v>
      </c>
      <c r="M34">
        <v>0</v>
      </c>
      <c r="N34">
        <v>0</v>
      </c>
      <c r="Q34" s="1">
        <v>50</v>
      </c>
    </row>
    <row r="35" spans="1:17">
      <c r="A35">
        <v>34</v>
      </c>
      <c r="B35" s="1">
        <v>21.98</v>
      </c>
      <c r="C35" s="1">
        <v>19.96</v>
      </c>
      <c r="D35" s="1">
        <v>36</v>
      </c>
      <c r="E35" s="1">
        <v>45</v>
      </c>
      <c r="F35" s="1">
        <v>50</v>
      </c>
      <c r="G35" s="1">
        <v>0</v>
      </c>
      <c r="H35" s="1">
        <v>0</v>
      </c>
      <c r="L35">
        <v>29</v>
      </c>
      <c r="M35">
        <v>1</v>
      </c>
      <c r="N35">
        <v>1</v>
      </c>
      <c r="Q35" s="1">
        <v>50</v>
      </c>
    </row>
    <row r="36" spans="1:17">
      <c r="A36">
        <v>35</v>
      </c>
      <c r="B36" s="1">
        <v>19.08</v>
      </c>
      <c r="C36" s="1">
        <v>10.05</v>
      </c>
      <c r="D36" s="1">
        <v>9.99</v>
      </c>
      <c r="E36" s="1">
        <v>25.02</v>
      </c>
      <c r="F36" s="1">
        <v>50</v>
      </c>
      <c r="G36" s="1">
        <v>0.4</v>
      </c>
      <c r="H36" s="1">
        <v>0</v>
      </c>
      <c r="L36">
        <v>13</v>
      </c>
      <c r="M36">
        <v>0</v>
      </c>
      <c r="N36">
        <v>0</v>
      </c>
      <c r="Q36" s="1">
        <v>50</v>
      </c>
    </row>
    <row r="37" spans="1:17">
      <c r="A37">
        <v>36</v>
      </c>
      <c r="B37" s="1">
        <v>19.08</v>
      </c>
      <c r="C37" s="1">
        <v>10.05</v>
      </c>
      <c r="D37" s="1">
        <v>19.98</v>
      </c>
      <c r="E37" s="1">
        <v>30</v>
      </c>
      <c r="F37" s="1">
        <v>50</v>
      </c>
      <c r="G37" s="1">
        <v>0.4</v>
      </c>
      <c r="H37" s="1">
        <v>0</v>
      </c>
      <c r="L37">
        <v>93</v>
      </c>
      <c r="M37">
        <v>0</v>
      </c>
      <c r="N37">
        <v>0</v>
      </c>
      <c r="Q37" s="1">
        <v>50</v>
      </c>
    </row>
    <row r="38" spans="1:17">
      <c r="A38">
        <v>37</v>
      </c>
      <c r="B38" s="1">
        <v>17.98</v>
      </c>
      <c r="C38" s="1">
        <v>45.02</v>
      </c>
      <c r="D38" s="1">
        <v>25.02</v>
      </c>
      <c r="E38" s="1">
        <v>25.02</v>
      </c>
      <c r="F38" s="1">
        <v>14</v>
      </c>
      <c r="G38" s="1">
        <v>0.3</v>
      </c>
      <c r="H38" s="1">
        <v>1</v>
      </c>
      <c r="L38">
        <v>99</v>
      </c>
      <c r="M38">
        <v>1</v>
      </c>
      <c r="N38">
        <v>1</v>
      </c>
      <c r="Q38" s="1">
        <v>50</v>
      </c>
    </row>
    <row r="39" spans="1:17">
      <c r="A39">
        <v>38</v>
      </c>
      <c r="B39" s="1">
        <v>24.96</v>
      </c>
      <c r="C39" s="1">
        <v>120</v>
      </c>
      <c r="D39" s="1">
        <v>45</v>
      </c>
      <c r="E39" s="1">
        <v>53</v>
      </c>
      <c r="F39" s="1">
        <v>120</v>
      </c>
      <c r="G39" s="1">
        <v>0</v>
      </c>
      <c r="H39" s="1">
        <v>1</v>
      </c>
      <c r="L39">
        <v>104</v>
      </c>
      <c r="M39">
        <v>1</v>
      </c>
      <c r="N39">
        <v>1</v>
      </c>
      <c r="Q39" s="1">
        <v>50</v>
      </c>
    </row>
    <row r="40" spans="1:17">
      <c r="A40">
        <v>39</v>
      </c>
      <c r="B40" s="1">
        <v>20.39</v>
      </c>
      <c r="C40" s="1">
        <v>33.46</v>
      </c>
      <c r="D40" s="1">
        <v>10.98</v>
      </c>
      <c r="E40" s="1">
        <v>16.01</v>
      </c>
      <c r="F40" s="1">
        <v>45.8</v>
      </c>
      <c r="G40" s="1">
        <v>0.2</v>
      </c>
      <c r="H40" s="1">
        <v>0</v>
      </c>
      <c r="L40">
        <v>14</v>
      </c>
      <c r="M40">
        <v>0</v>
      </c>
      <c r="N40">
        <v>0</v>
      </c>
      <c r="Q40" s="1">
        <v>50</v>
      </c>
    </row>
    <row r="41" spans="1:17">
      <c r="A41">
        <v>40</v>
      </c>
      <c r="B41" s="1">
        <v>17.98</v>
      </c>
      <c r="C41" s="1">
        <v>4.95</v>
      </c>
      <c r="D41" s="1">
        <v>30.02</v>
      </c>
      <c r="E41" s="1">
        <v>19.98</v>
      </c>
      <c r="F41" s="1">
        <v>8</v>
      </c>
      <c r="G41" s="1">
        <v>0.3</v>
      </c>
      <c r="H41" s="1">
        <v>1</v>
      </c>
      <c r="L41">
        <v>0</v>
      </c>
      <c r="M41">
        <v>1</v>
      </c>
      <c r="N41">
        <v>1</v>
      </c>
      <c r="Q41" s="1">
        <v>50</v>
      </c>
    </row>
    <row r="42" spans="1:17">
      <c r="A42">
        <v>41</v>
      </c>
      <c r="B42" s="1">
        <v>18.97</v>
      </c>
      <c r="C42" s="1">
        <v>30.01</v>
      </c>
      <c r="D42" s="1">
        <v>35.01</v>
      </c>
      <c r="E42" s="1">
        <v>34.98</v>
      </c>
      <c r="F42" s="1">
        <v>11</v>
      </c>
      <c r="G42" s="1">
        <v>0.2</v>
      </c>
      <c r="H42" s="1">
        <v>1</v>
      </c>
      <c r="L42">
        <v>21</v>
      </c>
      <c r="M42">
        <v>1</v>
      </c>
      <c r="N42">
        <v>1</v>
      </c>
      <c r="Q42" s="1">
        <v>50</v>
      </c>
    </row>
    <row r="43" spans="1:17">
      <c r="A43">
        <v>42</v>
      </c>
      <c r="B43" s="1">
        <v>21.98</v>
      </c>
      <c r="C43" s="1">
        <v>19.96</v>
      </c>
      <c r="D43" s="1">
        <v>22.01</v>
      </c>
      <c r="E43" s="1">
        <v>19.98</v>
      </c>
      <c r="F43" s="1">
        <v>180</v>
      </c>
      <c r="G43" s="1">
        <v>0</v>
      </c>
      <c r="H43" s="1">
        <v>0</v>
      </c>
      <c r="L43">
        <v>3</v>
      </c>
      <c r="M43">
        <v>0</v>
      </c>
      <c r="N43">
        <v>0</v>
      </c>
      <c r="Q43" s="1">
        <v>50</v>
      </c>
    </row>
    <row r="44" spans="1:17">
      <c r="A44">
        <v>43</v>
      </c>
      <c r="B44" s="1">
        <v>20.96</v>
      </c>
      <c r="C44" s="1">
        <v>30.01</v>
      </c>
      <c r="D44" s="1">
        <v>35.01</v>
      </c>
      <c r="E44" s="1">
        <v>40.02</v>
      </c>
      <c r="F44" s="1">
        <v>12</v>
      </c>
      <c r="G44" s="1">
        <v>0.4</v>
      </c>
      <c r="H44" s="1">
        <v>1</v>
      </c>
      <c r="L44">
        <v>30</v>
      </c>
      <c r="M44">
        <v>1</v>
      </c>
      <c r="N44">
        <v>1</v>
      </c>
      <c r="Q44" s="1">
        <v>50</v>
      </c>
    </row>
    <row r="45" spans="1:17">
      <c r="A45">
        <v>44</v>
      </c>
      <c r="B45" s="1">
        <v>20.96</v>
      </c>
      <c r="C45" s="1">
        <v>34.96</v>
      </c>
      <c r="D45" s="1">
        <v>27.99</v>
      </c>
      <c r="E45" s="1">
        <v>40.02</v>
      </c>
      <c r="F45" s="1">
        <v>12</v>
      </c>
      <c r="G45" s="1">
        <v>0.5</v>
      </c>
      <c r="H45" s="1">
        <v>1</v>
      </c>
      <c r="L45">
        <v>84</v>
      </c>
      <c r="M45">
        <v>0</v>
      </c>
      <c r="N45">
        <v>0</v>
      </c>
      <c r="Q45" s="1">
        <v>50</v>
      </c>
    </row>
    <row r="46" spans="1:17">
      <c r="A46">
        <v>45</v>
      </c>
      <c r="B46" s="1">
        <v>18.46</v>
      </c>
      <c r="C46" s="1">
        <v>12</v>
      </c>
      <c r="D46" s="1">
        <v>0</v>
      </c>
      <c r="E46" s="1">
        <v>30</v>
      </c>
      <c r="F46" s="1">
        <v>6</v>
      </c>
      <c r="G46" s="1">
        <v>0</v>
      </c>
      <c r="H46" s="1">
        <v>0</v>
      </c>
      <c r="L46">
        <v>59</v>
      </c>
      <c r="M46">
        <v>0</v>
      </c>
      <c r="N46">
        <v>0</v>
      </c>
      <c r="Q46" s="1">
        <v>50</v>
      </c>
    </row>
    <row r="47" spans="1:17">
      <c r="A47">
        <v>46</v>
      </c>
      <c r="B47" s="1">
        <v>19.97</v>
      </c>
      <c r="C47" s="1">
        <v>40.06</v>
      </c>
      <c r="D47" s="1">
        <v>40.01</v>
      </c>
      <c r="E47" s="1">
        <v>40.02</v>
      </c>
      <c r="F47" s="1">
        <v>10</v>
      </c>
      <c r="G47" s="1">
        <v>0.2</v>
      </c>
      <c r="H47" s="1">
        <v>1</v>
      </c>
      <c r="L47">
        <v>23</v>
      </c>
      <c r="M47">
        <v>1</v>
      </c>
      <c r="N47">
        <v>1</v>
      </c>
      <c r="Q47" s="1">
        <v>50</v>
      </c>
    </row>
    <row r="48" spans="1:17">
      <c r="A48">
        <v>47</v>
      </c>
      <c r="B48" s="1">
        <v>19.97</v>
      </c>
      <c r="C48" s="1">
        <v>19.96</v>
      </c>
      <c r="D48" s="1">
        <v>36</v>
      </c>
      <c r="E48" s="1">
        <v>45</v>
      </c>
      <c r="F48" s="1">
        <v>50</v>
      </c>
      <c r="G48" s="1">
        <v>0.3</v>
      </c>
      <c r="H48" s="1">
        <v>0</v>
      </c>
      <c r="L48">
        <v>11</v>
      </c>
      <c r="M48">
        <v>0</v>
      </c>
      <c r="N48">
        <v>0</v>
      </c>
      <c r="Q48" s="1">
        <v>50</v>
      </c>
    </row>
    <row r="49" spans="1:17">
      <c r="A49">
        <v>48</v>
      </c>
      <c r="B49" s="1">
        <v>18.77</v>
      </c>
      <c r="C49" s="1">
        <v>19.96</v>
      </c>
      <c r="D49" s="1">
        <v>9.99</v>
      </c>
      <c r="E49" s="1">
        <v>25.02</v>
      </c>
      <c r="F49" s="1">
        <v>50</v>
      </c>
      <c r="G49" s="1">
        <v>0.3</v>
      </c>
      <c r="H49" s="1">
        <v>0</v>
      </c>
      <c r="Q49" s="1">
        <v>50</v>
      </c>
    </row>
    <row r="50" spans="1:17">
      <c r="A50">
        <v>49</v>
      </c>
      <c r="B50" s="1">
        <v>18.83</v>
      </c>
      <c r="C50" s="1">
        <v>24.76</v>
      </c>
      <c r="D50" s="1">
        <v>21.29</v>
      </c>
      <c r="E50" s="1">
        <v>29.2</v>
      </c>
      <c r="F50" s="1">
        <v>37</v>
      </c>
      <c r="G50" s="1">
        <v>0.5</v>
      </c>
      <c r="H50" s="1">
        <v>0</v>
      </c>
      <c r="Q50" s="1">
        <v>45.8</v>
      </c>
    </row>
    <row r="51" spans="1:17">
      <c r="A51">
        <v>50</v>
      </c>
      <c r="B51" s="1">
        <v>19.03</v>
      </c>
      <c r="C51" s="1">
        <v>11.7</v>
      </c>
      <c r="D51" s="1">
        <v>27.99</v>
      </c>
      <c r="E51" s="1">
        <v>34.98</v>
      </c>
      <c r="F51" s="1">
        <v>21</v>
      </c>
      <c r="G51" s="1">
        <v>0.1</v>
      </c>
      <c r="H51" s="1">
        <v>0</v>
      </c>
      <c r="Q51" s="1">
        <v>45.72</v>
      </c>
    </row>
    <row r="52" spans="1:17">
      <c r="A52">
        <v>51</v>
      </c>
      <c r="B52" s="1">
        <v>22.38</v>
      </c>
      <c r="C52" s="1">
        <v>10.05</v>
      </c>
      <c r="D52" s="1">
        <v>35.01</v>
      </c>
      <c r="E52" s="1">
        <v>30</v>
      </c>
      <c r="F52" s="1">
        <v>10</v>
      </c>
      <c r="G52" s="1">
        <v>0</v>
      </c>
      <c r="H52" s="1">
        <v>1</v>
      </c>
      <c r="Q52" s="1">
        <v>40</v>
      </c>
    </row>
    <row r="53" spans="1:17">
      <c r="A53">
        <v>52</v>
      </c>
      <c r="B53" s="1">
        <v>18.8</v>
      </c>
      <c r="C53" s="1">
        <v>15.31</v>
      </c>
      <c r="D53" s="1">
        <v>30.02</v>
      </c>
      <c r="E53" s="1">
        <v>25.02</v>
      </c>
      <c r="F53" s="1">
        <v>10.6</v>
      </c>
      <c r="G53" s="1">
        <v>0.4</v>
      </c>
      <c r="H53" s="1">
        <v>1</v>
      </c>
      <c r="Q53" s="1">
        <v>40</v>
      </c>
    </row>
    <row r="54" spans="1:17">
      <c r="A54">
        <v>53</v>
      </c>
      <c r="B54" s="1">
        <v>18.68</v>
      </c>
      <c r="C54" s="1">
        <v>26.34</v>
      </c>
      <c r="D54" s="1">
        <v>15</v>
      </c>
      <c r="E54" s="1">
        <v>35</v>
      </c>
      <c r="F54" s="1">
        <v>8.23</v>
      </c>
      <c r="G54" s="1">
        <v>0</v>
      </c>
      <c r="H54" s="1">
        <v>0</v>
      </c>
      <c r="Q54" s="1">
        <v>37</v>
      </c>
    </row>
    <row r="55" spans="1:17">
      <c r="A55">
        <v>54</v>
      </c>
      <c r="B55" s="1">
        <v>16.5</v>
      </c>
      <c r="C55" s="1">
        <v>11.49</v>
      </c>
      <c r="D55" s="1">
        <v>0</v>
      </c>
      <c r="E55" s="1">
        <v>30</v>
      </c>
      <c r="F55" s="1">
        <v>3.66</v>
      </c>
      <c r="G55" s="1">
        <v>0</v>
      </c>
      <c r="H55" s="1">
        <v>0</v>
      </c>
      <c r="Q55" s="1">
        <v>37</v>
      </c>
    </row>
    <row r="56" spans="1:17">
      <c r="A56">
        <v>55</v>
      </c>
      <c r="B56" s="1">
        <v>18.84</v>
      </c>
      <c r="C56" s="1">
        <v>14.36</v>
      </c>
      <c r="D56" s="1">
        <v>25</v>
      </c>
      <c r="E56" s="1">
        <v>20</v>
      </c>
      <c r="F56" s="1">
        <v>30.5</v>
      </c>
      <c r="G56" s="1">
        <v>0</v>
      </c>
      <c r="H56" s="1">
        <v>1</v>
      </c>
      <c r="Q56" s="1">
        <v>30.6</v>
      </c>
    </row>
    <row r="57" spans="1:17">
      <c r="A57">
        <v>56</v>
      </c>
      <c r="B57" s="1">
        <v>18.84</v>
      </c>
      <c r="C57" s="1">
        <v>57.46</v>
      </c>
      <c r="D57" s="1">
        <v>20</v>
      </c>
      <c r="E57" s="1">
        <v>20</v>
      </c>
      <c r="F57" s="1">
        <v>30.5</v>
      </c>
      <c r="G57" s="1">
        <v>0</v>
      </c>
      <c r="H57" s="1">
        <v>1</v>
      </c>
      <c r="Q57" s="1">
        <v>30.6</v>
      </c>
    </row>
    <row r="58" spans="1:17">
      <c r="A58">
        <v>57</v>
      </c>
      <c r="B58" s="1">
        <v>28.44</v>
      </c>
      <c r="C58" s="1">
        <v>29.42</v>
      </c>
      <c r="D58" s="1">
        <v>35</v>
      </c>
      <c r="E58" s="1">
        <v>35</v>
      </c>
      <c r="F58" s="1">
        <v>100</v>
      </c>
      <c r="G58" s="1">
        <v>0</v>
      </c>
      <c r="H58" s="1">
        <v>1</v>
      </c>
      <c r="Q58" s="1">
        <v>30.6</v>
      </c>
    </row>
    <row r="59" spans="1:17">
      <c r="A59">
        <v>58</v>
      </c>
      <c r="B59" s="1">
        <v>28.44</v>
      </c>
      <c r="C59" s="1">
        <v>39.23</v>
      </c>
      <c r="D59" s="1">
        <v>38</v>
      </c>
      <c r="E59" s="1">
        <v>35</v>
      </c>
      <c r="F59" s="1">
        <v>100</v>
      </c>
      <c r="G59" s="1">
        <v>0</v>
      </c>
      <c r="H59" s="1">
        <v>1</v>
      </c>
      <c r="Q59" s="1">
        <v>30.5</v>
      </c>
    </row>
    <row r="60" spans="1:17">
      <c r="A60">
        <v>59</v>
      </c>
      <c r="B60" s="1">
        <v>20.6</v>
      </c>
      <c r="C60" s="1">
        <v>16.28</v>
      </c>
      <c r="D60" s="1">
        <v>26.5</v>
      </c>
      <c r="E60" s="1">
        <v>30</v>
      </c>
      <c r="F60" s="1">
        <v>40</v>
      </c>
      <c r="G60" s="1">
        <v>0</v>
      </c>
      <c r="H60" s="1">
        <v>0</v>
      </c>
      <c r="Q60" s="1">
        <v>30.5</v>
      </c>
    </row>
    <row r="61" spans="1:17">
      <c r="A61">
        <v>60</v>
      </c>
      <c r="B61" s="1">
        <v>14.8</v>
      </c>
      <c r="C61" s="1">
        <v>0</v>
      </c>
      <c r="D61" s="1">
        <v>17</v>
      </c>
      <c r="E61" s="1">
        <v>20</v>
      </c>
      <c r="F61" s="1">
        <v>50</v>
      </c>
      <c r="G61" s="1">
        <v>0</v>
      </c>
      <c r="H61" s="1">
        <v>0</v>
      </c>
      <c r="Q61" s="1">
        <v>30.5</v>
      </c>
    </row>
    <row r="62" spans="1:17">
      <c r="A62">
        <v>61</v>
      </c>
      <c r="B62" s="1">
        <v>14</v>
      </c>
      <c r="C62" s="1">
        <v>11.97</v>
      </c>
      <c r="D62" s="1">
        <v>26</v>
      </c>
      <c r="E62" s="1">
        <v>30</v>
      </c>
      <c r="F62" s="1">
        <v>88</v>
      </c>
      <c r="G62" s="1">
        <v>0</v>
      </c>
      <c r="H62" s="1">
        <v>0</v>
      </c>
      <c r="Q62" s="1">
        <v>21</v>
      </c>
    </row>
    <row r="63" spans="1:17">
      <c r="A63">
        <v>62</v>
      </c>
      <c r="B63" s="1">
        <v>25</v>
      </c>
      <c r="C63" s="1">
        <v>120</v>
      </c>
      <c r="D63" s="1">
        <v>45</v>
      </c>
      <c r="E63" s="1">
        <v>53</v>
      </c>
      <c r="F63" s="1">
        <v>120</v>
      </c>
      <c r="G63" s="1">
        <v>0</v>
      </c>
      <c r="H63" s="1">
        <v>1</v>
      </c>
      <c r="Q63" s="1">
        <v>21</v>
      </c>
    </row>
    <row r="64" spans="1:17">
      <c r="A64">
        <v>63</v>
      </c>
      <c r="B64" s="1">
        <v>26</v>
      </c>
      <c r="C64" s="1">
        <v>150.05</v>
      </c>
      <c r="D64" s="1">
        <v>45</v>
      </c>
      <c r="E64" s="1">
        <v>50</v>
      </c>
      <c r="F64" s="1">
        <v>200</v>
      </c>
      <c r="G64" s="1">
        <v>0</v>
      </c>
      <c r="H64" s="1">
        <v>0</v>
      </c>
      <c r="Q64" s="1">
        <v>20</v>
      </c>
    </row>
    <row r="65" spans="1:17">
      <c r="A65">
        <v>64</v>
      </c>
      <c r="B65" s="1">
        <v>18.5</v>
      </c>
      <c r="C65" s="1">
        <v>25</v>
      </c>
      <c r="D65" s="1">
        <v>0</v>
      </c>
      <c r="E65" s="1">
        <v>30</v>
      </c>
      <c r="F65" s="1">
        <v>6</v>
      </c>
      <c r="G65" s="1">
        <v>0</v>
      </c>
      <c r="H65" s="1">
        <v>0</v>
      </c>
      <c r="Q65" s="1">
        <v>20</v>
      </c>
    </row>
    <row r="66" spans="1:17">
      <c r="A66">
        <v>65</v>
      </c>
      <c r="B66" s="1">
        <v>18.5</v>
      </c>
      <c r="C66" s="1">
        <v>12</v>
      </c>
      <c r="D66" s="1">
        <v>0</v>
      </c>
      <c r="E66" s="1">
        <v>30</v>
      </c>
      <c r="F66" s="1">
        <v>6</v>
      </c>
      <c r="G66" s="1">
        <v>0</v>
      </c>
      <c r="H66" s="1">
        <v>0</v>
      </c>
      <c r="Q66" s="1">
        <v>20</v>
      </c>
    </row>
    <row r="67" spans="1:17">
      <c r="A67">
        <v>66</v>
      </c>
      <c r="B67" s="1">
        <v>22.4</v>
      </c>
      <c r="C67" s="1">
        <v>10</v>
      </c>
      <c r="D67" s="1">
        <v>35</v>
      </c>
      <c r="E67" s="1">
        <v>30</v>
      </c>
      <c r="F67" s="1">
        <v>10</v>
      </c>
      <c r="G67" s="1">
        <v>0</v>
      </c>
      <c r="H67" s="1">
        <v>1</v>
      </c>
      <c r="Q67" s="1">
        <v>20</v>
      </c>
    </row>
    <row r="68" spans="1:17">
      <c r="A68">
        <v>67</v>
      </c>
      <c r="B68" s="1">
        <v>21.1</v>
      </c>
      <c r="C68" s="1">
        <v>10</v>
      </c>
      <c r="D68" s="1">
        <v>30.34</v>
      </c>
      <c r="E68" s="1">
        <v>30</v>
      </c>
      <c r="F68" s="1">
        <v>20</v>
      </c>
      <c r="G68" s="1">
        <v>0</v>
      </c>
      <c r="H68" s="1">
        <v>1</v>
      </c>
      <c r="Q68" s="1">
        <v>15</v>
      </c>
    </row>
    <row r="69" spans="1:17">
      <c r="A69">
        <v>68</v>
      </c>
      <c r="B69" s="1">
        <v>22</v>
      </c>
      <c r="C69" s="1">
        <v>20</v>
      </c>
      <c r="D69" s="1">
        <v>36</v>
      </c>
      <c r="E69" s="1">
        <v>45</v>
      </c>
      <c r="F69" s="1">
        <v>50</v>
      </c>
      <c r="G69" s="1">
        <v>0</v>
      </c>
      <c r="H69" s="1">
        <v>0</v>
      </c>
      <c r="Q69" s="1">
        <v>15</v>
      </c>
    </row>
    <row r="70" spans="1:17">
      <c r="A70">
        <v>69</v>
      </c>
      <c r="B70" s="1">
        <v>22</v>
      </c>
      <c r="C70" s="1">
        <v>0</v>
      </c>
      <c r="D70" s="1">
        <v>36</v>
      </c>
      <c r="E70" s="1">
        <v>45</v>
      </c>
      <c r="F70" s="1">
        <v>50</v>
      </c>
      <c r="G70" s="1">
        <v>0</v>
      </c>
      <c r="H70" s="1">
        <v>0</v>
      </c>
      <c r="Q70" s="1">
        <v>15</v>
      </c>
    </row>
    <row r="71" spans="1:17">
      <c r="A71">
        <v>70</v>
      </c>
      <c r="B71" s="1">
        <v>12</v>
      </c>
      <c r="C71" s="1">
        <v>0</v>
      </c>
      <c r="D71" s="1">
        <v>30</v>
      </c>
      <c r="E71" s="1">
        <v>35</v>
      </c>
      <c r="F71" s="1">
        <v>4</v>
      </c>
      <c r="G71" s="1">
        <v>0</v>
      </c>
      <c r="H71" s="1">
        <v>1</v>
      </c>
      <c r="Q71" s="1">
        <v>14</v>
      </c>
    </row>
    <row r="72" spans="1:17">
      <c r="A72">
        <v>71</v>
      </c>
      <c r="B72" s="1">
        <v>12</v>
      </c>
      <c r="C72" s="1">
        <v>0</v>
      </c>
      <c r="D72" s="1">
        <v>30</v>
      </c>
      <c r="E72" s="1">
        <v>45</v>
      </c>
      <c r="F72" s="1">
        <v>8</v>
      </c>
      <c r="G72" s="1">
        <v>0</v>
      </c>
      <c r="H72" s="1">
        <v>0</v>
      </c>
      <c r="Q72" s="1">
        <v>12.8</v>
      </c>
    </row>
    <row r="73" spans="1:17">
      <c r="A73">
        <v>72</v>
      </c>
      <c r="B73" s="1">
        <v>12</v>
      </c>
      <c r="C73" s="1">
        <v>0</v>
      </c>
      <c r="D73" s="1">
        <v>30</v>
      </c>
      <c r="E73" s="1">
        <v>35</v>
      </c>
      <c r="F73" s="1">
        <v>4</v>
      </c>
      <c r="G73" s="1">
        <v>0</v>
      </c>
      <c r="H73" s="1">
        <v>1</v>
      </c>
      <c r="Q73" s="1">
        <v>12.8</v>
      </c>
    </row>
    <row r="74" spans="1:17">
      <c r="A74">
        <v>73</v>
      </c>
      <c r="B74" s="1">
        <v>12</v>
      </c>
      <c r="C74" s="1">
        <v>0</v>
      </c>
      <c r="D74" s="1">
        <v>30</v>
      </c>
      <c r="E74" s="1">
        <v>45</v>
      </c>
      <c r="F74" s="1">
        <v>8</v>
      </c>
      <c r="G74" s="1">
        <v>0</v>
      </c>
      <c r="H74" s="1">
        <v>0</v>
      </c>
      <c r="Q74" s="1">
        <v>12.2</v>
      </c>
    </row>
    <row r="75" spans="1:17">
      <c r="A75">
        <v>74</v>
      </c>
      <c r="B75" s="1">
        <v>23.47</v>
      </c>
      <c r="C75" s="1">
        <v>0</v>
      </c>
      <c r="D75" s="1">
        <v>32</v>
      </c>
      <c r="E75" s="1">
        <v>37</v>
      </c>
      <c r="F75" s="1">
        <v>214</v>
      </c>
      <c r="G75" s="1">
        <v>0</v>
      </c>
      <c r="H75" s="1">
        <v>0</v>
      </c>
      <c r="Q75" s="1">
        <v>12.19</v>
      </c>
    </row>
    <row r="76" spans="1:17">
      <c r="A76">
        <v>75</v>
      </c>
      <c r="B76" s="1">
        <v>16</v>
      </c>
      <c r="C76" s="1">
        <v>70</v>
      </c>
      <c r="D76" s="1">
        <v>20</v>
      </c>
      <c r="E76" s="1">
        <v>40</v>
      </c>
      <c r="F76" s="1">
        <v>115</v>
      </c>
      <c r="G76" s="1">
        <v>0</v>
      </c>
      <c r="H76" s="1">
        <v>0</v>
      </c>
      <c r="Q76" s="1">
        <v>12</v>
      </c>
    </row>
    <row r="77" spans="1:17">
      <c r="A77">
        <v>76</v>
      </c>
      <c r="B77" s="1">
        <v>20.41</v>
      </c>
      <c r="C77" s="1">
        <v>24.9</v>
      </c>
      <c r="D77" s="1">
        <v>13</v>
      </c>
      <c r="E77" s="1">
        <v>22</v>
      </c>
      <c r="F77" s="1">
        <v>10.67</v>
      </c>
      <c r="G77" s="1">
        <v>0.35</v>
      </c>
      <c r="H77" s="1">
        <v>1</v>
      </c>
      <c r="Q77" s="1">
        <v>12</v>
      </c>
    </row>
    <row r="78" spans="1:17">
      <c r="A78">
        <v>77</v>
      </c>
      <c r="B78" s="1">
        <v>19.63</v>
      </c>
      <c r="C78" s="1">
        <v>11.97</v>
      </c>
      <c r="D78" s="1">
        <v>20</v>
      </c>
      <c r="E78" s="1">
        <v>22</v>
      </c>
      <c r="F78" s="1">
        <v>12.19</v>
      </c>
      <c r="G78" s="1">
        <v>0.405</v>
      </c>
      <c r="H78" s="1">
        <v>1</v>
      </c>
      <c r="Q78" s="1">
        <v>12</v>
      </c>
    </row>
    <row r="79" spans="1:17">
      <c r="A79">
        <v>78</v>
      </c>
      <c r="B79" s="1">
        <v>21.82</v>
      </c>
      <c r="C79" s="1">
        <v>8.62</v>
      </c>
      <c r="D79" s="1">
        <v>32</v>
      </c>
      <c r="E79" s="1">
        <v>28</v>
      </c>
      <c r="F79" s="1">
        <v>12.8</v>
      </c>
      <c r="G79" s="1">
        <v>0.49</v>
      </c>
      <c r="H79" s="1">
        <v>0</v>
      </c>
      <c r="Q79" s="1">
        <v>12</v>
      </c>
    </row>
    <row r="80" spans="1:17">
      <c r="A80">
        <v>79</v>
      </c>
      <c r="B80" s="1">
        <v>20.41</v>
      </c>
      <c r="C80" s="1">
        <v>33.52</v>
      </c>
      <c r="D80" s="1">
        <v>11</v>
      </c>
      <c r="E80" s="1">
        <v>16</v>
      </c>
      <c r="F80" s="1">
        <v>45.72</v>
      </c>
      <c r="G80" s="1">
        <v>0.2</v>
      </c>
      <c r="H80" s="1">
        <v>0</v>
      </c>
      <c r="Q80" s="1">
        <v>11</v>
      </c>
    </row>
    <row r="81" spans="1:17">
      <c r="A81">
        <v>80</v>
      </c>
      <c r="B81" s="1">
        <v>18.84</v>
      </c>
      <c r="C81" s="1">
        <v>15.32</v>
      </c>
      <c r="D81" s="1">
        <v>30</v>
      </c>
      <c r="E81" s="1">
        <v>25</v>
      </c>
      <c r="F81" s="1">
        <v>10.67</v>
      </c>
      <c r="G81" s="1">
        <v>0.38</v>
      </c>
      <c r="H81" s="1">
        <v>1</v>
      </c>
      <c r="Q81" s="1">
        <v>10.67</v>
      </c>
    </row>
    <row r="82" spans="1:17">
      <c r="A82">
        <v>81</v>
      </c>
      <c r="B82" s="1">
        <v>18.84</v>
      </c>
      <c r="C82" s="1">
        <v>0</v>
      </c>
      <c r="D82" s="1">
        <v>20</v>
      </c>
      <c r="E82" s="1">
        <v>20</v>
      </c>
      <c r="F82" s="1">
        <v>7.62</v>
      </c>
      <c r="G82" s="1">
        <v>0.45</v>
      </c>
      <c r="H82" s="1">
        <v>0</v>
      </c>
      <c r="Q82" s="1">
        <v>10.67</v>
      </c>
    </row>
    <row r="83" spans="1:17">
      <c r="A83">
        <v>82</v>
      </c>
      <c r="B83" s="1">
        <v>21.43</v>
      </c>
      <c r="C83" s="1">
        <v>0</v>
      </c>
      <c r="D83" s="1">
        <v>20</v>
      </c>
      <c r="E83" s="1">
        <v>20</v>
      </c>
      <c r="F83" s="1">
        <v>61</v>
      </c>
      <c r="G83" s="1">
        <v>0.5</v>
      </c>
      <c r="H83" s="1">
        <v>0</v>
      </c>
      <c r="Q83" s="1">
        <v>10.6</v>
      </c>
    </row>
    <row r="84" spans="1:17">
      <c r="A84">
        <v>83</v>
      </c>
      <c r="B84" s="1">
        <v>19.06</v>
      </c>
      <c r="C84" s="1">
        <v>11.71</v>
      </c>
      <c r="D84" s="1">
        <v>28</v>
      </c>
      <c r="E84" s="1">
        <v>35</v>
      </c>
      <c r="F84" s="1">
        <v>21</v>
      </c>
      <c r="G84" s="1">
        <v>0.11</v>
      </c>
      <c r="H84" s="1">
        <v>0</v>
      </c>
      <c r="Q84" s="1">
        <v>10.6</v>
      </c>
    </row>
    <row r="85" spans="1:17">
      <c r="A85">
        <v>84</v>
      </c>
      <c r="B85" s="1">
        <v>18.84</v>
      </c>
      <c r="C85" s="1">
        <v>14.36</v>
      </c>
      <c r="D85" s="1">
        <v>25</v>
      </c>
      <c r="E85" s="1">
        <v>20</v>
      </c>
      <c r="F85" s="1">
        <v>30.5</v>
      </c>
      <c r="G85" s="1">
        <v>0.45</v>
      </c>
      <c r="H85" s="1">
        <v>0</v>
      </c>
      <c r="Q85" s="1">
        <v>10</v>
      </c>
    </row>
    <row r="86" spans="1:17">
      <c r="A86">
        <v>85</v>
      </c>
      <c r="B86" s="1">
        <v>21.51</v>
      </c>
      <c r="C86" s="1">
        <v>6.94</v>
      </c>
      <c r="D86" s="1">
        <v>30</v>
      </c>
      <c r="E86" s="1">
        <v>31</v>
      </c>
      <c r="F86" s="1">
        <v>76.81</v>
      </c>
      <c r="G86" s="1">
        <v>0.38</v>
      </c>
      <c r="H86" s="1">
        <v>0</v>
      </c>
      <c r="Q86" s="1">
        <v>10</v>
      </c>
    </row>
    <row r="87" spans="1:17">
      <c r="A87">
        <v>86</v>
      </c>
      <c r="B87" s="1">
        <v>14</v>
      </c>
      <c r="C87" s="1">
        <v>11.97</v>
      </c>
      <c r="D87" s="1">
        <v>26</v>
      </c>
      <c r="E87" s="1">
        <v>30</v>
      </c>
      <c r="F87" s="1">
        <v>88</v>
      </c>
      <c r="G87" s="1">
        <v>0.45</v>
      </c>
      <c r="H87" s="1">
        <v>0</v>
      </c>
      <c r="Q87" s="1">
        <v>10</v>
      </c>
    </row>
    <row r="88" spans="1:17">
      <c r="A88">
        <v>87</v>
      </c>
      <c r="B88" s="1">
        <v>18</v>
      </c>
      <c r="C88" s="1">
        <v>24</v>
      </c>
      <c r="D88" s="1">
        <v>30.15</v>
      </c>
      <c r="E88" s="1">
        <v>45</v>
      </c>
      <c r="F88" s="1">
        <v>20</v>
      </c>
      <c r="G88" s="1">
        <v>0.12</v>
      </c>
      <c r="H88" s="1">
        <v>0</v>
      </c>
      <c r="Q88" s="1">
        <v>10</v>
      </c>
    </row>
    <row r="89" spans="1:17">
      <c r="A89">
        <v>88</v>
      </c>
      <c r="B89" s="1">
        <v>23</v>
      </c>
      <c r="C89" s="1">
        <v>0</v>
      </c>
      <c r="D89" s="1">
        <v>20</v>
      </c>
      <c r="E89" s="1">
        <v>20</v>
      </c>
      <c r="F89" s="1">
        <v>100</v>
      </c>
      <c r="G89" s="1">
        <v>0.3</v>
      </c>
      <c r="H89" s="1">
        <v>0</v>
      </c>
      <c r="Q89" s="1">
        <v>10</v>
      </c>
    </row>
    <row r="90" spans="1:17">
      <c r="A90">
        <v>89</v>
      </c>
      <c r="B90" s="1">
        <v>22.4</v>
      </c>
      <c r="C90" s="1">
        <v>100</v>
      </c>
      <c r="D90" s="1">
        <v>45</v>
      </c>
      <c r="E90" s="1">
        <v>45</v>
      </c>
      <c r="F90" s="1">
        <v>15</v>
      </c>
      <c r="G90" s="1">
        <v>0.25</v>
      </c>
      <c r="H90" s="1">
        <v>1</v>
      </c>
      <c r="Q90" s="1">
        <v>8.23</v>
      </c>
    </row>
    <row r="91" spans="1:17">
      <c r="A91">
        <v>90</v>
      </c>
      <c r="B91" s="1">
        <v>22.4</v>
      </c>
      <c r="C91" s="1">
        <v>10</v>
      </c>
      <c r="D91" s="1">
        <v>35</v>
      </c>
      <c r="E91" s="1">
        <v>45</v>
      </c>
      <c r="F91" s="1">
        <v>10</v>
      </c>
      <c r="G91" s="1">
        <v>0.4</v>
      </c>
      <c r="H91" s="1">
        <v>0</v>
      </c>
      <c r="Q91" s="1">
        <v>8.2</v>
      </c>
    </row>
    <row r="92" spans="1:17">
      <c r="A92">
        <v>91</v>
      </c>
      <c r="B92" s="1">
        <v>20</v>
      </c>
      <c r="C92" s="1">
        <v>20</v>
      </c>
      <c r="D92" s="1">
        <v>36</v>
      </c>
      <c r="E92" s="1">
        <v>45</v>
      </c>
      <c r="F92" s="1">
        <v>50</v>
      </c>
      <c r="G92" s="1">
        <v>0.25</v>
      </c>
      <c r="H92" s="1">
        <v>0</v>
      </c>
      <c r="Q92" s="1">
        <v>8</v>
      </c>
    </row>
    <row r="93" spans="1:17">
      <c r="A93">
        <v>92</v>
      </c>
      <c r="B93" s="1">
        <v>20</v>
      </c>
      <c r="C93" s="1">
        <v>20</v>
      </c>
      <c r="D93" s="1">
        <v>36</v>
      </c>
      <c r="E93" s="1">
        <v>45</v>
      </c>
      <c r="F93" s="1">
        <v>50</v>
      </c>
      <c r="G93" s="1">
        <v>0.5</v>
      </c>
      <c r="H93" s="1">
        <v>0</v>
      </c>
      <c r="Q93" s="1">
        <v>8</v>
      </c>
    </row>
    <row r="94" spans="1:17">
      <c r="A94">
        <v>93</v>
      </c>
      <c r="B94" s="1">
        <v>20</v>
      </c>
      <c r="C94" s="1">
        <v>0</v>
      </c>
      <c r="D94" s="1">
        <v>36</v>
      </c>
      <c r="E94" s="1">
        <v>45</v>
      </c>
      <c r="F94" s="1">
        <v>50</v>
      </c>
      <c r="G94" s="1">
        <v>0.25</v>
      </c>
      <c r="H94" s="1">
        <v>0</v>
      </c>
      <c r="Q94" s="1">
        <v>8</v>
      </c>
    </row>
    <row r="95" spans="1:17">
      <c r="A95">
        <v>94</v>
      </c>
      <c r="B95" s="1">
        <v>20</v>
      </c>
      <c r="C95" s="1">
        <v>0</v>
      </c>
      <c r="D95" s="1">
        <v>36</v>
      </c>
      <c r="E95" s="1">
        <v>45</v>
      </c>
      <c r="F95" s="1">
        <v>50</v>
      </c>
      <c r="G95" s="1">
        <v>0.5</v>
      </c>
      <c r="H95" s="1">
        <v>0</v>
      </c>
      <c r="Q95" s="1">
        <v>8</v>
      </c>
    </row>
    <row r="96" spans="1:17">
      <c r="A96">
        <v>95</v>
      </c>
      <c r="B96" s="1">
        <v>22</v>
      </c>
      <c r="C96" s="1">
        <v>0</v>
      </c>
      <c r="D96" s="1">
        <v>40</v>
      </c>
      <c r="E96" s="1">
        <v>33</v>
      </c>
      <c r="F96" s="1">
        <v>8</v>
      </c>
      <c r="G96" s="1">
        <v>0.35</v>
      </c>
      <c r="H96" s="1">
        <v>1</v>
      </c>
      <c r="Q96" s="1">
        <v>8</v>
      </c>
    </row>
    <row r="97" spans="1:17">
      <c r="A97">
        <v>96</v>
      </c>
      <c r="B97" s="1">
        <v>24</v>
      </c>
      <c r="C97" s="1">
        <v>0</v>
      </c>
      <c r="D97" s="1">
        <v>40</v>
      </c>
      <c r="E97" s="1">
        <v>33</v>
      </c>
      <c r="F97" s="1">
        <v>8</v>
      </c>
      <c r="G97" s="1">
        <v>0.3</v>
      </c>
      <c r="H97" s="1">
        <v>1</v>
      </c>
      <c r="Q97" s="1">
        <v>8</v>
      </c>
    </row>
    <row r="98" spans="1:17">
      <c r="A98">
        <v>97</v>
      </c>
      <c r="B98" s="1">
        <v>20</v>
      </c>
      <c r="C98" s="1">
        <v>0</v>
      </c>
      <c r="D98" s="1">
        <v>24.5</v>
      </c>
      <c r="E98" s="1">
        <v>20</v>
      </c>
      <c r="F98" s="1">
        <v>8</v>
      </c>
      <c r="G98" s="1">
        <v>0.35</v>
      </c>
      <c r="H98" s="1">
        <v>1</v>
      </c>
      <c r="Q98" s="1">
        <v>8</v>
      </c>
    </row>
    <row r="99" spans="1:17">
      <c r="A99">
        <v>98</v>
      </c>
      <c r="B99" s="1">
        <v>18</v>
      </c>
      <c r="C99" s="1">
        <v>5</v>
      </c>
      <c r="D99" s="1">
        <v>30</v>
      </c>
      <c r="E99" s="1">
        <v>20</v>
      </c>
      <c r="F99" s="1">
        <v>8</v>
      </c>
      <c r="G99" s="1">
        <v>0.3</v>
      </c>
      <c r="H99" s="1">
        <v>1</v>
      </c>
      <c r="Q99" s="1">
        <v>7.62</v>
      </c>
    </row>
    <row r="100" spans="1:17">
      <c r="A100">
        <v>99</v>
      </c>
      <c r="B100" s="1">
        <v>26.49</v>
      </c>
      <c r="C100" s="1">
        <v>150</v>
      </c>
      <c r="D100" s="1">
        <v>33</v>
      </c>
      <c r="E100" s="1">
        <v>45</v>
      </c>
      <c r="F100" s="1">
        <v>73</v>
      </c>
      <c r="G100" s="1">
        <v>0.15</v>
      </c>
      <c r="H100" s="1">
        <v>1</v>
      </c>
      <c r="Q100" s="1">
        <v>6</v>
      </c>
    </row>
    <row r="101" spans="1:17">
      <c r="A101">
        <v>100</v>
      </c>
      <c r="B101" s="1">
        <v>26.7</v>
      </c>
      <c r="C101" s="1">
        <v>150</v>
      </c>
      <c r="D101" s="1">
        <v>33</v>
      </c>
      <c r="E101" s="1">
        <v>50</v>
      </c>
      <c r="F101" s="1">
        <v>130</v>
      </c>
      <c r="G101" s="1">
        <v>0.25</v>
      </c>
      <c r="H101" s="1">
        <v>1</v>
      </c>
      <c r="Q101" s="1">
        <v>6</v>
      </c>
    </row>
    <row r="102" spans="1:17">
      <c r="A102">
        <v>101</v>
      </c>
      <c r="B102" s="1">
        <v>26.89</v>
      </c>
      <c r="C102" s="1">
        <v>150</v>
      </c>
      <c r="D102" s="1">
        <v>33</v>
      </c>
      <c r="E102" s="1">
        <v>52</v>
      </c>
      <c r="F102" s="1">
        <v>120</v>
      </c>
      <c r="G102" s="1">
        <v>0.25</v>
      </c>
      <c r="H102" s="1">
        <v>1</v>
      </c>
      <c r="Q102" s="1">
        <v>6</v>
      </c>
    </row>
    <row r="103" spans="1:17">
      <c r="A103">
        <v>102</v>
      </c>
      <c r="B103" s="1">
        <v>26.57</v>
      </c>
      <c r="C103" s="1">
        <v>300</v>
      </c>
      <c r="D103" s="1">
        <v>38.7</v>
      </c>
      <c r="E103" s="1">
        <v>45.3</v>
      </c>
      <c r="F103" s="1">
        <v>80</v>
      </c>
      <c r="G103" s="1">
        <v>0.15</v>
      </c>
      <c r="H103" s="1">
        <v>0</v>
      </c>
      <c r="Q103" s="1">
        <v>6</v>
      </c>
    </row>
    <row r="104" spans="1:17">
      <c r="A104">
        <v>103</v>
      </c>
      <c r="B104" s="1">
        <v>26.78</v>
      </c>
      <c r="C104" s="1">
        <v>300</v>
      </c>
      <c r="D104" s="1">
        <v>38.7</v>
      </c>
      <c r="E104" s="1">
        <v>54</v>
      </c>
      <c r="F104" s="1">
        <v>155</v>
      </c>
      <c r="G104" s="1">
        <v>0.25</v>
      </c>
      <c r="H104" s="1">
        <v>0</v>
      </c>
      <c r="Q104" s="1">
        <v>6</v>
      </c>
    </row>
    <row r="105" spans="1:17">
      <c r="A105">
        <v>104</v>
      </c>
      <c r="B105" s="1">
        <v>26.81</v>
      </c>
      <c r="C105" s="1">
        <v>200</v>
      </c>
      <c r="D105" s="1">
        <v>35</v>
      </c>
      <c r="E105" s="1">
        <v>58</v>
      </c>
      <c r="F105" s="1">
        <v>138</v>
      </c>
      <c r="G105" s="1">
        <v>0.25</v>
      </c>
      <c r="H105" s="1">
        <v>1</v>
      </c>
      <c r="Q105" s="1">
        <v>4</v>
      </c>
    </row>
    <row r="106" spans="1:17">
      <c r="A106">
        <v>105</v>
      </c>
      <c r="B106" s="1">
        <v>26.43</v>
      </c>
      <c r="C106" s="1">
        <v>50</v>
      </c>
      <c r="D106" s="1">
        <v>26.6</v>
      </c>
      <c r="E106" s="1">
        <v>40</v>
      </c>
      <c r="F106" s="1">
        <v>92.2</v>
      </c>
      <c r="G106" s="1">
        <v>0.15</v>
      </c>
      <c r="H106" s="1">
        <v>1</v>
      </c>
      <c r="Q106" s="1">
        <v>4</v>
      </c>
    </row>
    <row r="107" spans="1:17">
      <c r="A107">
        <v>106</v>
      </c>
      <c r="B107" s="1">
        <v>26.7</v>
      </c>
      <c r="C107" s="1">
        <v>50</v>
      </c>
      <c r="D107" s="1">
        <v>26.6</v>
      </c>
      <c r="E107" s="1">
        <v>50</v>
      </c>
      <c r="F107" s="1">
        <v>170</v>
      </c>
      <c r="G107" s="1">
        <v>0.25</v>
      </c>
      <c r="H107" s="1">
        <v>1</v>
      </c>
      <c r="Q107" s="1">
        <v>3.66</v>
      </c>
    </row>
    <row r="108" spans="1:17">
      <c r="A108">
        <v>107</v>
      </c>
      <c r="B108" s="1">
        <v>26.8</v>
      </c>
      <c r="C108" s="1">
        <v>60</v>
      </c>
      <c r="D108" s="1">
        <v>28.8</v>
      </c>
      <c r="E108" s="1">
        <v>59</v>
      </c>
      <c r="F108" s="1">
        <v>108</v>
      </c>
      <c r="G108" s="1">
        <v>0.25</v>
      </c>
      <c r="H108" s="1">
        <v>1</v>
      </c>
      <c r="Q108" s="1">
        <v>3.6</v>
      </c>
    </row>
  </sheetData>
  <sortState ref="Q2:Q108">
    <sortCondition ref="Q2" descending="1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:O4"/>
  <sheetViews>
    <sheetView tabSelected="1" workbookViewId="0">
      <selection activeCell="Q65" sqref="Q65"/>
    </sheetView>
  </sheetViews>
  <sheetFormatPr defaultColWidth="9" defaultRowHeight="14" outlineLevelRow="3"/>
  <cols>
    <col min="9" max="9" width="12.9090909090909" customWidth="1"/>
  </cols>
  <sheetData>
    <row r="1" spans="9:15"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21</v>
      </c>
    </row>
    <row r="2" spans="9:15">
      <c r="I2">
        <v>27.3</v>
      </c>
      <c r="J2">
        <v>16.2</v>
      </c>
      <c r="K2">
        <v>28</v>
      </c>
      <c r="L2">
        <v>50</v>
      </c>
      <c r="M2">
        <v>90.5</v>
      </c>
      <c r="N2">
        <v>0.29</v>
      </c>
      <c r="O2">
        <v>1</v>
      </c>
    </row>
    <row r="4" spans="9:15">
      <c r="I4">
        <v>27.3</v>
      </c>
      <c r="J4">
        <v>14.35</v>
      </c>
      <c r="K4">
        <v>31</v>
      </c>
      <c r="L4">
        <v>41</v>
      </c>
      <c r="M4">
        <v>109.7</v>
      </c>
      <c r="N4">
        <v>0.25</v>
      </c>
      <c r="O4">
        <v>1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"/>
  <sheetViews>
    <sheetView zoomScale="55" zoomScaleNormal="55" workbookViewId="0">
      <selection activeCell="Q65" sqref="Q65"/>
    </sheetView>
  </sheetViews>
  <sheetFormatPr defaultColWidth="8.72727272727273" defaultRowHeight="14"/>
  <cols>
    <col min="1" max="3" width="15.2727272727273"/>
    <col min="6" max="6" width="15.2727272727273"/>
  </cols>
  <sheetData>
    <row r="1" spans="1:1">
      <c r="A1" t="s">
        <v>22</v>
      </c>
    </row>
    <row r="2" spans="1:10">
      <c r="A2">
        <v>0.9</v>
      </c>
      <c r="B2">
        <v>0.8</v>
      </c>
      <c r="C2">
        <v>0.7</v>
      </c>
      <c r="D2">
        <v>0.6</v>
      </c>
      <c r="E2">
        <v>0.5</v>
      </c>
      <c r="F2">
        <v>0.4</v>
      </c>
      <c r="G2">
        <v>0.3</v>
      </c>
      <c r="H2">
        <v>0.2</v>
      </c>
      <c r="I2">
        <v>0.1</v>
      </c>
      <c r="J2">
        <v>0</v>
      </c>
    </row>
    <row r="4" spans="1:10">
      <c r="A4" s="9">
        <v>0.666666666666666</v>
      </c>
      <c r="B4" s="9">
        <v>0.666666666666666</v>
      </c>
      <c r="C4" s="9">
        <v>0.666666666666666</v>
      </c>
      <c r="D4" s="9">
        <v>0.666666666666666</v>
      </c>
      <c r="E4" s="9">
        <v>0.666666666666666</v>
      </c>
      <c r="F4" s="9">
        <v>0.666666666666666</v>
      </c>
      <c r="G4" s="9">
        <v>0.666666666666666</v>
      </c>
      <c r="H4" s="9">
        <v>0.666666666666666</v>
      </c>
      <c r="I4" s="9">
        <v>0.666666666666666</v>
      </c>
      <c r="J4" s="9">
        <v>0.666666666666666</v>
      </c>
    </row>
    <row r="5" spans="1:10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0.666666666666666</v>
      </c>
    </row>
    <row r="6" spans="1:10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0.5</v>
      </c>
    </row>
    <row r="7" spans="1:10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</row>
    <row r="8" spans="1:10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</row>
    <row r="9" spans="1:10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0.5</v>
      </c>
      <c r="G9" s="9">
        <v>0.5</v>
      </c>
      <c r="H9" s="9">
        <v>0.5</v>
      </c>
      <c r="I9" s="9">
        <v>0.5</v>
      </c>
      <c r="J9" s="9">
        <v>1</v>
      </c>
    </row>
    <row r="10" spans="1:10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</row>
    <row r="11" spans="1:10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</row>
    <row r="12" spans="1:10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</row>
    <row r="13" spans="1:10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</row>
    <row r="14" spans="1:10">
      <c r="A14" s="9">
        <f>SUM(A4:A13)/10</f>
        <v>0.966666666666667</v>
      </c>
      <c r="B14" s="9">
        <f t="shared" ref="B14:J14" si="0">SUM(B4:B13)/10</f>
        <v>0.966666666666667</v>
      </c>
      <c r="C14" s="9">
        <f t="shared" si="0"/>
        <v>0.966666666666667</v>
      </c>
      <c r="D14" s="9">
        <f t="shared" si="0"/>
        <v>0.966666666666667</v>
      </c>
      <c r="E14" s="9">
        <f t="shared" si="0"/>
        <v>0.966666666666667</v>
      </c>
      <c r="F14" s="9">
        <f t="shared" si="0"/>
        <v>0.916666666666667</v>
      </c>
      <c r="G14" s="9">
        <f t="shared" si="0"/>
        <v>0.916666666666667</v>
      </c>
      <c r="H14" s="9">
        <f t="shared" si="0"/>
        <v>0.916666666666667</v>
      </c>
      <c r="I14" s="9">
        <f t="shared" si="0"/>
        <v>0.916666666666667</v>
      </c>
      <c r="J14" s="9">
        <f t="shared" si="0"/>
        <v>0.883333333333333</v>
      </c>
    </row>
    <row r="16" spans="1:1">
      <c r="A16" t="s">
        <v>23</v>
      </c>
    </row>
    <row r="17" spans="1:7">
      <c r="A17">
        <v>0</v>
      </c>
      <c r="B17">
        <v>2</v>
      </c>
      <c r="C17">
        <v>4</v>
      </c>
      <c r="D17">
        <v>6</v>
      </c>
      <c r="E17">
        <v>8</v>
      </c>
      <c r="F17">
        <v>10</v>
      </c>
      <c r="G17">
        <v>12</v>
      </c>
    </row>
    <row r="18" spans="2:3">
      <c r="B18" s="9"/>
      <c r="C18" s="9"/>
    </row>
    <row r="19" spans="1:8">
      <c r="A19" s="9">
        <v>0.666666666666666</v>
      </c>
      <c r="B19" s="9">
        <v>0.666666666666666</v>
      </c>
      <c r="C19" s="9">
        <v>0.666666666666666</v>
      </c>
      <c r="D19">
        <v>1</v>
      </c>
      <c r="E19" s="9">
        <v>0.666666666666666</v>
      </c>
      <c r="F19" s="9">
        <v>0.666666666666666</v>
      </c>
      <c r="G19" s="9">
        <v>0.666666666666666</v>
      </c>
      <c r="H19" s="9"/>
    </row>
    <row r="20" spans="1:8">
      <c r="A20" s="9">
        <v>0.666666666666666</v>
      </c>
      <c r="B20" s="9">
        <v>0.666666666666666</v>
      </c>
      <c r="C20" s="9">
        <v>1</v>
      </c>
      <c r="D20" s="9">
        <v>0.666666666666666</v>
      </c>
      <c r="E20" s="9">
        <v>1</v>
      </c>
      <c r="F20" s="9">
        <v>1</v>
      </c>
      <c r="G20" s="9">
        <v>1</v>
      </c>
      <c r="H20" s="9"/>
    </row>
    <row r="21" spans="1:8">
      <c r="A21" s="16">
        <v>0.5</v>
      </c>
      <c r="B21" s="16">
        <v>0.5</v>
      </c>
      <c r="C21" s="9">
        <v>1</v>
      </c>
      <c r="D21" s="16">
        <v>0.5</v>
      </c>
      <c r="E21" s="9">
        <v>1</v>
      </c>
      <c r="F21" s="9">
        <v>1</v>
      </c>
      <c r="G21" s="9">
        <v>1</v>
      </c>
      <c r="H21" s="9"/>
    </row>
    <row r="22" spans="1:8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/>
    </row>
    <row r="23" spans="1:8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/>
    </row>
    <row r="24" spans="1:8">
      <c r="A24" s="9">
        <v>1</v>
      </c>
      <c r="B24" s="9">
        <v>1</v>
      </c>
      <c r="C24" s="9">
        <v>0.5</v>
      </c>
      <c r="D24" s="9">
        <v>1</v>
      </c>
      <c r="E24" s="9">
        <v>1</v>
      </c>
      <c r="F24" s="9">
        <v>1</v>
      </c>
      <c r="G24" s="9">
        <v>1</v>
      </c>
      <c r="H24" s="9"/>
    </row>
    <row r="25" spans="1:8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/>
    </row>
    <row r="26" spans="1:8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/>
    </row>
    <row r="27" spans="1:8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/>
    </row>
    <row r="28" spans="1:8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/>
    </row>
    <row r="29" spans="1:8">
      <c r="A29" s="9">
        <f t="shared" ref="A29:G29" si="1">SUM(A19:A28)/10</f>
        <v>0.883333333333333</v>
      </c>
      <c r="B29" s="9">
        <f t="shared" si="1"/>
        <v>0.883333333333333</v>
      </c>
      <c r="C29" s="9">
        <f t="shared" si="1"/>
        <v>0.916666666666667</v>
      </c>
      <c r="D29" s="9">
        <f t="shared" si="1"/>
        <v>0.916666666666667</v>
      </c>
      <c r="E29" s="9">
        <f t="shared" si="1"/>
        <v>0.966666666666667</v>
      </c>
      <c r="F29" s="9">
        <f t="shared" si="1"/>
        <v>0.966666666666667</v>
      </c>
      <c r="G29" s="9">
        <f t="shared" si="1"/>
        <v>0.966666666666667</v>
      </c>
      <c r="H29" s="9"/>
    </row>
    <row r="31" spans="1:1">
      <c r="A31" t="s">
        <v>24</v>
      </c>
    </row>
    <row r="32" spans="1:8">
      <c r="A32">
        <v>2</v>
      </c>
      <c r="B32">
        <v>4</v>
      </c>
      <c r="C32">
        <v>6</v>
      </c>
      <c r="D32">
        <v>8</v>
      </c>
      <c r="E32">
        <v>10</v>
      </c>
      <c r="F32">
        <v>12</v>
      </c>
      <c r="G32">
        <v>14</v>
      </c>
      <c r="H32">
        <v>16</v>
      </c>
    </row>
    <row r="33" spans="1:1">
      <c r="A33" s="9"/>
    </row>
    <row r="34" spans="1:8">
      <c r="A34" s="9">
        <v>0.666666666666666</v>
      </c>
      <c r="B34" s="9">
        <v>0.666666666666666</v>
      </c>
      <c r="C34" s="9">
        <v>0.666666666666666</v>
      </c>
      <c r="D34" s="9">
        <v>0.666666666666666</v>
      </c>
      <c r="E34" s="9">
        <v>0.666666666666666</v>
      </c>
      <c r="F34" s="9">
        <v>0.666666666666666</v>
      </c>
      <c r="G34" s="9">
        <v>0.666666666666666</v>
      </c>
      <c r="H34" s="9">
        <v>0.666666666666666</v>
      </c>
    </row>
    <row r="35" spans="1:8">
      <c r="A35" s="9">
        <v>0.666666666666666</v>
      </c>
      <c r="B35" s="9">
        <v>0.666666666666666</v>
      </c>
      <c r="C35" s="9">
        <v>0.666666666666666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</row>
    <row r="36" spans="1:8">
      <c r="A36" s="16">
        <v>0.5</v>
      </c>
      <c r="B36" s="16">
        <v>0.5</v>
      </c>
      <c r="C36" s="16">
        <v>0.5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</row>
    <row r="37" spans="1:8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</row>
    <row r="38" spans="1:8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</row>
    <row r="39" spans="1:8">
      <c r="A39" s="16">
        <v>0.5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</row>
    <row r="40" spans="1:8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</row>
    <row r="41" spans="1:8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</row>
    <row r="42" spans="1:8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</row>
    <row r="43" spans="1:8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</row>
    <row r="44" spans="1:8">
      <c r="A44" s="9">
        <f t="shared" ref="A44:H44" si="2">SUM(A34:A43)/10</f>
        <v>0.833333333333333</v>
      </c>
      <c r="B44" s="9">
        <f t="shared" si="2"/>
        <v>0.883333333333333</v>
      </c>
      <c r="C44" s="9">
        <f t="shared" si="2"/>
        <v>0.883333333333333</v>
      </c>
      <c r="D44" s="9">
        <f t="shared" si="2"/>
        <v>0.966666666666667</v>
      </c>
      <c r="E44" s="9">
        <f t="shared" si="2"/>
        <v>0.966666666666667</v>
      </c>
      <c r="F44" s="9">
        <f t="shared" si="2"/>
        <v>0.966666666666667</v>
      </c>
      <c r="G44" s="9">
        <f t="shared" si="2"/>
        <v>0.966666666666667</v>
      </c>
      <c r="H44" s="9">
        <f t="shared" si="2"/>
        <v>0.966666666666667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77"/>
  <sheetViews>
    <sheetView zoomScale="40" zoomScaleNormal="40" workbookViewId="0">
      <selection activeCell="A4" sqref="A4:D22"/>
    </sheetView>
  </sheetViews>
  <sheetFormatPr defaultColWidth="8.72727272727273" defaultRowHeight="14"/>
  <cols>
    <col min="1" max="1" width="50.6363636363636" customWidth="1"/>
    <col min="2" max="2" width="13.9090909090909"/>
    <col min="3" max="3" width="28.1818181818182" customWidth="1"/>
    <col min="7" max="7" width="12.8181818181818"/>
    <col min="8" max="8" width="15.2727272727273"/>
    <col min="9" max="10" width="12.8181818181818"/>
    <col min="11" max="11" width="139" customWidth="1"/>
    <col min="12" max="12" width="33.1818181818182" customWidth="1"/>
    <col min="14" max="14" width="27.7272727272727" customWidth="1"/>
    <col min="15" max="16" width="12.8181818181818"/>
  </cols>
  <sheetData>
    <row r="1" spans="1:8">
      <c r="A1" t="s">
        <v>25</v>
      </c>
      <c r="E1" t="s">
        <v>26</v>
      </c>
      <c r="H1" t="s">
        <v>27</v>
      </c>
    </row>
    <row r="2" spans="1:12">
      <c r="A2" t="s">
        <v>28</v>
      </c>
      <c r="B2" t="s">
        <v>29</v>
      </c>
      <c r="C2" t="s">
        <v>30</v>
      </c>
      <c r="E2" t="s">
        <v>31</v>
      </c>
      <c r="F2" t="s">
        <v>32</v>
      </c>
      <c r="H2" t="s">
        <v>33</v>
      </c>
      <c r="I2" t="s">
        <v>34</v>
      </c>
      <c r="K2" t="s">
        <v>35</v>
      </c>
      <c r="L2" t="s">
        <v>36</v>
      </c>
    </row>
    <row r="3" spans="1:11">
      <c r="A3">
        <v>1</v>
      </c>
      <c r="B3">
        <v>0.8</v>
      </c>
      <c r="C3" s="9" t="s">
        <v>37</v>
      </c>
      <c r="E3">
        <v>0</v>
      </c>
      <c r="F3">
        <v>0</v>
      </c>
      <c r="H3" s="9">
        <v>0.8837557</v>
      </c>
      <c r="I3">
        <f>1-H3</f>
        <v>0.1162443</v>
      </c>
      <c r="K3" t="s">
        <v>38</v>
      </c>
    </row>
    <row r="4" spans="1:11">
      <c r="A4" s="2">
        <v>2</v>
      </c>
      <c r="B4" s="2">
        <v>0.818181818181818</v>
      </c>
      <c r="C4" s="2"/>
      <c r="D4" s="2"/>
      <c r="E4">
        <v>0</v>
      </c>
      <c r="F4">
        <v>0</v>
      </c>
      <c r="H4" s="9">
        <v>0.99651337</v>
      </c>
      <c r="I4">
        <f t="shared" ref="I4:I24" si="0">1-H4</f>
        <v>0.00348663000000005</v>
      </c>
      <c r="K4" t="s">
        <v>39</v>
      </c>
    </row>
    <row r="5" spans="1:11">
      <c r="A5" s="2">
        <v>3</v>
      </c>
      <c r="B5" s="10">
        <v>1</v>
      </c>
      <c r="C5" s="2"/>
      <c r="D5" s="2"/>
      <c r="E5">
        <v>0</v>
      </c>
      <c r="F5">
        <v>0</v>
      </c>
      <c r="H5" s="9">
        <v>0.9919365</v>
      </c>
      <c r="I5">
        <f t="shared" si="0"/>
        <v>0.0080635</v>
      </c>
      <c r="K5" t="s">
        <v>40</v>
      </c>
    </row>
    <row r="6" spans="1:9">
      <c r="A6" s="2">
        <v>4</v>
      </c>
      <c r="B6" s="2">
        <v>0.909090909090909</v>
      </c>
      <c r="C6" s="2"/>
      <c r="D6" s="2"/>
      <c r="E6">
        <v>0</v>
      </c>
      <c r="F6">
        <v>0</v>
      </c>
      <c r="H6" s="9">
        <v>0.99826103</v>
      </c>
      <c r="I6">
        <f t="shared" si="0"/>
        <v>0.00173897000000001</v>
      </c>
    </row>
    <row r="7" spans="1:9">
      <c r="A7" s="2">
        <v>5</v>
      </c>
      <c r="B7" s="10">
        <v>1</v>
      </c>
      <c r="C7" s="2"/>
      <c r="D7" s="2"/>
      <c r="E7">
        <v>1</v>
      </c>
      <c r="F7">
        <v>1</v>
      </c>
      <c r="H7" s="9">
        <v>0.15849864</v>
      </c>
      <c r="I7">
        <f t="shared" si="0"/>
        <v>0.84150136</v>
      </c>
    </row>
    <row r="8" spans="1:9">
      <c r="A8" s="2">
        <v>6</v>
      </c>
      <c r="B8" s="2">
        <v>0.909090909090909</v>
      </c>
      <c r="C8" s="2"/>
      <c r="D8" s="2"/>
      <c r="E8">
        <v>1</v>
      </c>
      <c r="F8">
        <v>1</v>
      </c>
      <c r="H8" s="9">
        <v>0.06584936</v>
      </c>
      <c r="I8">
        <f t="shared" si="0"/>
        <v>0.93415064</v>
      </c>
    </row>
    <row r="9" spans="1:9">
      <c r="A9" s="2">
        <v>7</v>
      </c>
      <c r="B9" s="5">
        <v>0.8</v>
      </c>
      <c r="C9" s="2"/>
      <c r="D9" s="2"/>
      <c r="E9">
        <v>1</v>
      </c>
      <c r="F9">
        <v>1</v>
      </c>
      <c r="H9" s="9">
        <v>0.0638386</v>
      </c>
      <c r="I9">
        <f t="shared" si="0"/>
        <v>0.9361614</v>
      </c>
    </row>
    <row r="10" spans="1:9">
      <c r="A10" s="2">
        <v>8</v>
      </c>
      <c r="B10" s="10">
        <v>1</v>
      </c>
      <c r="C10" s="2"/>
      <c r="D10" s="2"/>
      <c r="E10">
        <v>1</v>
      </c>
      <c r="F10">
        <v>1</v>
      </c>
      <c r="H10" s="9">
        <v>0.05888975</v>
      </c>
      <c r="I10">
        <f t="shared" si="0"/>
        <v>0.94111025</v>
      </c>
    </row>
    <row r="11" spans="1:9">
      <c r="A11" s="2">
        <v>9</v>
      </c>
      <c r="B11" s="10">
        <v>1</v>
      </c>
      <c r="C11" s="2"/>
      <c r="D11" s="2"/>
      <c r="E11">
        <v>1</v>
      </c>
      <c r="F11">
        <v>1</v>
      </c>
      <c r="H11" s="9">
        <v>0.07447368</v>
      </c>
      <c r="I11">
        <f t="shared" si="0"/>
        <v>0.92552632</v>
      </c>
    </row>
    <row r="12" spans="1:9">
      <c r="A12" s="2">
        <v>10</v>
      </c>
      <c r="B12" s="10">
        <v>0.9</v>
      </c>
      <c r="C12" s="2"/>
      <c r="D12" s="2"/>
      <c r="E12">
        <v>0</v>
      </c>
      <c r="F12">
        <v>1</v>
      </c>
      <c r="H12" s="9">
        <v>0.08855569</v>
      </c>
      <c r="I12">
        <f t="shared" si="0"/>
        <v>0.91144431</v>
      </c>
    </row>
    <row r="13" spans="1:9">
      <c r="A13" s="2"/>
      <c r="B13" s="2">
        <f>SUM(B3:B12)/10</f>
        <v>0.913636363636364</v>
      </c>
      <c r="C13" s="2"/>
      <c r="D13" s="2"/>
      <c r="E13">
        <v>0</v>
      </c>
      <c r="F13">
        <v>1</v>
      </c>
      <c r="H13" s="9">
        <v>0.08056045</v>
      </c>
      <c r="I13">
        <f t="shared" si="0"/>
        <v>0.91943955</v>
      </c>
    </row>
    <row r="14" spans="1:14">
      <c r="A14" s="2"/>
      <c r="B14" s="2"/>
      <c r="C14" s="2"/>
      <c r="D14" s="2"/>
      <c r="E14">
        <v>0</v>
      </c>
      <c r="F14">
        <v>0</v>
      </c>
      <c r="H14" s="9">
        <v>0.5981543</v>
      </c>
      <c r="I14">
        <f t="shared" si="0"/>
        <v>0.4018457</v>
      </c>
      <c r="N14" s="12">
        <v>121.408910274505</v>
      </c>
    </row>
    <row r="15" spans="1:14">
      <c r="A15" s="2"/>
      <c r="B15" s="2"/>
      <c r="C15" s="2"/>
      <c r="D15" s="2"/>
      <c r="E15">
        <v>0</v>
      </c>
      <c r="F15">
        <v>0</v>
      </c>
      <c r="H15" s="9">
        <v>0.6369131</v>
      </c>
      <c r="I15">
        <f t="shared" si="0"/>
        <v>0.3630869</v>
      </c>
      <c r="N15" s="12">
        <v>1207.32319688797</v>
      </c>
    </row>
    <row r="16" spans="1:14">
      <c r="A16" s="2"/>
      <c r="B16" s="2"/>
      <c r="C16" s="2"/>
      <c r="D16" s="2"/>
      <c r="E16">
        <v>1</v>
      </c>
      <c r="F16">
        <v>1</v>
      </c>
      <c r="H16" s="9">
        <v>0.02975303</v>
      </c>
      <c r="I16">
        <f t="shared" si="0"/>
        <v>0.97024697</v>
      </c>
      <c r="N16" s="13">
        <v>1401.56471824646</v>
      </c>
    </row>
    <row r="17" spans="1:16">
      <c r="A17" s="5" t="s">
        <v>41</v>
      </c>
      <c r="B17" s="10">
        <v>0.813559322033898</v>
      </c>
      <c r="C17" s="2"/>
      <c r="D17" s="2"/>
      <c r="E17">
        <v>1</v>
      </c>
      <c r="F17">
        <v>1</v>
      </c>
      <c r="H17" s="9">
        <v>0.02975303</v>
      </c>
      <c r="I17">
        <f t="shared" si="0"/>
        <v>0.97024697</v>
      </c>
      <c r="N17">
        <f>N14/N15</f>
        <v>0.100560405521448</v>
      </c>
      <c r="O17">
        <f>N17*100</f>
        <v>10.0560405521448</v>
      </c>
      <c r="P17">
        <f>100-O17</f>
        <v>89.9439594478552</v>
      </c>
    </row>
    <row r="18" spans="1:16">
      <c r="A18" s="2"/>
      <c r="B18" s="2"/>
      <c r="C18" s="2"/>
      <c r="D18" s="2"/>
      <c r="E18">
        <v>1</v>
      </c>
      <c r="F18">
        <v>1</v>
      </c>
      <c r="H18" s="9">
        <v>0.23295319</v>
      </c>
      <c r="I18">
        <f t="shared" si="0"/>
        <v>0.76704681</v>
      </c>
      <c r="N18">
        <f>N14/N16</f>
        <v>0.0866238345571394</v>
      </c>
      <c r="O18">
        <f>N18*100</f>
        <v>8.66238345571394</v>
      </c>
      <c r="P18">
        <f>100-O18</f>
        <v>91.3376165442861</v>
      </c>
    </row>
    <row r="19" spans="1:9">
      <c r="A19" s="11" t="s">
        <v>42</v>
      </c>
      <c r="B19" s="2"/>
      <c r="C19" s="2"/>
      <c r="D19" s="2"/>
      <c r="E19">
        <v>1</v>
      </c>
      <c r="F19">
        <v>1</v>
      </c>
      <c r="H19" s="9">
        <v>0.23295319</v>
      </c>
      <c r="I19">
        <f t="shared" si="0"/>
        <v>0.76704681</v>
      </c>
    </row>
    <row r="20" spans="1:9">
      <c r="A20" s="11" t="s">
        <v>43</v>
      </c>
      <c r="B20" s="2"/>
      <c r="C20" s="2"/>
      <c r="D20" s="2"/>
      <c r="E20">
        <v>1</v>
      </c>
      <c r="F20">
        <v>1</v>
      </c>
      <c r="H20" s="9">
        <v>0.23295319</v>
      </c>
      <c r="I20">
        <f t="shared" si="0"/>
        <v>0.76704681</v>
      </c>
    </row>
    <row r="21" spans="1:9">
      <c r="A21" s="10" t="s">
        <v>44</v>
      </c>
      <c r="B21" s="2"/>
      <c r="C21" s="2"/>
      <c r="D21" s="2"/>
      <c r="E21">
        <v>1</v>
      </c>
      <c r="F21">
        <v>1</v>
      </c>
      <c r="H21" s="9">
        <v>0.09584969</v>
      </c>
      <c r="I21">
        <f t="shared" si="0"/>
        <v>0.90415031</v>
      </c>
    </row>
    <row r="22" spans="1:9">
      <c r="A22" s="10" t="s">
        <v>45</v>
      </c>
      <c r="B22" s="2"/>
      <c r="C22" s="2"/>
      <c r="D22" s="2"/>
      <c r="E22">
        <v>0</v>
      </c>
      <c r="F22">
        <v>0</v>
      </c>
      <c r="H22" s="9">
        <v>0.939483</v>
      </c>
      <c r="I22">
        <f t="shared" si="0"/>
        <v>0.060517</v>
      </c>
    </row>
    <row r="23" spans="5:9">
      <c r="E23">
        <v>1</v>
      </c>
      <c r="F23">
        <v>1</v>
      </c>
      <c r="H23" s="9">
        <v>0.15273297</v>
      </c>
      <c r="I23">
        <f t="shared" si="0"/>
        <v>0.84726703</v>
      </c>
    </row>
    <row r="24" spans="5:9">
      <c r="E24">
        <v>0</v>
      </c>
      <c r="F24">
        <v>0</v>
      </c>
      <c r="H24" s="9">
        <v>0.9875426</v>
      </c>
      <c r="I24">
        <f t="shared" si="0"/>
        <v>0.0124574</v>
      </c>
    </row>
    <row r="28" spans="1:11">
      <c r="A28" t="s">
        <v>28</v>
      </c>
      <c r="B28" t="s">
        <v>46</v>
      </c>
      <c r="C28" t="s">
        <v>47</v>
      </c>
      <c r="E28" t="s">
        <v>26</v>
      </c>
      <c r="H28" t="s">
        <v>27</v>
      </c>
      <c r="K28" s="36" t="s">
        <v>48</v>
      </c>
    </row>
    <row r="29" spans="1:9">
      <c r="A29">
        <v>1</v>
      </c>
      <c r="B29" s="9">
        <v>0.88888889</v>
      </c>
      <c r="C29" s="9">
        <v>1207.32319688797</v>
      </c>
      <c r="E29" t="s">
        <v>31</v>
      </c>
      <c r="F29" t="s">
        <v>32</v>
      </c>
      <c r="H29" t="s">
        <v>33</v>
      </c>
      <c r="I29" t="s">
        <v>34</v>
      </c>
    </row>
    <row r="30" spans="1:9">
      <c r="A30">
        <v>2</v>
      </c>
      <c r="B30" s="9">
        <v>1</v>
      </c>
      <c r="E30">
        <v>0</v>
      </c>
      <c r="F30">
        <v>0</v>
      </c>
      <c r="G30" s="9"/>
      <c r="H30">
        <v>0.907097459</v>
      </c>
      <c r="I30">
        <f>1-H30</f>
        <v>0.0929025409999999</v>
      </c>
    </row>
    <row r="31" spans="1:9">
      <c r="A31">
        <v>3</v>
      </c>
      <c r="B31" s="9">
        <v>0.88888889</v>
      </c>
      <c r="C31" s="9">
        <v>121.408910274505</v>
      </c>
      <c r="E31">
        <v>0</v>
      </c>
      <c r="F31">
        <v>0</v>
      </c>
      <c r="H31">
        <v>0.998672068</v>
      </c>
      <c r="I31">
        <f t="shared" ref="I31:I51" si="1">1-H31</f>
        <v>0.00132793200000003</v>
      </c>
    </row>
    <row r="32" spans="1:16">
      <c r="A32">
        <v>4</v>
      </c>
      <c r="B32" s="9">
        <v>0.88888889</v>
      </c>
      <c r="C32">
        <f>C29/C31</f>
        <v>9.94427175203383</v>
      </c>
      <c r="E32">
        <v>0</v>
      </c>
      <c r="F32">
        <v>0</v>
      </c>
      <c r="H32">
        <v>0.998026431</v>
      </c>
      <c r="I32">
        <f t="shared" si="1"/>
        <v>0.0019735689999999</v>
      </c>
      <c r="P32" s="14">
        <v>0.8</v>
      </c>
    </row>
    <row r="33" spans="1:16">
      <c r="A33">
        <v>5</v>
      </c>
      <c r="B33" s="9">
        <v>0.88888889</v>
      </c>
      <c r="E33">
        <v>0</v>
      </c>
      <c r="F33">
        <v>0</v>
      </c>
      <c r="H33">
        <v>0.999409974</v>
      </c>
      <c r="I33">
        <f t="shared" si="1"/>
        <v>0.000590026000000021</v>
      </c>
      <c r="P33" s="14">
        <v>0.818181818181818</v>
      </c>
    </row>
    <row r="34" spans="1:16">
      <c r="A34">
        <v>6</v>
      </c>
      <c r="B34" s="9">
        <v>0.875</v>
      </c>
      <c r="E34">
        <v>1</v>
      </c>
      <c r="F34">
        <v>1</v>
      </c>
      <c r="H34">
        <v>0.1604453683</v>
      </c>
      <c r="I34">
        <f t="shared" si="1"/>
        <v>0.8395546317</v>
      </c>
      <c r="P34" s="14">
        <v>1</v>
      </c>
    </row>
    <row r="35" spans="1:16">
      <c r="A35">
        <v>7</v>
      </c>
      <c r="B35" s="9">
        <v>1</v>
      </c>
      <c r="E35">
        <v>1</v>
      </c>
      <c r="F35">
        <v>1</v>
      </c>
      <c r="H35">
        <v>0.1464532971</v>
      </c>
      <c r="I35">
        <f t="shared" si="1"/>
        <v>0.8535467029</v>
      </c>
      <c r="P35" s="14">
        <v>0.909090909090909</v>
      </c>
    </row>
    <row r="36" spans="1:16">
      <c r="A36">
        <v>8</v>
      </c>
      <c r="B36" s="9">
        <v>1</v>
      </c>
      <c r="E36">
        <v>1</v>
      </c>
      <c r="F36">
        <v>1</v>
      </c>
      <c r="H36">
        <v>0.0403576493</v>
      </c>
      <c r="I36">
        <f t="shared" si="1"/>
        <v>0.9596423507</v>
      </c>
      <c r="P36" s="14">
        <v>1</v>
      </c>
    </row>
    <row r="37" spans="1:16">
      <c r="A37">
        <v>9</v>
      </c>
      <c r="B37" s="9">
        <v>0.875</v>
      </c>
      <c r="E37">
        <v>1</v>
      </c>
      <c r="F37">
        <v>1</v>
      </c>
      <c r="H37">
        <v>0.1247282386</v>
      </c>
      <c r="I37">
        <f t="shared" si="1"/>
        <v>0.8752717614</v>
      </c>
      <c r="P37" s="14">
        <v>0.909090909090909</v>
      </c>
    </row>
    <row r="38" spans="1:16">
      <c r="A38">
        <v>10</v>
      </c>
      <c r="B38" s="9">
        <v>0.75</v>
      </c>
      <c r="E38">
        <v>1</v>
      </c>
      <c r="F38">
        <v>1</v>
      </c>
      <c r="H38">
        <v>0.051753759</v>
      </c>
      <c r="I38">
        <f t="shared" si="1"/>
        <v>0.948246241</v>
      </c>
      <c r="P38" s="14">
        <v>0.8</v>
      </c>
    </row>
    <row r="39" spans="2:16">
      <c r="B39">
        <f>SUM(B29:B38)/10</f>
        <v>0.905555556</v>
      </c>
      <c r="E39">
        <v>0</v>
      </c>
      <c r="F39">
        <v>1</v>
      </c>
      <c r="H39">
        <v>0.0830619335</v>
      </c>
      <c r="I39">
        <f t="shared" si="1"/>
        <v>0.9169380665</v>
      </c>
      <c r="P39" s="14">
        <v>1</v>
      </c>
    </row>
    <row r="40" spans="5:16">
      <c r="E40">
        <v>0</v>
      </c>
      <c r="F40">
        <v>1</v>
      </c>
      <c r="H40">
        <v>0.039125621</v>
      </c>
      <c r="I40">
        <f t="shared" si="1"/>
        <v>0.960874379</v>
      </c>
      <c r="P40" s="14">
        <v>1</v>
      </c>
    </row>
    <row r="41" spans="5:16">
      <c r="E41">
        <v>0</v>
      </c>
      <c r="F41">
        <v>0</v>
      </c>
      <c r="H41">
        <v>0.79316347</v>
      </c>
      <c r="I41">
        <f t="shared" si="1"/>
        <v>0.20683653</v>
      </c>
      <c r="P41" s="14">
        <v>0.9</v>
      </c>
    </row>
    <row r="42" spans="1:9">
      <c r="A42" t="s">
        <v>41</v>
      </c>
      <c r="B42" s="9">
        <v>0.813559322033898</v>
      </c>
      <c r="E42">
        <v>0</v>
      </c>
      <c r="F42">
        <v>0</v>
      </c>
      <c r="H42">
        <v>0.9703527</v>
      </c>
      <c r="I42">
        <f t="shared" si="1"/>
        <v>0.0296473</v>
      </c>
    </row>
    <row r="43" spans="5:9">
      <c r="E43">
        <v>1</v>
      </c>
      <c r="F43">
        <v>1</v>
      </c>
      <c r="H43">
        <v>0.0114210844</v>
      </c>
      <c r="I43">
        <f t="shared" si="1"/>
        <v>0.9885789156</v>
      </c>
    </row>
    <row r="44" spans="5:9">
      <c r="E44">
        <v>1</v>
      </c>
      <c r="F44">
        <v>1</v>
      </c>
      <c r="H44">
        <v>0.0128340125</v>
      </c>
      <c r="I44">
        <f t="shared" si="1"/>
        <v>0.9871659875</v>
      </c>
    </row>
    <row r="45" spans="1:9">
      <c r="A45" s="9" t="s">
        <v>49</v>
      </c>
      <c r="E45">
        <v>1</v>
      </c>
      <c r="F45">
        <v>1</v>
      </c>
      <c r="H45">
        <v>0.0524896979</v>
      </c>
      <c r="I45">
        <f t="shared" si="1"/>
        <v>0.9475103021</v>
      </c>
    </row>
    <row r="46" spans="1:9">
      <c r="A46" s="9" t="s">
        <v>50</v>
      </c>
      <c r="E46">
        <v>1</v>
      </c>
      <c r="F46">
        <v>1</v>
      </c>
      <c r="H46">
        <v>0.0524896979</v>
      </c>
      <c r="I46">
        <f t="shared" si="1"/>
        <v>0.9475103021</v>
      </c>
    </row>
    <row r="47" spans="1:9">
      <c r="A47" s="9" t="s">
        <v>44</v>
      </c>
      <c r="E47">
        <v>1</v>
      </c>
      <c r="F47">
        <v>1</v>
      </c>
      <c r="H47">
        <v>0.0524896979</v>
      </c>
      <c r="I47">
        <f t="shared" si="1"/>
        <v>0.9475103021</v>
      </c>
    </row>
    <row r="48" spans="1:9">
      <c r="A48" s="9" t="s">
        <v>45</v>
      </c>
      <c r="E48">
        <v>1</v>
      </c>
      <c r="F48">
        <v>1</v>
      </c>
      <c r="H48">
        <v>0.0819517374</v>
      </c>
      <c r="I48">
        <f t="shared" si="1"/>
        <v>0.9180482626</v>
      </c>
    </row>
    <row r="49" spans="5:9">
      <c r="E49">
        <v>0</v>
      </c>
      <c r="F49">
        <v>0</v>
      </c>
      <c r="H49">
        <v>0.980304778</v>
      </c>
      <c r="I49">
        <f t="shared" si="1"/>
        <v>0.019695222</v>
      </c>
    </row>
    <row r="50" spans="5:9">
      <c r="E50">
        <v>1</v>
      </c>
      <c r="F50">
        <v>1</v>
      </c>
      <c r="H50" s="9">
        <v>0.0718163848</v>
      </c>
      <c r="I50">
        <f t="shared" si="1"/>
        <v>0.9281836152</v>
      </c>
    </row>
    <row r="51" spans="5:14">
      <c r="E51">
        <v>0</v>
      </c>
      <c r="F51">
        <v>0</v>
      </c>
      <c r="H51" s="9">
        <v>0.997026503</v>
      </c>
      <c r="I51">
        <f t="shared" si="1"/>
        <v>0.00297349699999994</v>
      </c>
      <c r="N51" s="14">
        <v>0.88888889</v>
      </c>
    </row>
    <row r="52" spans="9:14">
      <c r="I52" s="9"/>
      <c r="N52" s="14">
        <v>1</v>
      </c>
    </row>
    <row r="53" spans="9:14">
      <c r="I53" s="9"/>
      <c r="N53" s="14">
        <v>0.88888889</v>
      </c>
    </row>
    <row r="54" spans="1:14">
      <c r="A54" t="s">
        <v>28</v>
      </c>
      <c r="B54" t="s">
        <v>51</v>
      </c>
      <c r="C54">
        <v>1401.56471824646</v>
      </c>
      <c r="E54" t="s">
        <v>26</v>
      </c>
      <c r="H54" t="s">
        <v>27</v>
      </c>
      <c r="N54" s="14">
        <v>0.88888889</v>
      </c>
    </row>
    <row r="55" spans="1:14">
      <c r="A55">
        <v>1</v>
      </c>
      <c r="B55" s="9">
        <v>0.66666667</v>
      </c>
      <c r="E55" t="s">
        <v>31</v>
      </c>
      <c r="F55" t="s">
        <v>32</v>
      </c>
      <c r="H55" t="s">
        <v>33</v>
      </c>
      <c r="I55" t="s">
        <v>34</v>
      </c>
      <c r="N55" s="14">
        <v>0.88888889</v>
      </c>
    </row>
    <row r="56" spans="1:14">
      <c r="A56">
        <v>2</v>
      </c>
      <c r="B56" s="9">
        <v>0.66666667</v>
      </c>
      <c r="C56">
        <f>C54/C31</f>
        <v>11.5441668579145</v>
      </c>
      <c r="E56">
        <v>0</v>
      </c>
      <c r="F56">
        <v>0</v>
      </c>
      <c r="H56" s="9">
        <v>0.5595485</v>
      </c>
      <c r="I56">
        <f>1-H56</f>
        <v>0.4404515</v>
      </c>
      <c r="K56" s="9" t="s">
        <v>52</v>
      </c>
      <c r="N56" s="14">
        <v>0.875</v>
      </c>
    </row>
    <row r="57" spans="1:14">
      <c r="A57">
        <v>3</v>
      </c>
      <c r="B57" s="9">
        <v>0.55555556</v>
      </c>
      <c r="E57">
        <v>0</v>
      </c>
      <c r="F57">
        <v>0</v>
      </c>
      <c r="H57" s="9">
        <v>0.7766552</v>
      </c>
      <c r="I57">
        <f t="shared" ref="I57:I77" si="2">1-H57</f>
        <v>0.2233448</v>
      </c>
      <c r="N57" s="14">
        <v>1</v>
      </c>
    </row>
    <row r="58" spans="1:14">
      <c r="A58">
        <v>4</v>
      </c>
      <c r="B58" s="9">
        <v>0.88888889</v>
      </c>
      <c r="E58">
        <v>0</v>
      </c>
      <c r="F58">
        <v>0</v>
      </c>
      <c r="H58" s="9">
        <v>0.7766552</v>
      </c>
      <c r="I58">
        <f t="shared" si="2"/>
        <v>0.2233448</v>
      </c>
      <c r="N58" s="14">
        <v>1</v>
      </c>
    </row>
    <row r="59" spans="1:14">
      <c r="A59">
        <v>5</v>
      </c>
      <c r="B59" s="9">
        <v>0.77777778</v>
      </c>
      <c r="E59">
        <v>0</v>
      </c>
      <c r="F59">
        <v>0</v>
      </c>
      <c r="H59" s="9">
        <v>0.7766552</v>
      </c>
      <c r="I59">
        <f t="shared" si="2"/>
        <v>0.2233448</v>
      </c>
      <c r="N59" s="14">
        <v>0.875</v>
      </c>
    </row>
    <row r="60" spans="1:14">
      <c r="A60">
        <v>6</v>
      </c>
      <c r="B60" s="9">
        <v>0.625</v>
      </c>
      <c r="E60">
        <v>1</v>
      </c>
      <c r="F60">
        <v>0</v>
      </c>
      <c r="H60" s="9">
        <v>0.5595485</v>
      </c>
      <c r="I60">
        <f t="shared" si="2"/>
        <v>0.4404515</v>
      </c>
      <c r="N60" s="14">
        <v>0.75</v>
      </c>
    </row>
    <row r="61" spans="1:14">
      <c r="A61">
        <v>7</v>
      </c>
      <c r="B61" s="9">
        <v>0.375</v>
      </c>
      <c r="E61">
        <v>1</v>
      </c>
      <c r="F61">
        <v>0</v>
      </c>
      <c r="H61" s="9">
        <v>0.5595485</v>
      </c>
      <c r="I61">
        <f t="shared" si="2"/>
        <v>0.4404515</v>
      </c>
      <c r="N61" s="14">
        <v>0.905555556</v>
      </c>
    </row>
    <row r="62" spans="1:9">
      <c r="A62">
        <v>8</v>
      </c>
      <c r="B62" s="9">
        <v>0.75</v>
      </c>
      <c r="E62">
        <v>1</v>
      </c>
      <c r="F62">
        <v>0</v>
      </c>
      <c r="H62" s="9">
        <v>0.5595485</v>
      </c>
      <c r="I62">
        <f t="shared" si="2"/>
        <v>0.4404515</v>
      </c>
    </row>
    <row r="63" spans="1:9">
      <c r="A63">
        <v>9</v>
      </c>
      <c r="B63" s="9">
        <v>0.75</v>
      </c>
      <c r="E63">
        <v>1</v>
      </c>
      <c r="F63">
        <v>0</v>
      </c>
      <c r="H63" s="9">
        <v>0.5595485</v>
      </c>
      <c r="I63">
        <f t="shared" si="2"/>
        <v>0.4404515</v>
      </c>
    </row>
    <row r="64" spans="1:9">
      <c r="A64">
        <v>10</v>
      </c>
      <c r="B64" s="9">
        <v>0.75</v>
      </c>
      <c r="E64">
        <v>1</v>
      </c>
      <c r="F64">
        <v>1</v>
      </c>
      <c r="H64" s="9">
        <v>0.42736983</v>
      </c>
      <c r="I64">
        <f t="shared" si="2"/>
        <v>0.57263017</v>
      </c>
    </row>
    <row r="65" spans="2:15">
      <c r="B65">
        <f>SUM(B55:B64)/10</f>
        <v>0.680555557</v>
      </c>
      <c r="E65">
        <v>0</v>
      </c>
      <c r="F65">
        <v>1</v>
      </c>
      <c r="H65" s="9">
        <v>0.42736983</v>
      </c>
      <c r="I65">
        <f t="shared" si="2"/>
        <v>0.57263017</v>
      </c>
      <c r="O65" s="14">
        <v>0.66666667</v>
      </c>
    </row>
    <row r="66" spans="5:15">
      <c r="E66">
        <v>0</v>
      </c>
      <c r="F66">
        <v>1</v>
      </c>
      <c r="H66" s="9">
        <v>0.4990191</v>
      </c>
      <c r="I66">
        <f t="shared" si="2"/>
        <v>0.5009809</v>
      </c>
      <c r="O66" s="14">
        <v>0.66666667</v>
      </c>
    </row>
    <row r="67" spans="1:15">
      <c r="A67" t="s">
        <v>41</v>
      </c>
      <c r="B67" s="9">
        <v>0.373983739837398</v>
      </c>
      <c r="E67">
        <v>0</v>
      </c>
      <c r="F67">
        <v>0</v>
      </c>
      <c r="H67" s="9">
        <v>0.52294695</v>
      </c>
      <c r="I67">
        <f t="shared" si="2"/>
        <v>0.47705305</v>
      </c>
      <c r="O67" s="14">
        <v>0.55555556</v>
      </c>
    </row>
    <row r="68" spans="5:15">
      <c r="E68">
        <v>0</v>
      </c>
      <c r="F68">
        <v>0</v>
      </c>
      <c r="H68" s="9">
        <v>0.7226436</v>
      </c>
      <c r="I68">
        <f t="shared" si="2"/>
        <v>0.2773564</v>
      </c>
      <c r="O68" s="14">
        <v>0.88888889</v>
      </c>
    </row>
    <row r="69" spans="5:15">
      <c r="E69">
        <v>1</v>
      </c>
      <c r="F69">
        <v>1</v>
      </c>
      <c r="H69" s="9">
        <v>0.42736983</v>
      </c>
      <c r="I69">
        <f t="shared" si="2"/>
        <v>0.57263017</v>
      </c>
      <c r="O69" s="14">
        <v>0.77777778</v>
      </c>
    </row>
    <row r="70" spans="1:15">
      <c r="A70" s="15" t="s">
        <v>53</v>
      </c>
      <c r="E70">
        <v>1</v>
      </c>
      <c r="F70">
        <v>1</v>
      </c>
      <c r="H70" s="9">
        <v>0.42736983</v>
      </c>
      <c r="I70">
        <f t="shared" si="2"/>
        <v>0.57263017</v>
      </c>
      <c r="O70" s="14">
        <v>0.625</v>
      </c>
    </row>
    <row r="71" spans="1:15">
      <c r="A71" s="15" t="s">
        <v>54</v>
      </c>
      <c r="E71">
        <v>1</v>
      </c>
      <c r="F71">
        <v>1</v>
      </c>
      <c r="H71" s="9">
        <v>0.4990191</v>
      </c>
      <c r="I71">
        <f t="shared" si="2"/>
        <v>0.5009809</v>
      </c>
      <c r="O71" s="14">
        <v>0.375</v>
      </c>
    </row>
    <row r="72" spans="5:15">
      <c r="E72">
        <v>1</v>
      </c>
      <c r="F72">
        <v>1</v>
      </c>
      <c r="H72" s="9">
        <v>0.4990191</v>
      </c>
      <c r="I72">
        <f t="shared" si="2"/>
        <v>0.5009809</v>
      </c>
      <c r="O72" s="14">
        <v>0.75</v>
      </c>
    </row>
    <row r="73" spans="1:15">
      <c r="A73" s="9" t="s">
        <v>55</v>
      </c>
      <c r="E73">
        <v>1</v>
      </c>
      <c r="F73">
        <v>1</v>
      </c>
      <c r="H73" s="9">
        <v>0.4990191</v>
      </c>
      <c r="I73">
        <f t="shared" si="2"/>
        <v>0.5009809</v>
      </c>
      <c r="O73" s="14">
        <v>0.75</v>
      </c>
    </row>
    <row r="74" spans="1:15">
      <c r="A74" s="9" t="s">
        <v>56</v>
      </c>
      <c r="E74">
        <v>1</v>
      </c>
      <c r="F74">
        <v>1</v>
      </c>
      <c r="H74" s="9">
        <v>0.4990191</v>
      </c>
      <c r="I74">
        <f t="shared" si="2"/>
        <v>0.5009809</v>
      </c>
      <c r="O74" s="14">
        <v>0.75</v>
      </c>
    </row>
    <row r="75" spans="5:15">
      <c r="E75">
        <v>0</v>
      </c>
      <c r="F75">
        <v>0</v>
      </c>
      <c r="H75" s="9">
        <v>0.58300114</v>
      </c>
      <c r="I75">
        <f t="shared" si="2"/>
        <v>0.41699886</v>
      </c>
      <c r="O75" s="14">
        <v>0.680555557</v>
      </c>
    </row>
    <row r="76" spans="5:9">
      <c r="E76">
        <v>1</v>
      </c>
      <c r="F76">
        <v>0</v>
      </c>
      <c r="H76" s="9">
        <v>0.5595485</v>
      </c>
      <c r="I76">
        <f t="shared" si="2"/>
        <v>0.4404515</v>
      </c>
    </row>
    <row r="77" spans="5:9">
      <c r="E77">
        <v>0</v>
      </c>
      <c r="F77">
        <v>0</v>
      </c>
      <c r="H77" s="9">
        <v>0.7766552</v>
      </c>
      <c r="I77">
        <f t="shared" si="2"/>
        <v>0.2233448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I18"/>
  <sheetViews>
    <sheetView workbookViewId="0">
      <selection activeCell="Q65" sqref="Q65"/>
    </sheetView>
  </sheetViews>
  <sheetFormatPr defaultColWidth="8.72727272727273" defaultRowHeight="14"/>
  <cols>
    <col min="2" max="2" width="21.9090909090909" customWidth="1"/>
    <col min="3" max="3" width="16.2727272727273" customWidth="1"/>
    <col min="4" max="5" width="12.9090909090909" customWidth="1"/>
  </cols>
  <sheetData>
    <row r="6" spans="3:5">
      <c r="C6" t="s">
        <v>57</v>
      </c>
      <c r="D6" t="s">
        <v>58</v>
      </c>
      <c r="E6" t="s">
        <v>59</v>
      </c>
    </row>
    <row r="7" spans="2:5">
      <c r="B7" t="s">
        <v>60</v>
      </c>
      <c r="C7">
        <v>0.81356</v>
      </c>
      <c r="D7">
        <v>0.81356</v>
      </c>
      <c r="E7">
        <v>0.37398</v>
      </c>
    </row>
    <row r="8" spans="2:5">
      <c r="B8" t="s">
        <v>61</v>
      </c>
      <c r="C8">
        <v>2.02348</v>
      </c>
      <c r="D8">
        <v>20.12205</v>
      </c>
      <c r="E8">
        <v>23.35941</v>
      </c>
    </row>
    <row r="9" spans="2:5">
      <c r="B9" t="s">
        <v>62</v>
      </c>
      <c r="C9">
        <v>0.90909</v>
      </c>
      <c r="D9">
        <v>0.90909</v>
      </c>
      <c r="E9">
        <v>0.68182</v>
      </c>
    </row>
    <row r="10" spans="2:5">
      <c r="B10" t="s">
        <v>63</v>
      </c>
      <c r="C10">
        <v>0.92308</v>
      </c>
      <c r="D10">
        <v>0.92308</v>
      </c>
      <c r="E10">
        <v>0.66667</v>
      </c>
    </row>
    <row r="11" spans="2:5">
      <c r="B11" t="s">
        <v>64</v>
      </c>
      <c r="C11">
        <v>1</v>
      </c>
      <c r="D11">
        <v>1</v>
      </c>
      <c r="E11">
        <v>0.58333</v>
      </c>
    </row>
    <row r="12" spans="2:5">
      <c r="B12" t="s">
        <v>65</v>
      </c>
      <c r="C12">
        <v>0.2</v>
      </c>
      <c r="D12">
        <v>0.2</v>
      </c>
      <c r="E12">
        <v>0.2</v>
      </c>
    </row>
    <row r="13" spans="2:5">
      <c r="B13" t="s">
        <v>66</v>
      </c>
      <c r="C13">
        <v>0.9</v>
      </c>
      <c r="D13">
        <v>0.8917</v>
      </c>
      <c r="E13">
        <v>0.7917</v>
      </c>
    </row>
    <row r="15" spans="3:9">
      <c r="C15" t="s">
        <v>60</v>
      </c>
      <c r="D15" t="s">
        <v>61</v>
      </c>
      <c r="E15" t="s">
        <v>62</v>
      </c>
      <c r="F15" t="s">
        <v>63</v>
      </c>
      <c r="G15" t="s">
        <v>64</v>
      </c>
      <c r="H15" t="s">
        <v>65</v>
      </c>
      <c r="I15" t="s">
        <v>66</v>
      </c>
    </row>
    <row r="16" spans="2:8">
      <c r="B16" t="s">
        <v>57</v>
      </c>
      <c r="C16">
        <v>0.81356</v>
      </c>
      <c r="D16">
        <v>2.02348</v>
      </c>
      <c r="E16">
        <v>0.90909</v>
      </c>
      <c r="F16">
        <v>0.92308</v>
      </c>
      <c r="G16">
        <v>1</v>
      </c>
      <c r="H16">
        <v>0.2</v>
      </c>
    </row>
    <row r="17" spans="2:8">
      <c r="B17" t="s">
        <v>58</v>
      </c>
      <c r="C17">
        <v>0.81356</v>
      </c>
      <c r="D17">
        <v>20.12205</v>
      </c>
      <c r="E17">
        <v>0.90909</v>
      </c>
      <c r="F17">
        <v>0.92308</v>
      </c>
      <c r="G17">
        <v>1</v>
      </c>
      <c r="H17">
        <v>0.2</v>
      </c>
    </row>
    <row r="18" spans="2:8">
      <c r="B18" t="s">
        <v>59</v>
      </c>
      <c r="C18">
        <v>0.37398</v>
      </c>
      <c r="D18">
        <v>23.35941</v>
      </c>
      <c r="E18">
        <v>0.68182</v>
      </c>
      <c r="F18">
        <v>0.66667</v>
      </c>
      <c r="G18">
        <v>0.58333</v>
      </c>
      <c r="H18">
        <v>0.2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zoomScale="70" zoomScaleNormal="70" topLeftCell="A9" workbookViewId="0">
      <selection activeCell="A73" sqref="$A73:$XFD74"/>
    </sheetView>
  </sheetViews>
  <sheetFormatPr defaultColWidth="8.72727272727273" defaultRowHeight="14"/>
  <cols>
    <col min="6" max="6" width="16.2727272727273" customWidth="1"/>
    <col min="7" max="7" width="14"/>
    <col min="8" max="10" width="12.8181818181818"/>
    <col min="13" max="13" width="18.5454545454545" customWidth="1"/>
    <col min="16" max="16" width="12.8181818181818"/>
  </cols>
  <sheetData>
    <row r="1" spans="1:18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s="7" t="s">
        <v>78</v>
      </c>
      <c r="M1" s="7" t="s">
        <v>21</v>
      </c>
      <c r="P1" t="s">
        <v>75</v>
      </c>
      <c r="R1" t="s">
        <v>77</v>
      </c>
    </row>
    <row r="2" spans="1:18">
      <c r="A2" s="1">
        <v>18.8</v>
      </c>
      <c r="B2" s="1">
        <v>14.4</v>
      </c>
      <c r="C2" s="1">
        <v>25.02</v>
      </c>
      <c r="D2" s="1">
        <v>19.98</v>
      </c>
      <c r="E2" s="1">
        <v>30.6</v>
      </c>
      <c r="F2" s="1">
        <v>0</v>
      </c>
      <c r="G2">
        <f>TAN(D2*PI()/180)</f>
        <v>0.363574976351944</v>
      </c>
      <c r="H2">
        <f>E2/G2</f>
        <v>84.1642081835107</v>
      </c>
      <c r="I2">
        <f>20+H2+20</f>
        <v>124.164208183511</v>
      </c>
      <c r="J2">
        <f>20+H2</f>
        <v>104.164208183511</v>
      </c>
      <c r="K2">
        <f>E2+20</f>
        <v>50.6</v>
      </c>
      <c r="L2">
        <v>1.75</v>
      </c>
      <c r="M2">
        <v>1</v>
      </c>
      <c r="P2">
        <v>535.083577550063</v>
      </c>
      <c r="R2">
        <v>234</v>
      </c>
    </row>
    <row r="3" spans="1:18">
      <c r="A3" s="1">
        <v>18.77</v>
      </c>
      <c r="B3" s="1">
        <v>30.01</v>
      </c>
      <c r="C3" s="1">
        <v>9.99</v>
      </c>
      <c r="D3" s="1">
        <v>25.02</v>
      </c>
      <c r="E3" s="1">
        <v>50</v>
      </c>
      <c r="F3" s="1">
        <v>0.1</v>
      </c>
      <c r="G3">
        <f t="shared" ref="G3:G34" si="0">TAN(D3*PI()/180)</f>
        <v>0.466732695073888</v>
      </c>
      <c r="H3">
        <f>E3/G3</f>
        <v>107.127699704184</v>
      </c>
      <c r="I3">
        <f t="shared" ref="I3:I34" si="1">20+H3+20</f>
        <v>147.127699704184</v>
      </c>
      <c r="J3">
        <f t="shared" ref="J3:J34" si="2">20+H3</f>
        <v>127.127699704184</v>
      </c>
      <c r="K3">
        <f t="shared" ref="K3:K34" si="3">E3+20</f>
        <v>70</v>
      </c>
      <c r="L3">
        <v>0.717</v>
      </c>
      <c r="M3">
        <v>1</v>
      </c>
      <c r="P3">
        <v>535.083577550063</v>
      </c>
      <c r="R3">
        <v>220</v>
      </c>
    </row>
    <row r="4" spans="1:18">
      <c r="A4" s="1">
        <v>19.97</v>
      </c>
      <c r="B4" s="1">
        <v>19.96</v>
      </c>
      <c r="C4" s="1">
        <v>36</v>
      </c>
      <c r="D4" s="1">
        <v>45.5</v>
      </c>
      <c r="E4" s="1">
        <v>50</v>
      </c>
      <c r="F4" s="1">
        <v>0.5</v>
      </c>
      <c r="G4">
        <f t="shared" si="0"/>
        <v>1.01760739297213</v>
      </c>
      <c r="H4">
        <f>E4/G4</f>
        <v>49.1348631557845</v>
      </c>
      <c r="I4">
        <f t="shared" si="1"/>
        <v>89.1348631557845</v>
      </c>
      <c r="J4">
        <f t="shared" si="2"/>
        <v>69.1348631557845</v>
      </c>
      <c r="K4">
        <f t="shared" si="3"/>
        <v>70</v>
      </c>
      <c r="L4">
        <v>0.387</v>
      </c>
      <c r="M4">
        <v>0</v>
      </c>
      <c r="P4">
        <v>323.987591826768</v>
      </c>
      <c r="R4">
        <v>220</v>
      </c>
    </row>
    <row r="5" spans="1:18">
      <c r="A5" s="1">
        <v>22.38</v>
      </c>
      <c r="B5" s="1">
        <v>10.05</v>
      </c>
      <c r="C5" s="1">
        <v>35.01</v>
      </c>
      <c r="D5" s="1">
        <v>45</v>
      </c>
      <c r="E5" s="1">
        <v>10</v>
      </c>
      <c r="F5" s="1">
        <v>0.4</v>
      </c>
      <c r="G5">
        <f t="shared" si="0"/>
        <v>1</v>
      </c>
      <c r="H5">
        <f>E5/G5</f>
        <v>10</v>
      </c>
      <c r="I5">
        <f t="shared" si="1"/>
        <v>50</v>
      </c>
      <c r="J5">
        <f t="shared" si="2"/>
        <v>30</v>
      </c>
      <c r="K5">
        <f t="shared" si="3"/>
        <v>30</v>
      </c>
      <c r="L5">
        <v>0.75</v>
      </c>
      <c r="M5">
        <v>0</v>
      </c>
      <c r="P5">
        <v>314.747741945462</v>
      </c>
      <c r="R5">
        <v>200</v>
      </c>
    </row>
    <row r="6" spans="1:18">
      <c r="A6" s="1">
        <v>18.77</v>
      </c>
      <c r="B6" s="1">
        <v>30.01</v>
      </c>
      <c r="C6" s="1">
        <v>19.98</v>
      </c>
      <c r="D6" s="1">
        <v>30</v>
      </c>
      <c r="E6" s="1">
        <v>50</v>
      </c>
      <c r="F6" s="1">
        <v>0.1</v>
      </c>
      <c r="G6">
        <f t="shared" si="0"/>
        <v>0.577350269189626</v>
      </c>
      <c r="H6">
        <f t="shared" ref="H6:H37" si="4">E6/G6</f>
        <v>86.6025403784439</v>
      </c>
      <c r="I6">
        <f t="shared" si="1"/>
        <v>126.602540378444</v>
      </c>
      <c r="J6">
        <f t="shared" si="2"/>
        <v>106.602540378444</v>
      </c>
      <c r="K6">
        <f t="shared" si="3"/>
        <v>70</v>
      </c>
      <c r="L6">
        <v>0.987</v>
      </c>
      <c r="M6">
        <v>1</v>
      </c>
      <c r="P6">
        <v>207.938928895003</v>
      </c>
      <c r="R6">
        <v>200</v>
      </c>
    </row>
    <row r="7" spans="1:18">
      <c r="A7" s="1">
        <v>28.4</v>
      </c>
      <c r="B7" s="1">
        <v>39.16</v>
      </c>
      <c r="C7" s="1">
        <v>37.98</v>
      </c>
      <c r="D7" s="1">
        <v>34.98</v>
      </c>
      <c r="E7" s="1">
        <v>100</v>
      </c>
      <c r="F7" s="1">
        <v>0</v>
      </c>
      <c r="G7">
        <f t="shared" si="0"/>
        <v>0.699687455751949</v>
      </c>
      <c r="H7">
        <f t="shared" si="4"/>
        <v>142.920955889556</v>
      </c>
      <c r="I7">
        <f t="shared" si="1"/>
        <v>182.920955889556</v>
      </c>
      <c r="J7">
        <f t="shared" si="2"/>
        <v>162.920955889556</v>
      </c>
      <c r="K7">
        <f t="shared" si="3"/>
        <v>120</v>
      </c>
      <c r="L7">
        <v>1.43</v>
      </c>
      <c r="M7">
        <v>1</v>
      </c>
      <c r="P7">
        <v>207.819926235456</v>
      </c>
      <c r="R7">
        <v>190</v>
      </c>
    </row>
    <row r="8" spans="1:18">
      <c r="A8" s="1">
        <v>19.97</v>
      </c>
      <c r="B8" s="1">
        <v>10.05</v>
      </c>
      <c r="C8" s="1">
        <v>28.98</v>
      </c>
      <c r="D8" s="1">
        <v>34.03</v>
      </c>
      <c r="E8" s="1">
        <v>6</v>
      </c>
      <c r="F8" s="1">
        <v>0.3</v>
      </c>
      <c r="G8">
        <f t="shared" si="0"/>
        <v>0.675270602244405</v>
      </c>
      <c r="H8">
        <f t="shared" si="4"/>
        <v>8.88532683054427</v>
      </c>
      <c r="I8">
        <f t="shared" si="1"/>
        <v>48.8853268305443</v>
      </c>
      <c r="J8">
        <f t="shared" si="2"/>
        <v>28.8853268305443</v>
      </c>
      <c r="K8">
        <f t="shared" si="3"/>
        <v>26</v>
      </c>
      <c r="L8">
        <v>1.371</v>
      </c>
      <c r="M8">
        <v>1</v>
      </c>
      <c r="P8">
        <v>207.596122586732</v>
      </c>
      <c r="R8">
        <v>175</v>
      </c>
    </row>
    <row r="9" spans="1:18">
      <c r="A9" s="1">
        <v>13.97</v>
      </c>
      <c r="B9" s="1">
        <v>12</v>
      </c>
      <c r="C9" s="1">
        <v>26.01</v>
      </c>
      <c r="D9" s="1">
        <v>30</v>
      </c>
      <c r="E9" s="1">
        <v>88</v>
      </c>
      <c r="F9" s="1">
        <v>0</v>
      </c>
      <c r="G9">
        <f t="shared" si="0"/>
        <v>0.577350269189626</v>
      </c>
      <c r="H9">
        <f t="shared" si="4"/>
        <v>152.420471066061</v>
      </c>
      <c r="I9">
        <f t="shared" si="1"/>
        <v>192.420471066061</v>
      </c>
      <c r="J9">
        <f t="shared" si="2"/>
        <v>172.420471066061</v>
      </c>
      <c r="K9">
        <f t="shared" si="3"/>
        <v>108</v>
      </c>
      <c r="L9">
        <v>1.063</v>
      </c>
      <c r="M9">
        <v>0</v>
      </c>
      <c r="P9">
        <v>199.618433183546</v>
      </c>
      <c r="R9">
        <v>158</v>
      </c>
    </row>
    <row r="10" spans="1:18">
      <c r="A10" s="1">
        <v>18.77</v>
      </c>
      <c r="B10" s="1">
        <v>25.06</v>
      </c>
      <c r="C10" s="1">
        <v>19.98</v>
      </c>
      <c r="D10" s="1">
        <v>30</v>
      </c>
      <c r="E10" s="1">
        <v>50</v>
      </c>
      <c r="F10" s="1">
        <v>0.2</v>
      </c>
      <c r="G10">
        <f t="shared" si="0"/>
        <v>0.577350269189626</v>
      </c>
      <c r="H10">
        <f t="shared" si="4"/>
        <v>86.6025403784439</v>
      </c>
      <c r="I10">
        <f t="shared" si="1"/>
        <v>126.602540378444</v>
      </c>
      <c r="J10">
        <f t="shared" si="2"/>
        <v>106.602540378444</v>
      </c>
      <c r="K10">
        <f t="shared" si="3"/>
        <v>70</v>
      </c>
      <c r="L10">
        <v>0.844</v>
      </c>
      <c r="M10">
        <v>0</v>
      </c>
      <c r="P10">
        <v>199.444588372406</v>
      </c>
      <c r="R10">
        <v>150</v>
      </c>
    </row>
    <row r="11" spans="1:18">
      <c r="A11" s="1">
        <v>18.83</v>
      </c>
      <c r="B11" s="1">
        <v>10.35</v>
      </c>
      <c r="C11" s="1">
        <v>21.29</v>
      </c>
      <c r="D11" s="1">
        <v>34.03</v>
      </c>
      <c r="E11" s="1">
        <v>37</v>
      </c>
      <c r="F11" s="1">
        <v>0.3</v>
      </c>
      <c r="G11">
        <f t="shared" si="0"/>
        <v>0.675270602244405</v>
      </c>
      <c r="H11">
        <f t="shared" si="4"/>
        <v>54.7928487883563</v>
      </c>
      <c r="I11">
        <f t="shared" si="1"/>
        <v>94.7928487883563</v>
      </c>
      <c r="J11">
        <f t="shared" si="2"/>
        <v>74.7928487883563</v>
      </c>
      <c r="K11">
        <f t="shared" si="3"/>
        <v>57</v>
      </c>
      <c r="L11">
        <v>0.574</v>
      </c>
      <c r="M11">
        <v>0</v>
      </c>
      <c r="P11">
        <v>192.420471066061</v>
      </c>
      <c r="R11">
        <v>140</v>
      </c>
    </row>
    <row r="12" spans="1:18">
      <c r="A12" s="1">
        <v>28.4</v>
      </c>
      <c r="B12" s="1">
        <v>29.41</v>
      </c>
      <c r="C12" s="1">
        <v>35.01</v>
      </c>
      <c r="D12" s="1">
        <v>34.98</v>
      </c>
      <c r="E12" s="1">
        <v>100</v>
      </c>
      <c r="F12" s="1">
        <v>0</v>
      </c>
      <c r="G12">
        <f t="shared" si="0"/>
        <v>0.699687455751949</v>
      </c>
      <c r="H12">
        <f t="shared" si="4"/>
        <v>142.920955889556</v>
      </c>
      <c r="I12">
        <f t="shared" si="1"/>
        <v>182.920955889556</v>
      </c>
      <c r="J12">
        <f t="shared" si="2"/>
        <v>162.920955889556</v>
      </c>
      <c r="K12">
        <f t="shared" si="3"/>
        <v>120</v>
      </c>
      <c r="L12">
        <v>1.249</v>
      </c>
      <c r="M12">
        <v>1</v>
      </c>
      <c r="P12">
        <v>192.420471066061</v>
      </c>
      <c r="R12">
        <v>140</v>
      </c>
    </row>
    <row r="13" spans="1:18">
      <c r="A13" s="1">
        <v>18.77</v>
      </c>
      <c r="B13" s="1">
        <v>25.06</v>
      </c>
      <c r="C13" s="1">
        <v>9.99</v>
      </c>
      <c r="D13" s="1">
        <v>25.02</v>
      </c>
      <c r="E13" s="1">
        <v>50</v>
      </c>
      <c r="F13" s="1">
        <v>0.2</v>
      </c>
      <c r="G13">
        <f t="shared" si="0"/>
        <v>0.466732695073888</v>
      </c>
      <c r="H13">
        <f t="shared" si="4"/>
        <v>107.127699704184</v>
      </c>
      <c r="I13">
        <f t="shared" si="1"/>
        <v>147.127699704184</v>
      </c>
      <c r="J13">
        <f t="shared" si="2"/>
        <v>127.127699704184</v>
      </c>
      <c r="K13">
        <f t="shared" si="3"/>
        <v>70</v>
      </c>
      <c r="L13">
        <v>0.611</v>
      </c>
      <c r="M13">
        <v>0</v>
      </c>
      <c r="P13">
        <v>192.420471066061</v>
      </c>
      <c r="R13">
        <v>140</v>
      </c>
    </row>
    <row r="14" spans="1:18">
      <c r="A14" s="1">
        <v>16.47</v>
      </c>
      <c r="B14" s="1">
        <v>11.55</v>
      </c>
      <c r="C14" s="1">
        <v>0</v>
      </c>
      <c r="D14" s="1">
        <v>30</v>
      </c>
      <c r="E14" s="1">
        <v>3.6</v>
      </c>
      <c r="F14" s="1">
        <v>0</v>
      </c>
      <c r="G14">
        <f t="shared" si="0"/>
        <v>0.577350269189626</v>
      </c>
      <c r="H14">
        <f t="shared" si="4"/>
        <v>6.23538290724796</v>
      </c>
      <c r="I14">
        <f t="shared" si="1"/>
        <v>46.235382907248</v>
      </c>
      <c r="J14">
        <f t="shared" si="2"/>
        <v>26.235382907248</v>
      </c>
      <c r="K14">
        <f t="shared" si="3"/>
        <v>23.6</v>
      </c>
      <c r="L14">
        <v>1.273</v>
      </c>
      <c r="M14">
        <v>0</v>
      </c>
      <c r="P14">
        <v>192.420471066061</v>
      </c>
      <c r="R14">
        <v>135</v>
      </c>
    </row>
    <row r="15" spans="1:18">
      <c r="A15" s="1">
        <v>20.56</v>
      </c>
      <c r="B15" s="1">
        <v>16.21</v>
      </c>
      <c r="C15" s="1">
        <v>26.51</v>
      </c>
      <c r="D15" s="1">
        <v>30</v>
      </c>
      <c r="E15" s="1">
        <v>40</v>
      </c>
      <c r="F15" s="1">
        <v>0</v>
      </c>
      <c r="G15">
        <f t="shared" si="0"/>
        <v>0.577350269189626</v>
      </c>
      <c r="H15">
        <f t="shared" si="4"/>
        <v>69.2820323027551</v>
      </c>
      <c r="I15">
        <f t="shared" si="1"/>
        <v>109.282032302755</v>
      </c>
      <c r="J15">
        <f t="shared" si="2"/>
        <v>89.2820323027551</v>
      </c>
      <c r="K15">
        <f t="shared" si="3"/>
        <v>60</v>
      </c>
      <c r="L15">
        <v>1.23</v>
      </c>
      <c r="M15">
        <v>0</v>
      </c>
      <c r="P15">
        <v>182.920955889556</v>
      </c>
      <c r="R15">
        <v>135</v>
      </c>
    </row>
    <row r="16" spans="1:18">
      <c r="A16" s="1">
        <v>18.66</v>
      </c>
      <c r="B16" s="1">
        <v>26.41</v>
      </c>
      <c r="C16" s="1">
        <v>14.99</v>
      </c>
      <c r="D16" s="1">
        <v>34.98</v>
      </c>
      <c r="E16" s="1">
        <v>8.2</v>
      </c>
      <c r="F16" s="1">
        <v>0</v>
      </c>
      <c r="G16">
        <f t="shared" si="0"/>
        <v>0.699687455751949</v>
      </c>
      <c r="H16">
        <f t="shared" si="4"/>
        <v>11.7195183829436</v>
      </c>
      <c r="I16">
        <f t="shared" si="1"/>
        <v>51.7195183829436</v>
      </c>
      <c r="J16">
        <f t="shared" si="2"/>
        <v>31.7195183829436</v>
      </c>
      <c r="K16">
        <f t="shared" si="3"/>
        <v>28.2</v>
      </c>
      <c r="L16">
        <v>1.809</v>
      </c>
      <c r="M16">
        <v>0</v>
      </c>
      <c r="P16">
        <v>182.920955889556</v>
      </c>
      <c r="R16">
        <v>128</v>
      </c>
    </row>
    <row r="17" spans="1:18">
      <c r="A17" s="1">
        <v>13.97</v>
      </c>
      <c r="B17" s="1">
        <v>12</v>
      </c>
      <c r="C17" s="1">
        <v>26.01</v>
      </c>
      <c r="D17" s="1">
        <v>30</v>
      </c>
      <c r="E17" s="1">
        <v>88</v>
      </c>
      <c r="F17" s="1">
        <v>0.5</v>
      </c>
      <c r="G17">
        <f t="shared" si="0"/>
        <v>0.577350269189626</v>
      </c>
      <c r="H17">
        <f t="shared" si="4"/>
        <v>152.420471066061</v>
      </c>
      <c r="I17">
        <f t="shared" si="1"/>
        <v>192.420471066061</v>
      </c>
      <c r="J17">
        <f t="shared" si="2"/>
        <v>172.420471066061</v>
      </c>
      <c r="K17">
        <f t="shared" si="3"/>
        <v>108</v>
      </c>
      <c r="L17">
        <v>0.488</v>
      </c>
      <c r="M17">
        <v>0</v>
      </c>
      <c r="P17">
        <v>182.814800674211</v>
      </c>
      <c r="R17">
        <v>120</v>
      </c>
    </row>
    <row r="18" spans="1:18">
      <c r="A18" s="1">
        <v>25.96</v>
      </c>
      <c r="B18" s="1">
        <v>150.1</v>
      </c>
      <c r="C18" s="1">
        <v>45</v>
      </c>
      <c r="D18" s="1">
        <v>49.98</v>
      </c>
      <c r="E18" s="1">
        <v>200</v>
      </c>
      <c r="F18" s="1">
        <v>0</v>
      </c>
      <c r="G18">
        <f t="shared" si="0"/>
        <v>1.19090910794746</v>
      </c>
      <c r="H18">
        <f t="shared" si="4"/>
        <v>167.938928895003</v>
      </c>
      <c r="I18">
        <f t="shared" si="1"/>
        <v>207.938928895003</v>
      </c>
      <c r="J18">
        <f t="shared" si="2"/>
        <v>187.938928895003</v>
      </c>
      <c r="K18">
        <f t="shared" si="3"/>
        <v>220</v>
      </c>
      <c r="L18">
        <v>1.374</v>
      </c>
      <c r="M18">
        <v>0</v>
      </c>
      <c r="P18">
        <v>182.814800674211</v>
      </c>
      <c r="R18">
        <v>120</v>
      </c>
    </row>
    <row r="19" spans="1:18">
      <c r="A19" s="1">
        <v>18.46</v>
      </c>
      <c r="B19" s="1">
        <v>25.06</v>
      </c>
      <c r="C19" s="1">
        <v>0</v>
      </c>
      <c r="D19" s="1">
        <v>30</v>
      </c>
      <c r="E19" s="1">
        <v>6</v>
      </c>
      <c r="F19" s="1">
        <v>0</v>
      </c>
      <c r="G19">
        <f t="shared" si="0"/>
        <v>0.577350269189626</v>
      </c>
      <c r="H19">
        <f t="shared" si="4"/>
        <v>10.3923048454133</v>
      </c>
      <c r="I19">
        <f t="shared" si="1"/>
        <v>50.3923048454133</v>
      </c>
      <c r="J19">
        <f t="shared" si="2"/>
        <v>30.3923048454133</v>
      </c>
      <c r="K19">
        <f t="shared" si="3"/>
        <v>26</v>
      </c>
      <c r="L19">
        <v>1.474</v>
      </c>
      <c r="M19">
        <v>0</v>
      </c>
      <c r="P19">
        <v>182.646937300138</v>
      </c>
      <c r="R19">
        <v>120</v>
      </c>
    </row>
    <row r="20" spans="1:18">
      <c r="A20" s="1">
        <v>19.97</v>
      </c>
      <c r="B20" s="1">
        <v>40.06</v>
      </c>
      <c r="C20" s="1">
        <v>30.02</v>
      </c>
      <c r="D20" s="1">
        <v>30</v>
      </c>
      <c r="E20" s="1">
        <v>15</v>
      </c>
      <c r="F20" s="1">
        <v>0.3</v>
      </c>
      <c r="G20">
        <f t="shared" si="0"/>
        <v>0.577350269189626</v>
      </c>
      <c r="H20">
        <f t="shared" si="4"/>
        <v>25.9807621135332</v>
      </c>
      <c r="I20">
        <f t="shared" si="1"/>
        <v>65.9807621135332</v>
      </c>
      <c r="J20">
        <f t="shared" si="2"/>
        <v>45.9807621135332</v>
      </c>
      <c r="K20">
        <f t="shared" si="3"/>
        <v>35</v>
      </c>
      <c r="L20">
        <v>1.949</v>
      </c>
      <c r="M20">
        <v>1</v>
      </c>
      <c r="P20">
        <v>177.373870972731</v>
      </c>
      <c r="R20">
        <v>120</v>
      </c>
    </row>
    <row r="21" spans="1:18">
      <c r="A21" s="1">
        <v>20.39</v>
      </c>
      <c r="B21" s="1">
        <v>24.91</v>
      </c>
      <c r="C21" s="1">
        <v>13.01</v>
      </c>
      <c r="D21" s="1">
        <v>22</v>
      </c>
      <c r="E21" s="1">
        <v>10.6</v>
      </c>
      <c r="F21" s="1">
        <v>0.4</v>
      </c>
      <c r="G21">
        <f t="shared" si="0"/>
        <v>0.404026225835157</v>
      </c>
      <c r="H21">
        <f t="shared" si="4"/>
        <v>26.2359206462127</v>
      </c>
      <c r="I21">
        <f t="shared" si="1"/>
        <v>66.2359206462127</v>
      </c>
      <c r="J21">
        <f t="shared" si="2"/>
        <v>46.2359206462127</v>
      </c>
      <c r="K21">
        <f t="shared" si="3"/>
        <v>30.6</v>
      </c>
      <c r="L21">
        <v>1.354</v>
      </c>
      <c r="M21">
        <v>1</v>
      </c>
      <c r="P21">
        <v>177.051663148334</v>
      </c>
      <c r="R21">
        <v>120</v>
      </c>
    </row>
    <row r="22" spans="1:18">
      <c r="A22" s="1">
        <v>19.6</v>
      </c>
      <c r="B22" s="1">
        <v>12</v>
      </c>
      <c r="C22" s="1">
        <v>19.98</v>
      </c>
      <c r="D22" s="1">
        <v>22</v>
      </c>
      <c r="E22" s="1">
        <v>12.2</v>
      </c>
      <c r="F22" s="1">
        <v>0.4</v>
      </c>
      <c r="G22">
        <f t="shared" si="0"/>
        <v>0.404026225835157</v>
      </c>
      <c r="H22">
        <f t="shared" si="4"/>
        <v>30.1960596116788</v>
      </c>
      <c r="I22">
        <f t="shared" si="1"/>
        <v>70.1960596116788</v>
      </c>
      <c r="J22">
        <f t="shared" si="2"/>
        <v>50.1960596116788</v>
      </c>
      <c r="K22">
        <f t="shared" si="3"/>
        <v>32.2</v>
      </c>
      <c r="L22">
        <v>1.09</v>
      </c>
      <c r="M22">
        <v>1</v>
      </c>
      <c r="P22">
        <v>176.954547413958</v>
      </c>
      <c r="R22">
        <v>112.2</v>
      </c>
    </row>
    <row r="23" spans="1:18">
      <c r="A23" s="1">
        <v>20.96</v>
      </c>
      <c r="B23" s="1">
        <v>19.96</v>
      </c>
      <c r="C23" s="1">
        <v>40.01</v>
      </c>
      <c r="D23" s="1">
        <v>40.02</v>
      </c>
      <c r="E23" s="1">
        <v>12</v>
      </c>
      <c r="F23" s="1">
        <v>0</v>
      </c>
      <c r="G23">
        <f t="shared" si="0"/>
        <v>0.839694644475013</v>
      </c>
      <c r="H23">
        <f t="shared" si="4"/>
        <v>14.2909092953696</v>
      </c>
      <c r="I23">
        <f t="shared" si="1"/>
        <v>54.2909092953696</v>
      </c>
      <c r="J23">
        <f t="shared" si="2"/>
        <v>34.2909092953696</v>
      </c>
      <c r="K23">
        <f t="shared" si="3"/>
        <v>32</v>
      </c>
      <c r="L23">
        <v>2.008</v>
      </c>
      <c r="M23">
        <v>1</v>
      </c>
      <c r="P23">
        <v>167.833307039343</v>
      </c>
      <c r="R23">
        <v>108</v>
      </c>
    </row>
    <row r="24" spans="1:18">
      <c r="A24" s="1">
        <v>17.98</v>
      </c>
      <c r="B24" s="1">
        <v>24.01</v>
      </c>
      <c r="C24" s="1">
        <v>30.15</v>
      </c>
      <c r="D24" s="1">
        <v>45</v>
      </c>
      <c r="E24" s="1">
        <v>20</v>
      </c>
      <c r="F24" s="1">
        <v>0.1</v>
      </c>
      <c r="G24">
        <f t="shared" si="0"/>
        <v>1</v>
      </c>
      <c r="H24">
        <f t="shared" si="4"/>
        <v>20</v>
      </c>
      <c r="I24">
        <f t="shared" si="1"/>
        <v>60</v>
      </c>
      <c r="J24">
        <f t="shared" si="2"/>
        <v>40</v>
      </c>
      <c r="K24">
        <f t="shared" si="3"/>
        <v>40</v>
      </c>
      <c r="L24">
        <v>1.222</v>
      </c>
      <c r="M24">
        <v>0</v>
      </c>
      <c r="P24">
        <v>167.766147682301</v>
      </c>
      <c r="R24">
        <v>108</v>
      </c>
    </row>
    <row r="25" spans="1:18">
      <c r="A25" s="1">
        <v>20.96</v>
      </c>
      <c r="B25" s="1">
        <v>45.02</v>
      </c>
      <c r="C25" s="1">
        <v>25.02</v>
      </c>
      <c r="D25" s="1">
        <v>49.03</v>
      </c>
      <c r="E25" s="1">
        <v>12</v>
      </c>
      <c r="F25" s="1">
        <v>0.3</v>
      </c>
      <c r="G25">
        <f t="shared" si="0"/>
        <v>1.15158564240313</v>
      </c>
      <c r="H25">
        <f t="shared" si="4"/>
        <v>10.4204147378552</v>
      </c>
      <c r="I25">
        <f t="shared" si="1"/>
        <v>50.4204147378552</v>
      </c>
      <c r="J25">
        <f t="shared" si="2"/>
        <v>30.4204147378552</v>
      </c>
      <c r="K25">
        <f t="shared" si="3"/>
        <v>32</v>
      </c>
      <c r="L25">
        <v>1.551</v>
      </c>
      <c r="M25">
        <v>1</v>
      </c>
      <c r="P25">
        <v>152.614091840831</v>
      </c>
      <c r="R25">
        <v>108</v>
      </c>
    </row>
    <row r="26" spans="1:18">
      <c r="A26" s="1">
        <v>22.38</v>
      </c>
      <c r="B26" s="1">
        <v>99.93</v>
      </c>
      <c r="C26" s="1">
        <v>45</v>
      </c>
      <c r="D26" s="1">
        <v>45</v>
      </c>
      <c r="E26" s="1">
        <v>15</v>
      </c>
      <c r="F26" s="1">
        <v>0.3</v>
      </c>
      <c r="G26">
        <f t="shared" si="0"/>
        <v>1</v>
      </c>
      <c r="H26">
        <f t="shared" si="4"/>
        <v>15</v>
      </c>
      <c r="I26">
        <f t="shared" si="1"/>
        <v>55</v>
      </c>
      <c r="J26">
        <f t="shared" si="2"/>
        <v>35</v>
      </c>
      <c r="K26">
        <f t="shared" si="3"/>
        <v>35</v>
      </c>
      <c r="L26">
        <v>2.976</v>
      </c>
      <c r="M26">
        <v>1</v>
      </c>
      <c r="P26">
        <v>149.879681237186</v>
      </c>
      <c r="R26">
        <v>108</v>
      </c>
    </row>
    <row r="27" spans="1:18">
      <c r="A27" s="1">
        <v>18.77</v>
      </c>
      <c r="B27" s="1">
        <v>19.96</v>
      </c>
      <c r="C27" s="1">
        <v>19.98</v>
      </c>
      <c r="D27" s="1">
        <v>30</v>
      </c>
      <c r="E27" s="1">
        <v>50</v>
      </c>
      <c r="F27" s="1">
        <v>0.3</v>
      </c>
      <c r="G27">
        <f t="shared" si="0"/>
        <v>0.577350269189626</v>
      </c>
      <c r="H27">
        <f t="shared" si="4"/>
        <v>86.6025403784439</v>
      </c>
      <c r="I27">
        <f t="shared" si="1"/>
        <v>126.602540378444</v>
      </c>
      <c r="J27">
        <f t="shared" si="2"/>
        <v>106.602540378444</v>
      </c>
      <c r="K27">
        <f t="shared" si="3"/>
        <v>70</v>
      </c>
      <c r="L27">
        <v>0.697</v>
      </c>
      <c r="M27">
        <v>0</v>
      </c>
      <c r="P27">
        <v>149.082952053046</v>
      </c>
      <c r="R27">
        <v>100</v>
      </c>
    </row>
    <row r="28" spans="1:18">
      <c r="A28" s="1">
        <v>21.78</v>
      </c>
      <c r="B28" s="1">
        <v>8.55</v>
      </c>
      <c r="C28" s="1">
        <v>32</v>
      </c>
      <c r="D28" s="1">
        <v>27.98</v>
      </c>
      <c r="E28" s="1">
        <v>12.8</v>
      </c>
      <c r="F28" s="1">
        <v>0.5</v>
      </c>
      <c r="G28">
        <f t="shared" si="0"/>
        <v>0.531261762757093</v>
      </c>
      <c r="H28">
        <f t="shared" si="4"/>
        <v>24.0935841751</v>
      </c>
      <c r="I28">
        <f t="shared" si="1"/>
        <v>64.0935841750999</v>
      </c>
      <c r="J28">
        <f t="shared" si="2"/>
        <v>44.0935841751</v>
      </c>
      <c r="K28">
        <f t="shared" si="3"/>
        <v>32.8</v>
      </c>
      <c r="L28">
        <v>0.896</v>
      </c>
      <c r="M28">
        <v>0</v>
      </c>
      <c r="P28">
        <v>147.127699704184</v>
      </c>
      <c r="R28">
        <v>96.81</v>
      </c>
    </row>
    <row r="29" spans="1:18">
      <c r="A29" s="1">
        <v>21.47</v>
      </c>
      <c r="B29" s="1">
        <v>6.9</v>
      </c>
      <c r="C29" s="1">
        <v>30.02</v>
      </c>
      <c r="D29" s="1">
        <v>31.01</v>
      </c>
      <c r="E29" s="1">
        <v>76.8</v>
      </c>
      <c r="F29" s="1">
        <v>0.4</v>
      </c>
      <c r="G29">
        <f t="shared" si="0"/>
        <v>0.601098189099106</v>
      </c>
      <c r="H29">
        <f t="shared" si="4"/>
        <v>127.766147682301</v>
      </c>
      <c r="I29">
        <f t="shared" si="1"/>
        <v>167.766147682301</v>
      </c>
      <c r="J29">
        <f t="shared" si="2"/>
        <v>147.766147682301</v>
      </c>
      <c r="K29">
        <f t="shared" si="3"/>
        <v>96.8</v>
      </c>
      <c r="L29">
        <v>0.562</v>
      </c>
      <c r="M29">
        <v>0</v>
      </c>
      <c r="P29">
        <v>147.127699704184</v>
      </c>
      <c r="R29">
        <v>96.8</v>
      </c>
    </row>
    <row r="30" spans="1:18">
      <c r="A30" s="1">
        <v>21.98</v>
      </c>
      <c r="B30" s="1">
        <v>19.96</v>
      </c>
      <c r="C30" s="1">
        <v>22.01</v>
      </c>
      <c r="D30" s="1">
        <v>19.98</v>
      </c>
      <c r="E30" s="1">
        <v>180</v>
      </c>
      <c r="F30" s="1">
        <v>0.1</v>
      </c>
      <c r="G30">
        <f t="shared" si="0"/>
        <v>0.363574976351944</v>
      </c>
      <c r="H30">
        <f t="shared" si="4"/>
        <v>495.083577550063</v>
      </c>
      <c r="I30">
        <f t="shared" si="1"/>
        <v>535.083577550063</v>
      </c>
      <c r="J30">
        <f t="shared" si="2"/>
        <v>515.083577550063</v>
      </c>
      <c r="K30">
        <f t="shared" si="3"/>
        <v>200</v>
      </c>
      <c r="L30">
        <v>1.138</v>
      </c>
      <c r="M30">
        <v>0</v>
      </c>
      <c r="P30">
        <v>147.127699704184</v>
      </c>
      <c r="R30">
        <v>93</v>
      </c>
    </row>
    <row r="31" spans="1:18">
      <c r="A31" s="1">
        <v>18.8</v>
      </c>
      <c r="B31" s="1">
        <v>57.47</v>
      </c>
      <c r="C31" s="1">
        <v>19.98</v>
      </c>
      <c r="D31" s="1">
        <v>19.98</v>
      </c>
      <c r="E31" s="1">
        <v>30.6</v>
      </c>
      <c r="F31" s="1">
        <v>0</v>
      </c>
      <c r="G31">
        <f t="shared" si="0"/>
        <v>0.363574976351944</v>
      </c>
      <c r="H31">
        <f t="shared" si="4"/>
        <v>84.1642081835107</v>
      </c>
      <c r="I31">
        <f t="shared" si="1"/>
        <v>124.164208183511</v>
      </c>
      <c r="J31">
        <f t="shared" si="2"/>
        <v>104.164208183511</v>
      </c>
      <c r="K31">
        <f t="shared" si="3"/>
        <v>50.6</v>
      </c>
      <c r="L31">
        <v>2.161</v>
      </c>
      <c r="M31">
        <v>1</v>
      </c>
      <c r="P31">
        <v>147.127699704184</v>
      </c>
      <c r="R31">
        <v>81</v>
      </c>
    </row>
    <row r="32" spans="1:18">
      <c r="A32" s="1">
        <v>21.36</v>
      </c>
      <c r="B32" s="1">
        <v>10.05</v>
      </c>
      <c r="C32" s="1">
        <v>30.33</v>
      </c>
      <c r="D32" s="1">
        <v>30</v>
      </c>
      <c r="E32" s="1">
        <v>20</v>
      </c>
      <c r="F32" s="1">
        <v>0</v>
      </c>
      <c r="G32">
        <f t="shared" si="0"/>
        <v>0.577350269189626</v>
      </c>
      <c r="H32">
        <f t="shared" si="4"/>
        <v>34.6410161513775</v>
      </c>
      <c r="I32">
        <f t="shared" si="1"/>
        <v>74.6410161513776</v>
      </c>
      <c r="J32">
        <f t="shared" si="2"/>
        <v>54.6410161513775</v>
      </c>
      <c r="K32">
        <f t="shared" si="3"/>
        <v>40</v>
      </c>
      <c r="L32">
        <v>1.447</v>
      </c>
      <c r="M32">
        <v>1</v>
      </c>
      <c r="P32">
        <v>133.754275180806</v>
      </c>
      <c r="R32">
        <v>70</v>
      </c>
    </row>
    <row r="33" spans="1:18">
      <c r="A33" s="1">
        <v>18.8</v>
      </c>
      <c r="B33" s="1">
        <v>14.4</v>
      </c>
      <c r="C33" s="1">
        <v>25.02</v>
      </c>
      <c r="D33" s="1">
        <v>19.98</v>
      </c>
      <c r="E33" s="1">
        <v>30.6</v>
      </c>
      <c r="F33" s="1">
        <v>0.5</v>
      </c>
      <c r="G33">
        <f t="shared" si="0"/>
        <v>0.363574976351944</v>
      </c>
      <c r="H33">
        <f t="shared" si="4"/>
        <v>84.1642081835107</v>
      </c>
      <c r="I33">
        <f t="shared" si="1"/>
        <v>124.164208183511</v>
      </c>
      <c r="J33">
        <f t="shared" si="2"/>
        <v>104.164208183511</v>
      </c>
      <c r="K33">
        <f t="shared" si="3"/>
        <v>50.6</v>
      </c>
      <c r="L33">
        <v>0.968</v>
      </c>
      <c r="M33">
        <v>0</v>
      </c>
      <c r="P33">
        <v>130.426486012335</v>
      </c>
      <c r="R33">
        <v>70</v>
      </c>
    </row>
    <row r="34" spans="1:18">
      <c r="A34" s="1">
        <v>15.99</v>
      </c>
      <c r="B34" s="1">
        <v>70.07</v>
      </c>
      <c r="C34" s="1">
        <v>19.98</v>
      </c>
      <c r="D34" s="1">
        <v>40.02</v>
      </c>
      <c r="E34" s="1">
        <v>115</v>
      </c>
      <c r="F34" s="1">
        <v>0</v>
      </c>
      <c r="G34">
        <f t="shared" si="0"/>
        <v>0.839694644475013</v>
      </c>
      <c r="H34">
        <f t="shared" si="4"/>
        <v>136.954547413958</v>
      </c>
      <c r="I34">
        <f t="shared" si="1"/>
        <v>176.954547413958</v>
      </c>
      <c r="J34">
        <f t="shared" si="2"/>
        <v>156.954547413958</v>
      </c>
      <c r="K34">
        <f t="shared" si="3"/>
        <v>135</v>
      </c>
      <c r="L34">
        <v>0.925</v>
      </c>
      <c r="M34">
        <v>0</v>
      </c>
      <c r="P34">
        <v>130.426486012335</v>
      </c>
      <c r="R34">
        <v>70</v>
      </c>
    </row>
    <row r="35" spans="1:18">
      <c r="A35" s="1">
        <v>21.98</v>
      </c>
      <c r="B35" s="1">
        <v>19.96</v>
      </c>
      <c r="C35" s="1">
        <v>36</v>
      </c>
      <c r="D35" s="1">
        <v>45</v>
      </c>
      <c r="E35" s="1">
        <v>50</v>
      </c>
      <c r="F35" s="1">
        <v>0</v>
      </c>
      <c r="G35">
        <f t="shared" ref="G35:G66" si="5">TAN(D35*PI()/180)</f>
        <v>1</v>
      </c>
      <c r="H35">
        <f t="shared" si="4"/>
        <v>50</v>
      </c>
      <c r="I35">
        <f t="shared" ref="I35:I66" si="6">20+H35+20</f>
        <v>90</v>
      </c>
      <c r="J35">
        <f t="shared" ref="J35:J66" si="7">20+H35</f>
        <v>70</v>
      </c>
      <c r="K35">
        <f t="shared" ref="K35:K66" si="8">E35+20</f>
        <v>70</v>
      </c>
      <c r="L35">
        <v>1.078</v>
      </c>
      <c r="M35">
        <v>0</v>
      </c>
      <c r="P35">
        <v>126.602540378444</v>
      </c>
      <c r="R35">
        <v>70</v>
      </c>
    </row>
    <row r="36" spans="1:18">
      <c r="A36" s="1">
        <v>19.08</v>
      </c>
      <c r="B36" s="1">
        <v>10.05</v>
      </c>
      <c r="C36" s="1">
        <v>9.99</v>
      </c>
      <c r="D36" s="1">
        <v>25.02</v>
      </c>
      <c r="E36" s="1">
        <v>50</v>
      </c>
      <c r="F36" s="1">
        <v>0.4</v>
      </c>
      <c r="G36">
        <f t="shared" si="5"/>
        <v>0.466732695073888</v>
      </c>
      <c r="H36">
        <f t="shared" si="4"/>
        <v>107.127699704184</v>
      </c>
      <c r="I36">
        <f t="shared" si="6"/>
        <v>147.127699704184</v>
      </c>
      <c r="J36">
        <f t="shared" si="7"/>
        <v>127.127699704184</v>
      </c>
      <c r="K36">
        <f t="shared" si="8"/>
        <v>70</v>
      </c>
      <c r="L36">
        <v>0.356</v>
      </c>
      <c r="M36">
        <v>0</v>
      </c>
      <c r="P36">
        <v>126.602540378444</v>
      </c>
      <c r="R36">
        <v>70</v>
      </c>
    </row>
    <row r="37" spans="1:18">
      <c r="A37" s="1">
        <v>19.08</v>
      </c>
      <c r="B37" s="1">
        <v>10.05</v>
      </c>
      <c r="C37" s="1">
        <v>19.98</v>
      </c>
      <c r="D37" s="1">
        <v>30</v>
      </c>
      <c r="E37" s="1">
        <v>50</v>
      </c>
      <c r="F37" s="1">
        <v>0.4</v>
      </c>
      <c r="G37">
        <f t="shared" si="5"/>
        <v>0.577350269189626</v>
      </c>
      <c r="H37">
        <f t="shared" si="4"/>
        <v>86.6025403784439</v>
      </c>
      <c r="I37">
        <f t="shared" si="6"/>
        <v>126.602540378444</v>
      </c>
      <c r="J37">
        <f t="shared" si="7"/>
        <v>106.602540378444</v>
      </c>
      <c r="K37">
        <f t="shared" si="8"/>
        <v>70</v>
      </c>
      <c r="L37">
        <v>0.49</v>
      </c>
      <c r="M37">
        <v>0</v>
      </c>
      <c r="P37">
        <v>126.602540378444</v>
      </c>
      <c r="R37">
        <v>70</v>
      </c>
    </row>
    <row r="38" spans="1:18">
      <c r="A38" s="1">
        <v>17.98</v>
      </c>
      <c r="B38" s="1">
        <v>45.02</v>
      </c>
      <c r="C38" s="1">
        <v>25.02</v>
      </c>
      <c r="D38" s="1">
        <v>25.02</v>
      </c>
      <c r="E38" s="1">
        <v>14</v>
      </c>
      <c r="F38" s="1">
        <v>0.3</v>
      </c>
      <c r="G38">
        <f t="shared" si="5"/>
        <v>0.466732695073888</v>
      </c>
      <c r="H38">
        <f t="shared" ref="H38:H69" si="9">E38/G38</f>
        <v>29.9957559171716</v>
      </c>
      <c r="I38">
        <f t="shared" si="6"/>
        <v>69.9957559171716</v>
      </c>
      <c r="J38">
        <f t="shared" si="7"/>
        <v>49.9957559171716</v>
      </c>
      <c r="K38">
        <f t="shared" si="8"/>
        <v>34</v>
      </c>
      <c r="L38">
        <v>2.331</v>
      </c>
      <c r="M38">
        <v>1</v>
      </c>
      <c r="P38">
        <v>126.602540378444</v>
      </c>
      <c r="R38">
        <v>70</v>
      </c>
    </row>
    <row r="39" spans="1:18">
      <c r="A39" s="1">
        <v>24.96</v>
      </c>
      <c r="B39" s="1">
        <v>120</v>
      </c>
      <c r="C39" s="1">
        <v>45</v>
      </c>
      <c r="D39" s="1">
        <v>53</v>
      </c>
      <c r="E39" s="1">
        <v>120</v>
      </c>
      <c r="F39" s="1">
        <v>0</v>
      </c>
      <c r="G39">
        <f t="shared" si="5"/>
        <v>1.32704482162041</v>
      </c>
      <c r="H39">
        <f t="shared" si="9"/>
        <v>90.4264860123353</v>
      </c>
      <c r="I39">
        <f t="shared" si="6"/>
        <v>130.426486012335</v>
      </c>
      <c r="J39">
        <f t="shared" si="7"/>
        <v>110.426486012335</v>
      </c>
      <c r="K39">
        <f t="shared" si="8"/>
        <v>140</v>
      </c>
      <c r="L39">
        <v>1.399</v>
      </c>
      <c r="M39">
        <v>1</v>
      </c>
      <c r="P39">
        <v>126.231970563487</v>
      </c>
      <c r="R39">
        <v>70</v>
      </c>
    </row>
    <row r="40" spans="1:18">
      <c r="A40" s="1">
        <v>20.39</v>
      </c>
      <c r="B40" s="1">
        <v>33.46</v>
      </c>
      <c r="C40" s="1">
        <v>10.98</v>
      </c>
      <c r="D40" s="1">
        <v>16.01</v>
      </c>
      <c r="E40" s="1">
        <v>45.8</v>
      </c>
      <c r="F40" s="1">
        <v>0.2</v>
      </c>
      <c r="G40">
        <f t="shared" si="5"/>
        <v>0.286934278745453</v>
      </c>
      <c r="H40">
        <f t="shared" si="9"/>
        <v>159.618433183546</v>
      </c>
      <c r="I40">
        <f t="shared" si="6"/>
        <v>199.618433183546</v>
      </c>
      <c r="J40">
        <f t="shared" si="7"/>
        <v>179.618433183546</v>
      </c>
      <c r="K40">
        <f t="shared" si="8"/>
        <v>65.8</v>
      </c>
      <c r="L40">
        <v>1.006</v>
      </c>
      <c r="M40">
        <v>0</v>
      </c>
      <c r="P40">
        <v>124.164208183511</v>
      </c>
      <c r="R40">
        <v>70</v>
      </c>
    </row>
    <row r="41" spans="1:18">
      <c r="A41" s="1">
        <v>17.98</v>
      </c>
      <c r="B41" s="1">
        <v>4.95</v>
      </c>
      <c r="C41" s="1">
        <v>30.02</v>
      </c>
      <c r="D41" s="1">
        <v>19.98</v>
      </c>
      <c r="E41" s="1">
        <v>8</v>
      </c>
      <c r="F41" s="1">
        <v>0.3</v>
      </c>
      <c r="G41">
        <f t="shared" si="5"/>
        <v>0.363574976351944</v>
      </c>
      <c r="H41">
        <f t="shared" si="9"/>
        <v>22.0037145577806</v>
      </c>
      <c r="I41">
        <f t="shared" si="6"/>
        <v>62.0037145577806</v>
      </c>
      <c r="J41">
        <f t="shared" si="7"/>
        <v>42.0037145577806</v>
      </c>
      <c r="K41">
        <f t="shared" si="8"/>
        <v>28</v>
      </c>
      <c r="L41">
        <v>1.637</v>
      </c>
      <c r="M41">
        <v>1</v>
      </c>
      <c r="P41">
        <v>124.164208183511</v>
      </c>
      <c r="R41">
        <v>70</v>
      </c>
    </row>
    <row r="42" spans="1:18">
      <c r="A42" s="1">
        <v>18.97</v>
      </c>
      <c r="B42" s="1">
        <v>30.01</v>
      </c>
      <c r="C42" s="1">
        <v>35.01</v>
      </c>
      <c r="D42" s="1">
        <v>34.98</v>
      </c>
      <c r="E42" s="1">
        <v>11</v>
      </c>
      <c r="F42" s="1">
        <v>0.2</v>
      </c>
      <c r="G42">
        <f t="shared" si="5"/>
        <v>0.699687455751949</v>
      </c>
      <c r="H42">
        <f t="shared" si="9"/>
        <v>15.7213051478512</v>
      </c>
      <c r="I42">
        <f t="shared" si="6"/>
        <v>55.7213051478512</v>
      </c>
      <c r="J42">
        <f t="shared" si="7"/>
        <v>35.7213051478512</v>
      </c>
      <c r="K42">
        <f t="shared" si="8"/>
        <v>31</v>
      </c>
      <c r="L42">
        <v>2.181</v>
      </c>
      <c r="M42">
        <v>1</v>
      </c>
      <c r="P42">
        <v>124.164208183511</v>
      </c>
      <c r="R42">
        <v>70</v>
      </c>
    </row>
    <row r="43" spans="1:18">
      <c r="A43" s="1">
        <v>21.98</v>
      </c>
      <c r="B43" s="1">
        <v>19.96</v>
      </c>
      <c r="C43" s="1">
        <v>22.01</v>
      </c>
      <c r="D43" s="1">
        <v>19.98</v>
      </c>
      <c r="E43" s="1">
        <v>180</v>
      </c>
      <c r="F43" s="1">
        <v>0</v>
      </c>
      <c r="G43">
        <f t="shared" si="5"/>
        <v>0.363574976351944</v>
      </c>
      <c r="H43">
        <f t="shared" si="9"/>
        <v>495.083577550063</v>
      </c>
      <c r="I43">
        <f t="shared" si="6"/>
        <v>535.083577550063</v>
      </c>
      <c r="J43">
        <f t="shared" si="7"/>
        <v>515.083577550063</v>
      </c>
      <c r="K43">
        <f t="shared" si="8"/>
        <v>200</v>
      </c>
      <c r="L43">
        <v>1.271</v>
      </c>
      <c r="M43">
        <v>0</v>
      </c>
      <c r="P43">
        <v>123.798061293366</v>
      </c>
      <c r="R43">
        <v>70</v>
      </c>
    </row>
    <row r="44" spans="1:18">
      <c r="A44" s="1">
        <v>20.96</v>
      </c>
      <c r="B44" s="1">
        <v>30.01</v>
      </c>
      <c r="C44" s="1">
        <v>35.01</v>
      </c>
      <c r="D44" s="1">
        <v>40.02</v>
      </c>
      <c r="E44" s="1">
        <v>12</v>
      </c>
      <c r="F44" s="1">
        <v>0.4</v>
      </c>
      <c r="G44">
        <f t="shared" si="5"/>
        <v>0.839694644475013</v>
      </c>
      <c r="H44">
        <f t="shared" si="9"/>
        <v>14.2909092953696</v>
      </c>
      <c r="I44">
        <f t="shared" si="6"/>
        <v>54.2909092953696</v>
      </c>
      <c r="J44">
        <f t="shared" si="7"/>
        <v>34.2909092953696</v>
      </c>
      <c r="K44">
        <f t="shared" si="8"/>
        <v>32</v>
      </c>
      <c r="L44">
        <v>1.458</v>
      </c>
      <c r="M44">
        <v>1</v>
      </c>
      <c r="P44">
        <v>123.798061293366</v>
      </c>
      <c r="R44">
        <v>70</v>
      </c>
    </row>
    <row r="45" spans="1:18">
      <c r="A45" s="1">
        <v>20.96</v>
      </c>
      <c r="B45" s="1">
        <v>34.96</v>
      </c>
      <c r="C45" s="1">
        <v>27.99</v>
      </c>
      <c r="D45" s="1">
        <v>40.02</v>
      </c>
      <c r="E45" s="1">
        <v>12</v>
      </c>
      <c r="F45" s="1">
        <v>0.5</v>
      </c>
      <c r="G45">
        <f t="shared" si="5"/>
        <v>0.839694644475013</v>
      </c>
      <c r="H45">
        <f t="shared" si="9"/>
        <v>14.2909092953696</v>
      </c>
      <c r="I45">
        <f t="shared" si="6"/>
        <v>54.2909092953696</v>
      </c>
      <c r="J45">
        <f t="shared" si="7"/>
        <v>34.2909092953696</v>
      </c>
      <c r="K45">
        <f t="shared" si="8"/>
        <v>32</v>
      </c>
      <c r="L45">
        <v>1.311</v>
      </c>
      <c r="M45">
        <v>1</v>
      </c>
      <c r="P45">
        <v>123.798061293366</v>
      </c>
      <c r="R45">
        <v>70</v>
      </c>
    </row>
    <row r="46" spans="1:18">
      <c r="A46" s="1">
        <v>18.46</v>
      </c>
      <c r="B46" s="1">
        <v>12</v>
      </c>
      <c r="C46" s="1">
        <v>0</v>
      </c>
      <c r="D46" s="1">
        <v>30</v>
      </c>
      <c r="E46" s="1">
        <v>6</v>
      </c>
      <c r="F46" s="1">
        <v>0</v>
      </c>
      <c r="G46">
        <f t="shared" si="5"/>
        <v>0.577350269189626</v>
      </c>
      <c r="H46">
        <f t="shared" si="9"/>
        <v>10.3923048454133</v>
      </c>
      <c r="I46">
        <f t="shared" si="6"/>
        <v>50.3923048454133</v>
      </c>
      <c r="J46">
        <f t="shared" si="7"/>
        <v>30.3923048454133</v>
      </c>
      <c r="K46">
        <f t="shared" si="8"/>
        <v>26</v>
      </c>
      <c r="L46">
        <v>0.693</v>
      </c>
      <c r="M46">
        <v>0</v>
      </c>
      <c r="P46">
        <v>119.1665980255</v>
      </c>
      <c r="R46">
        <v>70</v>
      </c>
    </row>
    <row r="47" spans="1:18">
      <c r="A47" s="1">
        <v>19.97</v>
      </c>
      <c r="B47" s="1">
        <v>40.06</v>
      </c>
      <c r="C47" s="1">
        <v>40.01</v>
      </c>
      <c r="D47" s="1">
        <v>40.02</v>
      </c>
      <c r="E47" s="1">
        <v>10</v>
      </c>
      <c r="F47" s="1">
        <v>0.2</v>
      </c>
      <c r="G47">
        <f t="shared" si="5"/>
        <v>0.839694644475013</v>
      </c>
      <c r="H47">
        <f t="shared" si="9"/>
        <v>11.9090910794746</v>
      </c>
      <c r="I47">
        <f t="shared" si="6"/>
        <v>51.9090910794746</v>
      </c>
      <c r="J47">
        <f t="shared" si="7"/>
        <v>31.9090910794746</v>
      </c>
      <c r="K47">
        <f t="shared" si="8"/>
        <v>30</v>
      </c>
      <c r="L47">
        <v>2.561</v>
      </c>
      <c r="M47">
        <v>1</v>
      </c>
      <c r="P47">
        <v>113</v>
      </c>
      <c r="R47">
        <v>70</v>
      </c>
    </row>
    <row r="48" spans="1:18">
      <c r="A48" s="1">
        <v>19.97</v>
      </c>
      <c r="B48" s="1">
        <v>19.96</v>
      </c>
      <c r="C48" s="1">
        <v>36</v>
      </c>
      <c r="D48" s="1">
        <v>45</v>
      </c>
      <c r="E48" s="1">
        <v>50</v>
      </c>
      <c r="F48" s="1">
        <v>0.3</v>
      </c>
      <c r="G48">
        <f t="shared" si="5"/>
        <v>1</v>
      </c>
      <c r="H48">
        <f t="shared" si="9"/>
        <v>50</v>
      </c>
      <c r="I48">
        <f t="shared" si="6"/>
        <v>90</v>
      </c>
      <c r="J48">
        <f t="shared" si="7"/>
        <v>70</v>
      </c>
      <c r="K48">
        <f t="shared" si="8"/>
        <v>70</v>
      </c>
      <c r="L48">
        <v>0.66</v>
      </c>
      <c r="M48">
        <v>0</v>
      </c>
      <c r="P48">
        <v>109.282032302755</v>
      </c>
      <c r="R48">
        <v>70</v>
      </c>
    </row>
    <row r="49" spans="1:18">
      <c r="A49" s="1">
        <v>18.77</v>
      </c>
      <c r="B49" s="1">
        <v>19.96</v>
      </c>
      <c r="C49" s="1">
        <v>9.99</v>
      </c>
      <c r="D49" s="1">
        <v>25.02</v>
      </c>
      <c r="E49" s="1">
        <v>50</v>
      </c>
      <c r="F49" s="1">
        <v>0.3</v>
      </c>
      <c r="G49">
        <f t="shared" si="5"/>
        <v>0.466732695073888</v>
      </c>
      <c r="H49">
        <f t="shared" si="9"/>
        <v>107.127699704184</v>
      </c>
      <c r="I49">
        <f t="shared" si="6"/>
        <v>147.127699704184</v>
      </c>
      <c r="J49">
        <f t="shared" si="7"/>
        <v>127.127699704184</v>
      </c>
      <c r="K49">
        <f t="shared" si="8"/>
        <v>70</v>
      </c>
      <c r="L49">
        <v>0.508</v>
      </c>
      <c r="M49">
        <v>0</v>
      </c>
      <c r="P49">
        <v>109.282032302755</v>
      </c>
      <c r="R49">
        <v>70</v>
      </c>
    </row>
    <row r="50" spans="1:18">
      <c r="A50" s="1">
        <v>18.83</v>
      </c>
      <c r="B50" s="1">
        <v>24.76</v>
      </c>
      <c r="C50" s="1">
        <v>21.29</v>
      </c>
      <c r="D50" s="1">
        <v>29.2</v>
      </c>
      <c r="E50" s="1">
        <v>37</v>
      </c>
      <c r="F50" s="1">
        <v>0.5</v>
      </c>
      <c r="G50">
        <f t="shared" si="5"/>
        <v>0.558881109599822</v>
      </c>
      <c r="H50">
        <f t="shared" si="9"/>
        <v>66.2037048031437</v>
      </c>
      <c r="I50">
        <f t="shared" si="6"/>
        <v>106.203704803144</v>
      </c>
      <c r="J50">
        <f t="shared" si="7"/>
        <v>86.2037048031437</v>
      </c>
      <c r="K50">
        <f t="shared" si="8"/>
        <v>57</v>
      </c>
      <c r="L50">
        <v>0.679</v>
      </c>
      <c r="M50">
        <v>0</v>
      </c>
      <c r="P50">
        <v>106.203704803144</v>
      </c>
      <c r="R50">
        <v>65.8</v>
      </c>
    </row>
    <row r="51" spans="1:18">
      <c r="A51" s="1">
        <v>19.03</v>
      </c>
      <c r="B51" s="1">
        <v>11.7</v>
      </c>
      <c r="C51" s="1">
        <v>27.99</v>
      </c>
      <c r="D51" s="1">
        <v>34.98</v>
      </c>
      <c r="E51" s="1">
        <v>21</v>
      </c>
      <c r="F51" s="1">
        <v>0.1</v>
      </c>
      <c r="G51">
        <f t="shared" si="5"/>
        <v>0.699687455751949</v>
      </c>
      <c r="H51">
        <f t="shared" si="9"/>
        <v>30.0134007368067</v>
      </c>
      <c r="I51">
        <f t="shared" si="6"/>
        <v>70.0134007368067</v>
      </c>
      <c r="J51">
        <f t="shared" si="7"/>
        <v>50.0134007368067</v>
      </c>
      <c r="K51">
        <f t="shared" si="8"/>
        <v>41</v>
      </c>
      <c r="L51">
        <v>1.092</v>
      </c>
      <c r="M51">
        <v>0</v>
      </c>
      <c r="P51">
        <v>104.892946854977</v>
      </c>
      <c r="R51">
        <v>65.72</v>
      </c>
    </row>
    <row r="52" spans="1:18">
      <c r="A52" s="1">
        <v>22.38</v>
      </c>
      <c r="B52" s="1">
        <v>10.05</v>
      </c>
      <c r="C52" s="1">
        <v>35.01</v>
      </c>
      <c r="D52" s="1">
        <v>30</v>
      </c>
      <c r="E52" s="1">
        <v>10</v>
      </c>
      <c r="F52" s="1">
        <v>0</v>
      </c>
      <c r="G52">
        <f t="shared" si="5"/>
        <v>0.577350269189626</v>
      </c>
      <c r="H52">
        <f t="shared" si="9"/>
        <v>17.3205080756888</v>
      </c>
      <c r="I52">
        <f t="shared" si="6"/>
        <v>57.3205080756888</v>
      </c>
      <c r="J52">
        <f t="shared" si="7"/>
        <v>37.3205080756888</v>
      </c>
      <c r="K52">
        <f t="shared" si="8"/>
        <v>30</v>
      </c>
      <c r="L52">
        <v>1.936</v>
      </c>
      <c r="M52">
        <v>1</v>
      </c>
      <c r="P52">
        <v>94.7928487883563</v>
      </c>
      <c r="R52">
        <v>60</v>
      </c>
    </row>
    <row r="53" spans="1:18">
      <c r="A53" s="1">
        <v>18.8</v>
      </c>
      <c r="B53" s="1">
        <v>15.31</v>
      </c>
      <c r="C53" s="1">
        <v>30.02</v>
      </c>
      <c r="D53" s="1">
        <v>25.02</v>
      </c>
      <c r="E53" s="1">
        <v>10.6</v>
      </c>
      <c r="F53" s="1">
        <v>0.4</v>
      </c>
      <c r="G53">
        <f t="shared" si="5"/>
        <v>0.466732695073888</v>
      </c>
      <c r="H53">
        <f t="shared" si="9"/>
        <v>22.711072337287</v>
      </c>
      <c r="I53">
        <f t="shared" si="6"/>
        <v>62.711072337287</v>
      </c>
      <c r="J53">
        <f t="shared" si="7"/>
        <v>42.711072337287</v>
      </c>
      <c r="K53">
        <f t="shared" si="8"/>
        <v>30.6</v>
      </c>
      <c r="L53">
        <v>1.542</v>
      </c>
      <c r="M53">
        <v>1</v>
      </c>
      <c r="P53">
        <v>90</v>
      </c>
      <c r="R53">
        <v>60</v>
      </c>
    </row>
    <row r="54" spans="1:18">
      <c r="A54" s="1">
        <v>18.68</v>
      </c>
      <c r="B54" s="1">
        <v>26.34</v>
      </c>
      <c r="C54" s="1">
        <v>15</v>
      </c>
      <c r="D54" s="1">
        <v>35</v>
      </c>
      <c r="E54" s="1">
        <v>8.23</v>
      </c>
      <c r="F54" s="1">
        <v>0</v>
      </c>
      <c r="G54">
        <f t="shared" si="5"/>
        <v>0.70020753820971</v>
      </c>
      <c r="H54">
        <f t="shared" si="9"/>
        <v>11.7536580954876</v>
      </c>
      <c r="I54">
        <f t="shared" si="6"/>
        <v>51.7536580954876</v>
      </c>
      <c r="J54">
        <f t="shared" si="7"/>
        <v>31.7536580954876</v>
      </c>
      <c r="K54">
        <f t="shared" si="8"/>
        <v>28.23</v>
      </c>
      <c r="L54">
        <v>1.82</v>
      </c>
      <c r="M54">
        <v>0</v>
      </c>
      <c r="P54">
        <v>90</v>
      </c>
      <c r="R54">
        <v>57</v>
      </c>
    </row>
    <row r="55" spans="1:18">
      <c r="A55" s="1">
        <v>16.5</v>
      </c>
      <c r="B55" s="1">
        <v>11.49</v>
      </c>
      <c r="C55" s="1">
        <v>0</v>
      </c>
      <c r="D55" s="1">
        <v>30</v>
      </c>
      <c r="E55" s="1">
        <v>3.66</v>
      </c>
      <c r="F55" s="1">
        <v>0</v>
      </c>
      <c r="G55">
        <f t="shared" si="5"/>
        <v>0.577350269189626</v>
      </c>
      <c r="H55">
        <f t="shared" si="9"/>
        <v>6.33930595570209</v>
      </c>
      <c r="I55">
        <f t="shared" si="6"/>
        <v>46.3393059557021</v>
      </c>
      <c r="J55">
        <f t="shared" si="7"/>
        <v>26.3393059557021</v>
      </c>
      <c r="K55">
        <f t="shared" si="8"/>
        <v>23.66</v>
      </c>
      <c r="L55">
        <v>1.258</v>
      </c>
      <c r="M55">
        <v>0</v>
      </c>
      <c r="P55">
        <v>90</v>
      </c>
      <c r="R55">
        <v>57</v>
      </c>
    </row>
    <row r="56" spans="1:18">
      <c r="A56" s="1">
        <v>18.84</v>
      </c>
      <c r="B56" s="1">
        <v>14.36</v>
      </c>
      <c r="C56" s="1">
        <v>25</v>
      </c>
      <c r="D56" s="1">
        <v>20</v>
      </c>
      <c r="E56" s="1">
        <v>30.5</v>
      </c>
      <c r="F56" s="1">
        <v>0</v>
      </c>
      <c r="G56">
        <f t="shared" si="5"/>
        <v>0.363970234266202</v>
      </c>
      <c r="H56">
        <f t="shared" si="9"/>
        <v>83.798061293366</v>
      </c>
      <c r="I56">
        <f t="shared" si="6"/>
        <v>123.798061293366</v>
      </c>
      <c r="J56">
        <f t="shared" si="7"/>
        <v>103.798061293366</v>
      </c>
      <c r="K56">
        <f t="shared" si="8"/>
        <v>50.5</v>
      </c>
      <c r="L56">
        <v>1.749</v>
      </c>
      <c r="M56">
        <v>1</v>
      </c>
      <c r="P56">
        <v>90</v>
      </c>
      <c r="R56">
        <v>50.6</v>
      </c>
    </row>
    <row r="57" spans="1:18">
      <c r="A57" s="1">
        <v>18.84</v>
      </c>
      <c r="B57" s="1">
        <v>57.46</v>
      </c>
      <c r="C57" s="1">
        <v>20</v>
      </c>
      <c r="D57" s="1">
        <v>20</v>
      </c>
      <c r="E57" s="1">
        <v>30.5</v>
      </c>
      <c r="F57" s="1">
        <v>0</v>
      </c>
      <c r="G57">
        <f t="shared" si="5"/>
        <v>0.363970234266202</v>
      </c>
      <c r="H57">
        <f t="shared" si="9"/>
        <v>83.798061293366</v>
      </c>
      <c r="I57">
        <f t="shared" si="6"/>
        <v>123.798061293366</v>
      </c>
      <c r="J57">
        <f t="shared" si="7"/>
        <v>103.798061293366</v>
      </c>
      <c r="K57">
        <f t="shared" si="8"/>
        <v>50.5</v>
      </c>
      <c r="L57">
        <v>2.161</v>
      </c>
      <c r="M57">
        <v>1</v>
      </c>
      <c r="P57">
        <v>90</v>
      </c>
      <c r="R57">
        <v>50.6</v>
      </c>
    </row>
    <row r="58" spans="1:18">
      <c r="A58" s="1">
        <v>28.44</v>
      </c>
      <c r="B58" s="1">
        <v>29.42</v>
      </c>
      <c r="C58" s="1">
        <v>35</v>
      </c>
      <c r="D58" s="1">
        <v>35</v>
      </c>
      <c r="E58" s="1">
        <v>100</v>
      </c>
      <c r="F58" s="1">
        <v>0</v>
      </c>
      <c r="G58">
        <f t="shared" si="5"/>
        <v>0.70020753820971</v>
      </c>
      <c r="H58">
        <f t="shared" si="9"/>
        <v>142.814800674211</v>
      </c>
      <c r="I58">
        <f t="shared" si="6"/>
        <v>182.814800674211</v>
      </c>
      <c r="J58">
        <f t="shared" si="7"/>
        <v>162.814800674211</v>
      </c>
      <c r="K58">
        <f t="shared" si="8"/>
        <v>120</v>
      </c>
      <c r="L58">
        <v>1.25</v>
      </c>
      <c r="M58">
        <v>1</v>
      </c>
      <c r="P58">
        <v>90</v>
      </c>
      <c r="R58">
        <v>50.6</v>
      </c>
    </row>
    <row r="59" spans="1:18">
      <c r="A59" s="1">
        <v>28.44</v>
      </c>
      <c r="B59" s="1">
        <v>39.23</v>
      </c>
      <c r="C59" s="1">
        <v>38</v>
      </c>
      <c r="D59" s="1">
        <v>35</v>
      </c>
      <c r="E59" s="1">
        <v>100</v>
      </c>
      <c r="F59" s="1">
        <v>0</v>
      </c>
      <c r="G59">
        <f t="shared" si="5"/>
        <v>0.70020753820971</v>
      </c>
      <c r="H59">
        <f t="shared" si="9"/>
        <v>142.814800674211</v>
      </c>
      <c r="I59">
        <f t="shared" si="6"/>
        <v>182.814800674211</v>
      </c>
      <c r="J59">
        <f t="shared" si="7"/>
        <v>162.814800674211</v>
      </c>
      <c r="K59">
        <f t="shared" si="8"/>
        <v>120</v>
      </c>
      <c r="L59">
        <v>1.431</v>
      </c>
      <c r="M59">
        <v>1</v>
      </c>
      <c r="P59">
        <v>90</v>
      </c>
      <c r="R59">
        <v>50.5</v>
      </c>
    </row>
    <row r="60" spans="1:18">
      <c r="A60" s="1">
        <v>20.6</v>
      </c>
      <c r="B60" s="1">
        <v>16.28</v>
      </c>
      <c r="C60" s="1">
        <v>26.5</v>
      </c>
      <c r="D60" s="1">
        <v>30</v>
      </c>
      <c r="E60" s="1">
        <v>40</v>
      </c>
      <c r="F60" s="1">
        <v>0</v>
      </c>
      <c r="G60">
        <f t="shared" si="5"/>
        <v>0.577350269189626</v>
      </c>
      <c r="H60">
        <f t="shared" si="9"/>
        <v>69.2820323027551</v>
      </c>
      <c r="I60">
        <f t="shared" si="6"/>
        <v>109.282032302755</v>
      </c>
      <c r="J60">
        <f t="shared" si="7"/>
        <v>89.2820323027551</v>
      </c>
      <c r="K60">
        <f t="shared" si="8"/>
        <v>60</v>
      </c>
      <c r="L60">
        <v>1.233</v>
      </c>
      <c r="M60">
        <v>0</v>
      </c>
      <c r="P60">
        <v>90</v>
      </c>
      <c r="R60">
        <v>50.5</v>
      </c>
    </row>
    <row r="61" spans="1:18">
      <c r="A61" s="1">
        <v>14.8</v>
      </c>
      <c r="B61" s="1">
        <v>0</v>
      </c>
      <c r="C61" s="1">
        <v>17</v>
      </c>
      <c r="D61" s="1">
        <v>20</v>
      </c>
      <c r="E61" s="1">
        <v>50</v>
      </c>
      <c r="F61" s="1">
        <v>0</v>
      </c>
      <c r="G61">
        <f t="shared" si="5"/>
        <v>0.363970234266202</v>
      </c>
      <c r="H61">
        <f t="shared" si="9"/>
        <v>137.373870972731</v>
      </c>
      <c r="I61">
        <f t="shared" si="6"/>
        <v>177.373870972731</v>
      </c>
      <c r="J61">
        <f t="shared" si="7"/>
        <v>157.373870972731</v>
      </c>
      <c r="K61">
        <f t="shared" si="8"/>
        <v>70</v>
      </c>
      <c r="L61">
        <v>0.841</v>
      </c>
      <c r="M61">
        <v>0</v>
      </c>
      <c r="P61">
        <v>89.1348631557845</v>
      </c>
      <c r="R61">
        <v>50.5</v>
      </c>
    </row>
    <row r="62" spans="1:18">
      <c r="A62" s="1">
        <v>14</v>
      </c>
      <c r="B62" s="1">
        <v>11.97</v>
      </c>
      <c r="C62" s="1">
        <v>26</v>
      </c>
      <c r="D62" s="1">
        <v>30</v>
      </c>
      <c r="E62" s="1">
        <v>88</v>
      </c>
      <c r="F62" s="1">
        <v>0</v>
      </c>
      <c r="G62">
        <f t="shared" si="5"/>
        <v>0.577350269189626</v>
      </c>
      <c r="H62">
        <f t="shared" si="9"/>
        <v>152.420471066061</v>
      </c>
      <c r="I62">
        <f t="shared" si="6"/>
        <v>192.420471066061</v>
      </c>
      <c r="J62">
        <f t="shared" si="7"/>
        <v>172.420471066061</v>
      </c>
      <c r="K62">
        <f t="shared" si="8"/>
        <v>108</v>
      </c>
      <c r="L62">
        <v>1.064</v>
      </c>
      <c r="M62">
        <v>0</v>
      </c>
      <c r="P62">
        <v>74.6410161513776</v>
      </c>
      <c r="R62">
        <v>41</v>
      </c>
    </row>
    <row r="63" spans="1:18">
      <c r="A63" s="1">
        <v>25</v>
      </c>
      <c r="B63" s="1">
        <v>120</v>
      </c>
      <c r="C63" s="1">
        <v>45</v>
      </c>
      <c r="D63" s="1">
        <v>53</v>
      </c>
      <c r="E63" s="1">
        <v>120</v>
      </c>
      <c r="F63" s="1">
        <v>0</v>
      </c>
      <c r="G63">
        <f t="shared" si="5"/>
        <v>1.32704482162041</v>
      </c>
      <c r="H63">
        <f t="shared" si="9"/>
        <v>90.4264860123353</v>
      </c>
      <c r="I63">
        <f t="shared" si="6"/>
        <v>130.426486012335</v>
      </c>
      <c r="J63">
        <f t="shared" si="7"/>
        <v>110.426486012335</v>
      </c>
      <c r="K63">
        <f t="shared" si="8"/>
        <v>140</v>
      </c>
      <c r="L63">
        <v>1.391</v>
      </c>
      <c r="M63">
        <v>1</v>
      </c>
      <c r="P63">
        <v>74.6410161513776</v>
      </c>
      <c r="R63">
        <v>41</v>
      </c>
    </row>
    <row r="64" spans="1:18">
      <c r="A64" s="1">
        <v>26</v>
      </c>
      <c r="B64" s="1">
        <v>150.05</v>
      </c>
      <c r="C64" s="1">
        <v>45</v>
      </c>
      <c r="D64" s="1">
        <v>50</v>
      </c>
      <c r="E64" s="1">
        <v>200</v>
      </c>
      <c r="F64" s="1">
        <v>0</v>
      </c>
      <c r="G64">
        <f t="shared" si="5"/>
        <v>1.19175359259421</v>
      </c>
      <c r="H64">
        <f t="shared" si="9"/>
        <v>167.819926235456</v>
      </c>
      <c r="I64">
        <f t="shared" si="6"/>
        <v>207.819926235456</v>
      </c>
      <c r="J64">
        <f t="shared" si="7"/>
        <v>187.819926235456</v>
      </c>
      <c r="K64">
        <f t="shared" si="8"/>
        <v>220</v>
      </c>
      <c r="L64">
        <v>1.364</v>
      </c>
      <c r="M64">
        <v>0</v>
      </c>
      <c r="P64">
        <v>70.1960596116788</v>
      </c>
      <c r="R64">
        <v>40</v>
      </c>
    </row>
    <row r="65" spans="1:18">
      <c r="A65" s="1">
        <v>18.5</v>
      </c>
      <c r="B65" s="1">
        <v>25</v>
      </c>
      <c r="C65" s="1">
        <v>0</v>
      </c>
      <c r="D65" s="1">
        <v>30</v>
      </c>
      <c r="E65" s="1">
        <v>6</v>
      </c>
      <c r="F65" s="1">
        <v>0</v>
      </c>
      <c r="G65">
        <f t="shared" si="5"/>
        <v>0.577350269189626</v>
      </c>
      <c r="H65">
        <f t="shared" si="9"/>
        <v>10.3923048454133</v>
      </c>
      <c r="I65">
        <f t="shared" si="6"/>
        <v>50.3923048454133</v>
      </c>
      <c r="J65">
        <f t="shared" si="7"/>
        <v>30.3923048454133</v>
      </c>
      <c r="K65">
        <f t="shared" si="8"/>
        <v>26</v>
      </c>
      <c r="L65">
        <v>1.446</v>
      </c>
      <c r="M65">
        <v>0</v>
      </c>
      <c r="P65">
        <v>70.1713087431446</v>
      </c>
      <c r="R65">
        <v>40</v>
      </c>
    </row>
    <row r="66" spans="1:18">
      <c r="A66" s="1">
        <v>18.5</v>
      </c>
      <c r="B66" s="1">
        <v>12</v>
      </c>
      <c r="C66" s="1">
        <v>0</v>
      </c>
      <c r="D66" s="1">
        <v>30</v>
      </c>
      <c r="E66" s="1">
        <v>6</v>
      </c>
      <c r="F66" s="1">
        <v>0</v>
      </c>
      <c r="G66">
        <f t="shared" si="5"/>
        <v>0.577350269189626</v>
      </c>
      <c r="H66">
        <f t="shared" si="9"/>
        <v>10.3923048454133</v>
      </c>
      <c r="I66">
        <f t="shared" si="6"/>
        <v>50.3923048454133</v>
      </c>
      <c r="J66">
        <f t="shared" si="7"/>
        <v>30.3923048454133</v>
      </c>
      <c r="K66">
        <f t="shared" si="8"/>
        <v>26</v>
      </c>
      <c r="L66">
        <v>0.694</v>
      </c>
      <c r="M66">
        <v>0</v>
      </c>
      <c r="P66">
        <v>70.0134007368067</v>
      </c>
      <c r="R66">
        <v>40</v>
      </c>
    </row>
    <row r="67" spans="1:18">
      <c r="A67" s="1">
        <v>22.4</v>
      </c>
      <c r="B67" s="1">
        <v>10</v>
      </c>
      <c r="C67" s="1">
        <v>35</v>
      </c>
      <c r="D67" s="1">
        <v>30</v>
      </c>
      <c r="E67" s="1">
        <v>10</v>
      </c>
      <c r="F67" s="1">
        <v>0</v>
      </c>
      <c r="G67">
        <f t="shared" ref="G67:G108" si="10">TAN(D67*PI()/180)</f>
        <v>0.577350269189626</v>
      </c>
      <c r="H67">
        <f t="shared" si="9"/>
        <v>17.3205080756888</v>
      </c>
      <c r="I67">
        <f t="shared" ref="I67:I108" si="11">20+H67+20</f>
        <v>57.3205080756888</v>
      </c>
      <c r="J67">
        <f t="shared" ref="J67:J108" si="12">20+H67</f>
        <v>37.3205080756888</v>
      </c>
      <c r="K67">
        <f t="shared" ref="K67:K108" si="13">E67+20</f>
        <v>30</v>
      </c>
      <c r="L67">
        <v>1.942</v>
      </c>
      <c r="M67">
        <v>1</v>
      </c>
      <c r="P67">
        <v>69.9957559171716</v>
      </c>
      <c r="R67">
        <v>40</v>
      </c>
    </row>
    <row r="68" spans="1:18">
      <c r="A68" s="1">
        <v>21.1</v>
      </c>
      <c r="B68" s="1">
        <v>10</v>
      </c>
      <c r="C68" s="1">
        <v>30.34</v>
      </c>
      <c r="D68" s="1">
        <v>30</v>
      </c>
      <c r="E68" s="1">
        <v>20</v>
      </c>
      <c r="F68" s="1">
        <v>0</v>
      </c>
      <c r="G68">
        <f t="shared" si="10"/>
        <v>0.577350269189626</v>
      </c>
      <c r="H68">
        <f t="shared" si="9"/>
        <v>34.6410161513775</v>
      </c>
      <c r="I68">
        <f t="shared" si="11"/>
        <v>74.6410161513776</v>
      </c>
      <c r="J68">
        <f t="shared" si="12"/>
        <v>54.6410161513775</v>
      </c>
      <c r="K68">
        <f t="shared" si="13"/>
        <v>40</v>
      </c>
      <c r="L68">
        <v>1.453</v>
      </c>
      <c r="M68">
        <v>1</v>
      </c>
      <c r="P68">
        <v>69.9911081415844</v>
      </c>
      <c r="R68">
        <v>35</v>
      </c>
    </row>
    <row r="69" spans="1:18">
      <c r="A69" s="1">
        <v>22</v>
      </c>
      <c r="B69" s="1">
        <v>20</v>
      </c>
      <c r="C69" s="1">
        <v>36</v>
      </c>
      <c r="D69" s="1">
        <v>45</v>
      </c>
      <c r="E69" s="1">
        <v>50</v>
      </c>
      <c r="F69" s="1">
        <v>0</v>
      </c>
      <c r="G69">
        <f t="shared" si="10"/>
        <v>1</v>
      </c>
      <c r="H69">
        <f t="shared" si="9"/>
        <v>50</v>
      </c>
      <c r="I69">
        <f t="shared" si="11"/>
        <v>90</v>
      </c>
      <c r="J69">
        <f t="shared" si="12"/>
        <v>70</v>
      </c>
      <c r="K69">
        <f t="shared" si="13"/>
        <v>70</v>
      </c>
      <c r="L69">
        <v>1.073</v>
      </c>
      <c r="M69">
        <v>0</v>
      </c>
      <c r="P69">
        <v>66.4091767259519</v>
      </c>
      <c r="R69">
        <v>35</v>
      </c>
    </row>
    <row r="70" spans="1:18">
      <c r="A70" s="1">
        <v>22</v>
      </c>
      <c r="B70" s="1">
        <v>0</v>
      </c>
      <c r="C70" s="1">
        <v>36</v>
      </c>
      <c r="D70" s="1">
        <v>45</v>
      </c>
      <c r="E70" s="1">
        <v>50</v>
      </c>
      <c r="F70" s="1">
        <v>0</v>
      </c>
      <c r="G70">
        <f t="shared" si="10"/>
        <v>1</v>
      </c>
      <c r="H70">
        <f t="shared" ref="H70:H108" si="14">E70/G70</f>
        <v>50</v>
      </c>
      <c r="I70">
        <f t="shared" si="11"/>
        <v>90</v>
      </c>
      <c r="J70">
        <f t="shared" si="12"/>
        <v>70</v>
      </c>
      <c r="K70">
        <f t="shared" si="13"/>
        <v>70</v>
      </c>
      <c r="L70">
        <v>0.728</v>
      </c>
      <c r="M70">
        <v>0</v>
      </c>
      <c r="P70">
        <v>66.2359206462127</v>
      </c>
      <c r="R70">
        <v>35</v>
      </c>
    </row>
    <row r="71" spans="1:18">
      <c r="A71" s="1">
        <v>12</v>
      </c>
      <c r="B71" s="1">
        <v>0</v>
      </c>
      <c r="C71" s="1">
        <v>30</v>
      </c>
      <c r="D71" s="1">
        <v>35</v>
      </c>
      <c r="E71" s="1">
        <v>4</v>
      </c>
      <c r="F71" s="1">
        <v>0</v>
      </c>
      <c r="G71">
        <f t="shared" si="10"/>
        <v>0.70020753820971</v>
      </c>
      <c r="H71">
        <f t="shared" si="14"/>
        <v>5.71259202696846</v>
      </c>
      <c r="I71">
        <f t="shared" si="11"/>
        <v>45.7125920269685</v>
      </c>
      <c r="J71">
        <f t="shared" si="12"/>
        <v>25.7125920269685</v>
      </c>
      <c r="K71">
        <f t="shared" si="13"/>
        <v>24</v>
      </c>
      <c r="L71">
        <v>0.826</v>
      </c>
      <c r="M71">
        <v>1</v>
      </c>
      <c r="P71">
        <v>65.9807621135332</v>
      </c>
      <c r="R71">
        <v>34</v>
      </c>
    </row>
    <row r="72" spans="1:18">
      <c r="A72" s="1">
        <v>12</v>
      </c>
      <c r="B72" s="1">
        <v>0</v>
      </c>
      <c r="C72" s="1">
        <v>30</v>
      </c>
      <c r="D72" s="1">
        <v>45</v>
      </c>
      <c r="E72" s="1">
        <v>8</v>
      </c>
      <c r="F72" s="1">
        <v>0</v>
      </c>
      <c r="G72">
        <f t="shared" si="10"/>
        <v>1</v>
      </c>
      <c r="H72">
        <f t="shared" si="14"/>
        <v>8</v>
      </c>
      <c r="I72">
        <f t="shared" si="11"/>
        <v>48</v>
      </c>
      <c r="J72">
        <f t="shared" si="12"/>
        <v>28</v>
      </c>
      <c r="K72">
        <f t="shared" si="13"/>
        <v>28</v>
      </c>
      <c r="L72">
        <v>0.578</v>
      </c>
      <c r="M72">
        <v>0</v>
      </c>
      <c r="P72">
        <v>64.0935841750999</v>
      </c>
      <c r="R72">
        <v>32.8</v>
      </c>
    </row>
    <row r="73" s="6" customFormat="1" spans="1:18">
      <c r="A73" s="8">
        <v>12</v>
      </c>
      <c r="B73" s="8">
        <v>0</v>
      </c>
      <c r="C73" s="8">
        <v>30</v>
      </c>
      <c r="D73" s="8">
        <v>35</v>
      </c>
      <c r="E73" s="8">
        <v>4</v>
      </c>
      <c r="F73" s="8">
        <v>0</v>
      </c>
      <c r="G73" s="6">
        <f t="shared" si="10"/>
        <v>0.70020753820971</v>
      </c>
      <c r="H73" s="6">
        <f t="shared" si="14"/>
        <v>5.71259202696846</v>
      </c>
      <c r="I73" s="6">
        <f t="shared" si="11"/>
        <v>45.7125920269685</v>
      </c>
      <c r="J73" s="6">
        <f t="shared" si="12"/>
        <v>25.7125920269685</v>
      </c>
      <c r="K73" s="6">
        <f t="shared" si="13"/>
        <v>24</v>
      </c>
      <c r="M73" s="6">
        <v>1</v>
      </c>
      <c r="P73" s="6">
        <v>64.073298756433</v>
      </c>
      <c r="R73" s="6">
        <v>32.8</v>
      </c>
    </row>
    <row r="74" s="6" customFormat="1" spans="1:18">
      <c r="A74" s="8">
        <v>12</v>
      </c>
      <c r="B74" s="8">
        <v>0</v>
      </c>
      <c r="C74" s="8">
        <v>30</v>
      </c>
      <c r="D74" s="8">
        <v>45</v>
      </c>
      <c r="E74" s="8">
        <v>8</v>
      </c>
      <c r="F74" s="8">
        <v>0</v>
      </c>
      <c r="G74" s="6">
        <f t="shared" si="10"/>
        <v>1</v>
      </c>
      <c r="H74" s="6">
        <f t="shared" si="14"/>
        <v>8</v>
      </c>
      <c r="I74" s="6">
        <f t="shared" si="11"/>
        <v>48</v>
      </c>
      <c r="J74" s="6">
        <f t="shared" si="12"/>
        <v>28</v>
      </c>
      <c r="K74" s="6">
        <f t="shared" si="13"/>
        <v>28</v>
      </c>
      <c r="M74" s="6">
        <v>0</v>
      </c>
      <c r="P74" s="6">
        <v>62.881888841837</v>
      </c>
      <c r="R74" s="6">
        <v>32.2</v>
      </c>
    </row>
    <row r="75" spans="1:18">
      <c r="A75" s="1">
        <v>23.47</v>
      </c>
      <c r="B75" s="1">
        <v>0</v>
      </c>
      <c r="C75" s="1">
        <v>32</v>
      </c>
      <c r="D75" s="1">
        <v>37</v>
      </c>
      <c r="E75" s="1">
        <v>214</v>
      </c>
      <c r="F75" s="1">
        <v>0</v>
      </c>
      <c r="G75">
        <f t="shared" si="10"/>
        <v>0.753554050102794</v>
      </c>
      <c r="H75">
        <f t="shared" si="14"/>
        <v>283.987591826768</v>
      </c>
      <c r="I75">
        <f t="shared" si="11"/>
        <v>323.987591826768</v>
      </c>
      <c r="J75">
        <f t="shared" si="12"/>
        <v>303.987591826768</v>
      </c>
      <c r="K75">
        <f t="shared" si="13"/>
        <v>234</v>
      </c>
      <c r="L75">
        <v>0.83</v>
      </c>
      <c r="M75">
        <v>0</v>
      </c>
      <c r="P75">
        <v>62.711072337287</v>
      </c>
      <c r="R75">
        <v>32.19</v>
      </c>
    </row>
    <row r="76" spans="1:18">
      <c r="A76" s="1">
        <v>16</v>
      </c>
      <c r="B76" s="1">
        <v>70</v>
      </c>
      <c r="C76" s="1">
        <v>20</v>
      </c>
      <c r="D76" s="1">
        <v>40</v>
      </c>
      <c r="E76" s="1">
        <v>115</v>
      </c>
      <c r="F76" s="1">
        <v>0</v>
      </c>
      <c r="G76">
        <f t="shared" si="10"/>
        <v>0.83909963117728</v>
      </c>
      <c r="H76">
        <f t="shared" si="14"/>
        <v>137.051663148334</v>
      </c>
      <c r="I76">
        <f t="shared" si="11"/>
        <v>177.051663148334</v>
      </c>
      <c r="J76">
        <f t="shared" si="12"/>
        <v>157.051663148334</v>
      </c>
      <c r="K76">
        <f t="shared" si="13"/>
        <v>135</v>
      </c>
      <c r="L76">
        <v>0.925</v>
      </c>
      <c r="M76">
        <v>0</v>
      </c>
      <c r="P76">
        <v>62.0037145577806</v>
      </c>
      <c r="R76">
        <v>32</v>
      </c>
    </row>
    <row r="77" spans="1:18">
      <c r="A77" s="1">
        <v>20.41</v>
      </c>
      <c r="B77" s="1">
        <v>24.9</v>
      </c>
      <c r="C77" s="1">
        <v>13</v>
      </c>
      <c r="D77" s="1">
        <v>22</v>
      </c>
      <c r="E77" s="1">
        <v>10.67</v>
      </c>
      <c r="F77" s="1">
        <v>0.35</v>
      </c>
      <c r="G77">
        <f t="shared" si="10"/>
        <v>0.404026225835157</v>
      </c>
      <c r="H77">
        <f t="shared" si="14"/>
        <v>26.4091767259519</v>
      </c>
      <c r="I77">
        <f t="shared" si="11"/>
        <v>66.4091767259519</v>
      </c>
      <c r="J77">
        <f t="shared" si="12"/>
        <v>46.4091767259519</v>
      </c>
      <c r="K77">
        <f t="shared" si="13"/>
        <v>30.67</v>
      </c>
      <c r="L77">
        <v>1.386</v>
      </c>
      <c r="M77">
        <v>1</v>
      </c>
      <c r="P77">
        <v>61.979819355637</v>
      </c>
      <c r="R77">
        <v>32</v>
      </c>
    </row>
    <row r="78" spans="1:18">
      <c r="A78" s="1">
        <v>19.63</v>
      </c>
      <c r="B78" s="1">
        <v>11.97</v>
      </c>
      <c r="C78" s="1">
        <v>20</v>
      </c>
      <c r="D78" s="1">
        <v>22</v>
      </c>
      <c r="E78" s="1">
        <v>12.19</v>
      </c>
      <c r="F78" s="1">
        <v>0.405</v>
      </c>
      <c r="G78">
        <f t="shared" si="10"/>
        <v>0.404026225835157</v>
      </c>
      <c r="H78">
        <f t="shared" si="14"/>
        <v>30.1713087431446</v>
      </c>
      <c r="I78">
        <f t="shared" si="11"/>
        <v>70.1713087431446</v>
      </c>
      <c r="J78">
        <f t="shared" si="12"/>
        <v>50.1713087431446</v>
      </c>
      <c r="K78">
        <f t="shared" si="13"/>
        <v>32.19</v>
      </c>
      <c r="L78">
        <v>1.083</v>
      </c>
      <c r="M78">
        <v>1</v>
      </c>
      <c r="P78">
        <v>61.979819355637</v>
      </c>
      <c r="R78">
        <v>32</v>
      </c>
    </row>
    <row r="79" spans="1:18">
      <c r="A79" s="1">
        <v>21.82</v>
      </c>
      <c r="B79" s="1">
        <v>8.62</v>
      </c>
      <c r="C79" s="1">
        <v>32</v>
      </c>
      <c r="D79" s="1">
        <v>28</v>
      </c>
      <c r="E79" s="1">
        <v>12.8</v>
      </c>
      <c r="F79" s="1">
        <v>0.49</v>
      </c>
      <c r="G79">
        <f t="shared" si="10"/>
        <v>0.531709431661479</v>
      </c>
      <c r="H79">
        <f t="shared" si="14"/>
        <v>24.0732987564331</v>
      </c>
      <c r="I79">
        <f t="shared" si="11"/>
        <v>64.073298756433</v>
      </c>
      <c r="J79">
        <f t="shared" si="12"/>
        <v>44.073298756433</v>
      </c>
      <c r="K79">
        <f t="shared" si="13"/>
        <v>32.8</v>
      </c>
      <c r="L79">
        <v>0.917</v>
      </c>
      <c r="M79">
        <v>0</v>
      </c>
      <c r="P79">
        <v>60.9357779362442</v>
      </c>
      <c r="R79">
        <v>32</v>
      </c>
    </row>
    <row r="80" spans="1:18">
      <c r="A80" s="1">
        <v>20.41</v>
      </c>
      <c r="B80" s="1">
        <v>33.52</v>
      </c>
      <c r="C80" s="1">
        <v>11</v>
      </c>
      <c r="D80" s="1">
        <v>16</v>
      </c>
      <c r="E80" s="1">
        <v>45.72</v>
      </c>
      <c r="F80" s="1">
        <v>0.2</v>
      </c>
      <c r="G80">
        <f t="shared" si="10"/>
        <v>0.286745385758808</v>
      </c>
      <c r="H80">
        <f t="shared" si="14"/>
        <v>159.444588372406</v>
      </c>
      <c r="I80">
        <f t="shared" si="11"/>
        <v>199.444588372406</v>
      </c>
      <c r="J80">
        <f t="shared" si="12"/>
        <v>179.444588372406</v>
      </c>
      <c r="K80">
        <f t="shared" si="13"/>
        <v>65.72</v>
      </c>
      <c r="L80">
        <v>1.007</v>
      </c>
      <c r="M80">
        <v>0</v>
      </c>
      <c r="P80">
        <v>60</v>
      </c>
      <c r="R80">
        <v>31</v>
      </c>
    </row>
    <row r="81" spans="1:18">
      <c r="A81" s="1">
        <v>18.84</v>
      </c>
      <c r="B81" s="1">
        <v>15.32</v>
      </c>
      <c r="C81" s="1">
        <v>30</v>
      </c>
      <c r="D81" s="1">
        <v>25</v>
      </c>
      <c r="E81" s="1">
        <v>10.67</v>
      </c>
      <c r="F81" s="1">
        <v>0.38</v>
      </c>
      <c r="G81">
        <f t="shared" si="10"/>
        <v>0.466307658154999</v>
      </c>
      <c r="H81">
        <f t="shared" si="14"/>
        <v>22.881888841837</v>
      </c>
      <c r="I81">
        <f t="shared" si="11"/>
        <v>62.881888841837</v>
      </c>
      <c r="J81">
        <f t="shared" si="12"/>
        <v>42.881888841837</v>
      </c>
      <c r="K81">
        <f t="shared" si="13"/>
        <v>30.67</v>
      </c>
      <c r="L81">
        <v>1.572</v>
      </c>
      <c r="M81">
        <v>1</v>
      </c>
      <c r="P81">
        <v>60</v>
      </c>
      <c r="R81">
        <v>30.67</v>
      </c>
    </row>
    <row r="82" spans="1:18">
      <c r="A82" s="1">
        <v>18.84</v>
      </c>
      <c r="B82" s="1">
        <v>0</v>
      </c>
      <c r="C82" s="1">
        <v>20</v>
      </c>
      <c r="D82" s="1">
        <v>20</v>
      </c>
      <c r="E82" s="1">
        <v>7.62</v>
      </c>
      <c r="F82" s="1">
        <v>0.45</v>
      </c>
      <c r="G82">
        <f t="shared" si="10"/>
        <v>0.363970234266202</v>
      </c>
      <c r="H82">
        <f t="shared" si="14"/>
        <v>20.9357779362442</v>
      </c>
      <c r="I82">
        <f t="shared" si="11"/>
        <v>60.9357779362442</v>
      </c>
      <c r="J82">
        <f t="shared" si="12"/>
        <v>40.9357779362442</v>
      </c>
      <c r="K82">
        <f t="shared" si="13"/>
        <v>27.62</v>
      </c>
      <c r="L82">
        <v>0.491</v>
      </c>
      <c r="M82">
        <v>0</v>
      </c>
      <c r="P82">
        <v>57.3205080756888</v>
      </c>
      <c r="R82">
        <v>30.67</v>
      </c>
    </row>
    <row r="83" spans="1:18">
      <c r="A83" s="1">
        <v>21.43</v>
      </c>
      <c r="B83" s="1">
        <v>0</v>
      </c>
      <c r="C83" s="1">
        <v>20</v>
      </c>
      <c r="D83" s="1">
        <v>20</v>
      </c>
      <c r="E83" s="1">
        <v>61</v>
      </c>
      <c r="F83" s="1">
        <v>0.5</v>
      </c>
      <c r="G83">
        <f t="shared" si="10"/>
        <v>0.363970234266202</v>
      </c>
      <c r="H83">
        <f t="shared" si="14"/>
        <v>167.596122586732</v>
      </c>
      <c r="I83">
        <f t="shared" si="11"/>
        <v>207.596122586732</v>
      </c>
      <c r="J83">
        <f t="shared" si="12"/>
        <v>187.596122586732</v>
      </c>
      <c r="K83">
        <f t="shared" si="13"/>
        <v>81</v>
      </c>
      <c r="L83">
        <v>0.434</v>
      </c>
      <c r="M83">
        <v>0</v>
      </c>
      <c r="P83">
        <v>57.3205080756888</v>
      </c>
      <c r="R83">
        <v>30.6</v>
      </c>
    </row>
    <row r="84" spans="1:18">
      <c r="A84" s="1">
        <v>19.06</v>
      </c>
      <c r="B84" s="1">
        <v>11.71</v>
      </c>
      <c r="C84" s="1">
        <v>28</v>
      </c>
      <c r="D84" s="1">
        <v>35</v>
      </c>
      <c r="E84" s="1">
        <v>21</v>
      </c>
      <c r="F84" s="1">
        <v>0.11</v>
      </c>
      <c r="G84">
        <f t="shared" si="10"/>
        <v>0.70020753820971</v>
      </c>
      <c r="H84">
        <f t="shared" si="14"/>
        <v>29.9911081415844</v>
      </c>
      <c r="I84">
        <f t="shared" si="11"/>
        <v>69.9911081415844</v>
      </c>
      <c r="J84">
        <f t="shared" si="12"/>
        <v>49.9911081415844</v>
      </c>
      <c r="K84">
        <f t="shared" si="13"/>
        <v>41</v>
      </c>
      <c r="L84">
        <v>1.084</v>
      </c>
      <c r="M84">
        <v>0</v>
      </c>
      <c r="P84">
        <v>55.7213051478512</v>
      </c>
      <c r="R84">
        <v>30.6</v>
      </c>
    </row>
    <row r="85" spans="1:18">
      <c r="A85" s="1">
        <v>18.84</v>
      </c>
      <c r="B85" s="1">
        <v>14.36</v>
      </c>
      <c r="C85" s="1">
        <v>25</v>
      </c>
      <c r="D85" s="1">
        <v>20</v>
      </c>
      <c r="E85" s="1">
        <v>30.5</v>
      </c>
      <c r="F85" s="1">
        <v>0.45</v>
      </c>
      <c r="G85">
        <f t="shared" si="10"/>
        <v>0.363970234266202</v>
      </c>
      <c r="H85">
        <f t="shared" si="14"/>
        <v>83.798061293366</v>
      </c>
      <c r="I85">
        <f t="shared" si="11"/>
        <v>123.798061293366</v>
      </c>
      <c r="J85">
        <f t="shared" si="12"/>
        <v>103.798061293366</v>
      </c>
      <c r="K85">
        <f t="shared" si="13"/>
        <v>50.5</v>
      </c>
      <c r="L85">
        <v>1.045</v>
      </c>
      <c r="M85">
        <v>0</v>
      </c>
      <c r="P85">
        <v>55</v>
      </c>
      <c r="R85">
        <v>30</v>
      </c>
    </row>
    <row r="86" spans="1:18">
      <c r="A86" s="1">
        <v>21.51</v>
      </c>
      <c r="B86" s="1">
        <v>6.94</v>
      </c>
      <c r="C86" s="1">
        <v>30</v>
      </c>
      <c r="D86" s="1">
        <v>31</v>
      </c>
      <c r="E86" s="1">
        <v>76.81</v>
      </c>
      <c r="F86" s="1">
        <v>0.38</v>
      </c>
      <c r="G86">
        <f t="shared" si="10"/>
        <v>0.60086061902756</v>
      </c>
      <c r="H86">
        <f t="shared" si="14"/>
        <v>127.833307039343</v>
      </c>
      <c r="I86">
        <f t="shared" si="11"/>
        <v>167.833307039343</v>
      </c>
      <c r="J86">
        <f t="shared" si="12"/>
        <v>147.833307039343</v>
      </c>
      <c r="K86">
        <f t="shared" si="13"/>
        <v>96.81</v>
      </c>
      <c r="L86">
        <v>0.588</v>
      </c>
      <c r="M86">
        <v>0</v>
      </c>
      <c r="P86">
        <v>55</v>
      </c>
      <c r="R86">
        <v>30</v>
      </c>
    </row>
    <row r="87" spans="1:18">
      <c r="A87" s="1">
        <v>14</v>
      </c>
      <c r="B87" s="1">
        <v>11.97</v>
      </c>
      <c r="C87" s="1">
        <v>26</v>
      </c>
      <c r="D87" s="1">
        <v>30</v>
      </c>
      <c r="E87" s="1">
        <v>88</v>
      </c>
      <c r="F87" s="1">
        <v>0.45</v>
      </c>
      <c r="G87">
        <f t="shared" si="10"/>
        <v>0.577350269189626</v>
      </c>
      <c r="H87">
        <f t="shared" si="14"/>
        <v>152.420471066061</v>
      </c>
      <c r="I87">
        <f t="shared" si="11"/>
        <v>192.420471066061</v>
      </c>
      <c r="J87">
        <f t="shared" si="12"/>
        <v>172.420471066061</v>
      </c>
      <c r="K87">
        <f t="shared" si="13"/>
        <v>108</v>
      </c>
      <c r="L87">
        <v>0.541</v>
      </c>
      <c r="M87">
        <v>0</v>
      </c>
      <c r="P87">
        <v>54.2909092953696</v>
      </c>
      <c r="R87">
        <v>30</v>
      </c>
    </row>
    <row r="88" spans="1:18">
      <c r="A88" s="1">
        <v>18</v>
      </c>
      <c r="B88" s="1">
        <v>24</v>
      </c>
      <c r="C88" s="1">
        <v>30.15</v>
      </c>
      <c r="D88" s="1">
        <v>45</v>
      </c>
      <c r="E88" s="1">
        <v>20</v>
      </c>
      <c r="F88" s="1">
        <v>0.12</v>
      </c>
      <c r="G88">
        <f t="shared" si="10"/>
        <v>1</v>
      </c>
      <c r="H88">
        <f t="shared" si="14"/>
        <v>20</v>
      </c>
      <c r="I88">
        <f t="shared" si="11"/>
        <v>60</v>
      </c>
      <c r="J88">
        <f t="shared" si="12"/>
        <v>40</v>
      </c>
      <c r="K88">
        <f t="shared" si="13"/>
        <v>40</v>
      </c>
      <c r="L88">
        <v>1.2</v>
      </c>
      <c r="M88">
        <v>0</v>
      </c>
      <c r="P88">
        <v>54.2909092953696</v>
      </c>
      <c r="R88">
        <v>30</v>
      </c>
    </row>
    <row r="89" spans="1:18">
      <c r="A89" s="1">
        <v>23</v>
      </c>
      <c r="B89" s="1">
        <v>0</v>
      </c>
      <c r="C89" s="1">
        <v>20</v>
      </c>
      <c r="D89" s="1">
        <v>20</v>
      </c>
      <c r="E89" s="1">
        <v>100</v>
      </c>
      <c r="F89" s="1">
        <v>0.3</v>
      </c>
      <c r="G89">
        <f t="shared" si="10"/>
        <v>0.363970234266202</v>
      </c>
      <c r="H89">
        <f t="shared" si="14"/>
        <v>274.747741945462</v>
      </c>
      <c r="I89">
        <f t="shared" si="11"/>
        <v>314.747741945462</v>
      </c>
      <c r="J89">
        <f t="shared" si="12"/>
        <v>294.747741945462</v>
      </c>
      <c r="K89">
        <f t="shared" si="13"/>
        <v>120</v>
      </c>
      <c r="L89">
        <v>0.661</v>
      </c>
      <c r="M89">
        <v>0</v>
      </c>
      <c r="P89">
        <v>54.2909092953696</v>
      </c>
      <c r="R89">
        <v>30</v>
      </c>
    </row>
    <row r="90" spans="1:18">
      <c r="A90" s="1">
        <v>22.4</v>
      </c>
      <c r="B90" s="1">
        <v>100</v>
      </c>
      <c r="C90" s="1">
        <v>45</v>
      </c>
      <c r="D90" s="1">
        <v>45</v>
      </c>
      <c r="E90" s="1">
        <v>15</v>
      </c>
      <c r="F90" s="1">
        <v>0.25</v>
      </c>
      <c r="G90">
        <f t="shared" si="10"/>
        <v>1</v>
      </c>
      <c r="H90">
        <f t="shared" si="14"/>
        <v>15</v>
      </c>
      <c r="I90">
        <f t="shared" si="11"/>
        <v>55</v>
      </c>
      <c r="J90">
        <f t="shared" si="12"/>
        <v>35</v>
      </c>
      <c r="K90">
        <f t="shared" si="13"/>
        <v>35</v>
      </c>
      <c r="L90">
        <v>3.093</v>
      </c>
      <c r="M90">
        <v>1</v>
      </c>
      <c r="P90">
        <v>52.3189197105167</v>
      </c>
      <c r="R90">
        <v>28.23</v>
      </c>
    </row>
    <row r="91" spans="1:18">
      <c r="A91" s="1">
        <v>22.4</v>
      </c>
      <c r="B91" s="1">
        <v>10</v>
      </c>
      <c r="C91" s="1">
        <v>35</v>
      </c>
      <c r="D91" s="1">
        <v>45</v>
      </c>
      <c r="E91" s="1">
        <v>10</v>
      </c>
      <c r="F91" s="1">
        <v>0.4</v>
      </c>
      <c r="G91">
        <f t="shared" si="10"/>
        <v>1</v>
      </c>
      <c r="H91">
        <f t="shared" si="14"/>
        <v>10</v>
      </c>
      <c r="I91">
        <f t="shared" si="11"/>
        <v>50</v>
      </c>
      <c r="J91">
        <f t="shared" si="12"/>
        <v>30</v>
      </c>
      <c r="K91">
        <f t="shared" si="13"/>
        <v>30</v>
      </c>
      <c r="L91">
        <v>0.743</v>
      </c>
      <c r="M91">
        <v>0</v>
      </c>
      <c r="P91">
        <v>52.3189197105167</v>
      </c>
      <c r="R91">
        <v>28.2</v>
      </c>
    </row>
    <row r="92" spans="1:18">
      <c r="A92" s="1">
        <v>20</v>
      </c>
      <c r="B92" s="1">
        <v>20</v>
      </c>
      <c r="C92" s="1">
        <v>36</v>
      </c>
      <c r="D92" s="1">
        <v>45</v>
      </c>
      <c r="E92" s="1">
        <v>50</v>
      </c>
      <c r="F92" s="1">
        <v>0.25</v>
      </c>
      <c r="G92">
        <f t="shared" si="10"/>
        <v>1</v>
      </c>
      <c r="H92">
        <f t="shared" si="14"/>
        <v>50</v>
      </c>
      <c r="I92">
        <f t="shared" si="11"/>
        <v>90</v>
      </c>
      <c r="J92">
        <f t="shared" si="12"/>
        <v>70</v>
      </c>
      <c r="K92">
        <f t="shared" si="13"/>
        <v>70</v>
      </c>
      <c r="L92">
        <v>0.73</v>
      </c>
      <c r="M92">
        <v>0</v>
      </c>
      <c r="P92">
        <v>51.9090910794746</v>
      </c>
      <c r="R92">
        <v>28</v>
      </c>
    </row>
    <row r="93" spans="1:18">
      <c r="A93" s="1">
        <v>20</v>
      </c>
      <c r="B93" s="1">
        <v>20</v>
      </c>
      <c r="C93" s="1">
        <v>36</v>
      </c>
      <c r="D93" s="1">
        <v>45</v>
      </c>
      <c r="E93" s="1">
        <v>50</v>
      </c>
      <c r="F93" s="1">
        <v>0.5</v>
      </c>
      <c r="G93">
        <f t="shared" si="10"/>
        <v>1</v>
      </c>
      <c r="H93">
        <f t="shared" si="14"/>
        <v>50</v>
      </c>
      <c r="I93">
        <f t="shared" si="11"/>
        <v>90</v>
      </c>
      <c r="J93">
        <f t="shared" si="12"/>
        <v>70</v>
      </c>
      <c r="K93">
        <f t="shared" si="13"/>
        <v>70</v>
      </c>
      <c r="L93">
        <v>0.396</v>
      </c>
      <c r="M93">
        <v>0</v>
      </c>
      <c r="P93">
        <v>51.7536580954876</v>
      </c>
      <c r="R93">
        <v>28</v>
      </c>
    </row>
    <row r="94" spans="1:18">
      <c r="A94" s="1">
        <v>20</v>
      </c>
      <c r="B94" s="1">
        <v>0</v>
      </c>
      <c r="C94" s="1">
        <v>36</v>
      </c>
      <c r="D94" s="1">
        <v>45</v>
      </c>
      <c r="E94" s="1">
        <v>50</v>
      </c>
      <c r="F94" s="1">
        <v>0.25</v>
      </c>
      <c r="G94">
        <f t="shared" si="10"/>
        <v>1</v>
      </c>
      <c r="H94">
        <f t="shared" si="14"/>
        <v>50</v>
      </c>
      <c r="I94">
        <f t="shared" si="11"/>
        <v>90</v>
      </c>
      <c r="J94">
        <f t="shared" si="12"/>
        <v>70</v>
      </c>
      <c r="K94">
        <f t="shared" si="13"/>
        <v>70</v>
      </c>
      <c r="L94">
        <v>0.366</v>
      </c>
      <c r="M94">
        <v>0</v>
      </c>
      <c r="P94">
        <v>51.7195183829436</v>
      </c>
      <c r="R94">
        <v>28</v>
      </c>
    </row>
    <row r="95" spans="1:18">
      <c r="A95" s="1">
        <v>20</v>
      </c>
      <c r="B95" s="1">
        <v>0</v>
      </c>
      <c r="C95" s="1">
        <v>36</v>
      </c>
      <c r="D95" s="1">
        <v>45</v>
      </c>
      <c r="E95" s="1">
        <v>50</v>
      </c>
      <c r="F95" s="1">
        <v>0.5</v>
      </c>
      <c r="G95">
        <f t="shared" si="10"/>
        <v>1</v>
      </c>
      <c r="H95">
        <f t="shared" si="14"/>
        <v>50</v>
      </c>
      <c r="I95">
        <f t="shared" si="11"/>
        <v>90</v>
      </c>
      <c r="J95">
        <f t="shared" si="12"/>
        <v>70</v>
      </c>
      <c r="K95">
        <f t="shared" si="13"/>
        <v>70</v>
      </c>
      <c r="L95">
        <v>0.13</v>
      </c>
      <c r="M95">
        <v>0</v>
      </c>
      <c r="P95">
        <v>50.4204147378552</v>
      </c>
      <c r="R95">
        <v>28</v>
      </c>
    </row>
    <row r="96" spans="1:18">
      <c r="A96" s="1">
        <v>22</v>
      </c>
      <c r="B96" s="1">
        <v>0</v>
      </c>
      <c r="C96" s="1">
        <v>40</v>
      </c>
      <c r="D96" s="1">
        <v>33</v>
      </c>
      <c r="E96" s="1">
        <v>8</v>
      </c>
      <c r="F96" s="1">
        <v>0.35</v>
      </c>
      <c r="G96">
        <f t="shared" si="10"/>
        <v>0.649407593197511</v>
      </c>
      <c r="H96">
        <f t="shared" si="14"/>
        <v>12.3189197105167</v>
      </c>
      <c r="I96">
        <f t="shared" si="11"/>
        <v>52.3189197105167</v>
      </c>
      <c r="J96">
        <f t="shared" si="12"/>
        <v>32.3189197105167</v>
      </c>
      <c r="K96">
        <f t="shared" si="13"/>
        <v>28</v>
      </c>
      <c r="L96">
        <v>0.652</v>
      </c>
      <c r="M96">
        <v>1</v>
      </c>
      <c r="P96">
        <v>50.3923048454133</v>
      </c>
      <c r="R96">
        <v>28</v>
      </c>
    </row>
    <row r="97" spans="1:18">
      <c r="A97" s="1">
        <v>24</v>
      </c>
      <c r="B97" s="1">
        <v>0</v>
      </c>
      <c r="C97" s="1">
        <v>40</v>
      </c>
      <c r="D97" s="1">
        <v>33</v>
      </c>
      <c r="E97" s="1">
        <v>8</v>
      </c>
      <c r="F97" s="1">
        <v>0.3</v>
      </c>
      <c r="G97">
        <f t="shared" si="10"/>
        <v>0.649407593197511</v>
      </c>
      <c r="H97">
        <f t="shared" si="14"/>
        <v>12.3189197105167</v>
      </c>
      <c r="I97">
        <f t="shared" si="11"/>
        <v>52.3189197105167</v>
      </c>
      <c r="J97">
        <f t="shared" si="12"/>
        <v>32.3189197105167</v>
      </c>
      <c r="K97">
        <f t="shared" si="13"/>
        <v>28</v>
      </c>
      <c r="L97">
        <v>0.744</v>
      </c>
      <c r="M97">
        <v>1</v>
      </c>
      <c r="P97">
        <v>50.3923048454133</v>
      </c>
      <c r="R97">
        <v>28</v>
      </c>
    </row>
    <row r="98" spans="1:18">
      <c r="A98" s="1">
        <v>20</v>
      </c>
      <c r="B98" s="1">
        <v>0</v>
      </c>
      <c r="C98" s="1">
        <v>24.5</v>
      </c>
      <c r="D98" s="1">
        <v>20</v>
      </c>
      <c r="E98" s="1">
        <v>8</v>
      </c>
      <c r="F98" s="1">
        <v>0.35</v>
      </c>
      <c r="G98">
        <f t="shared" si="10"/>
        <v>0.363970234266202</v>
      </c>
      <c r="H98">
        <f t="shared" si="14"/>
        <v>21.979819355637</v>
      </c>
      <c r="I98">
        <f t="shared" si="11"/>
        <v>61.979819355637</v>
      </c>
      <c r="J98">
        <f t="shared" si="12"/>
        <v>41.979819355637</v>
      </c>
      <c r="K98">
        <f t="shared" si="13"/>
        <v>28</v>
      </c>
      <c r="L98">
        <v>0.757</v>
      </c>
      <c r="M98">
        <v>1</v>
      </c>
      <c r="P98">
        <v>50.3923048454133</v>
      </c>
      <c r="R98">
        <v>28</v>
      </c>
    </row>
    <row r="99" spans="1:18">
      <c r="A99" s="1">
        <v>18</v>
      </c>
      <c r="B99" s="1">
        <v>5</v>
      </c>
      <c r="C99" s="1">
        <v>30</v>
      </c>
      <c r="D99" s="1">
        <v>20</v>
      </c>
      <c r="E99" s="1">
        <v>8</v>
      </c>
      <c r="F99" s="1">
        <v>0.3</v>
      </c>
      <c r="G99">
        <f t="shared" si="10"/>
        <v>0.363970234266202</v>
      </c>
      <c r="H99">
        <f t="shared" si="14"/>
        <v>21.979819355637</v>
      </c>
      <c r="I99">
        <f t="shared" si="11"/>
        <v>61.979819355637</v>
      </c>
      <c r="J99">
        <f t="shared" si="12"/>
        <v>41.979819355637</v>
      </c>
      <c r="K99">
        <f t="shared" si="13"/>
        <v>28</v>
      </c>
      <c r="L99">
        <v>5.823</v>
      </c>
      <c r="M99">
        <v>1</v>
      </c>
      <c r="P99">
        <v>50.3923048454133</v>
      </c>
      <c r="R99">
        <v>27.62</v>
      </c>
    </row>
    <row r="100" ht="13" customHeight="1" spans="1:18">
      <c r="A100" s="1">
        <v>26.49</v>
      </c>
      <c r="B100" s="1">
        <v>150</v>
      </c>
      <c r="C100" s="1">
        <v>33</v>
      </c>
      <c r="D100" s="1">
        <v>45</v>
      </c>
      <c r="E100" s="1">
        <v>73</v>
      </c>
      <c r="F100" s="1">
        <v>0.15</v>
      </c>
      <c r="G100">
        <f t="shared" si="10"/>
        <v>1</v>
      </c>
      <c r="H100">
        <f t="shared" si="14"/>
        <v>73</v>
      </c>
      <c r="I100">
        <f t="shared" si="11"/>
        <v>113</v>
      </c>
      <c r="J100">
        <f t="shared" si="12"/>
        <v>93</v>
      </c>
      <c r="K100">
        <f t="shared" si="13"/>
        <v>93</v>
      </c>
      <c r="L100">
        <v>1.326</v>
      </c>
      <c r="M100">
        <v>1</v>
      </c>
      <c r="P100">
        <v>50</v>
      </c>
      <c r="R100">
        <v>26</v>
      </c>
    </row>
    <row r="101" spans="1:18">
      <c r="A101" s="1">
        <v>26.7</v>
      </c>
      <c r="B101" s="1">
        <v>150</v>
      </c>
      <c r="C101" s="1">
        <v>33</v>
      </c>
      <c r="D101" s="1">
        <v>50</v>
      </c>
      <c r="E101" s="1">
        <v>130</v>
      </c>
      <c r="F101" s="1">
        <v>0.25</v>
      </c>
      <c r="G101">
        <f t="shared" si="10"/>
        <v>1.19175359259421</v>
      </c>
      <c r="H101">
        <f t="shared" si="14"/>
        <v>109.082952053046</v>
      </c>
      <c r="I101">
        <f t="shared" si="11"/>
        <v>149.082952053046</v>
      </c>
      <c r="J101">
        <f t="shared" si="12"/>
        <v>129.082952053046</v>
      </c>
      <c r="K101">
        <f t="shared" si="13"/>
        <v>150</v>
      </c>
      <c r="L101">
        <v>0.793</v>
      </c>
      <c r="M101">
        <v>1</v>
      </c>
      <c r="P101">
        <v>50</v>
      </c>
      <c r="R101">
        <v>26</v>
      </c>
    </row>
    <row r="102" spans="1:18">
      <c r="A102" s="1">
        <v>26.89</v>
      </c>
      <c r="B102" s="1">
        <v>150</v>
      </c>
      <c r="C102" s="1">
        <v>33</v>
      </c>
      <c r="D102" s="1">
        <v>52</v>
      </c>
      <c r="E102" s="1">
        <v>120</v>
      </c>
      <c r="F102" s="1">
        <v>0.25</v>
      </c>
      <c r="G102">
        <f t="shared" si="10"/>
        <v>1.27994163219308</v>
      </c>
      <c r="H102">
        <f t="shared" si="14"/>
        <v>93.7542751808061</v>
      </c>
      <c r="I102">
        <f t="shared" si="11"/>
        <v>133.754275180806</v>
      </c>
      <c r="J102">
        <f t="shared" si="12"/>
        <v>113.754275180806</v>
      </c>
      <c r="K102">
        <f t="shared" si="13"/>
        <v>140</v>
      </c>
      <c r="L102">
        <v>0.781</v>
      </c>
      <c r="M102">
        <v>1</v>
      </c>
      <c r="P102">
        <v>48.8853268305443</v>
      </c>
      <c r="R102">
        <v>26</v>
      </c>
    </row>
    <row r="103" spans="1:18">
      <c r="A103" s="1">
        <v>26.57</v>
      </c>
      <c r="B103" s="1">
        <v>300</v>
      </c>
      <c r="C103" s="1">
        <v>38.7</v>
      </c>
      <c r="D103" s="1">
        <v>45.3</v>
      </c>
      <c r="E103" s="1">
        <v>80</v>
      </c>
      <c r="F103" s="1">
        <v>0.15</v>
      </c>
      <c r="G103">
        <f t="shared" si="10"/>
        <v>1.01052719196335</v>
      </c>
      <c r="H103">
        <f t="shared" si="14"/>
        <v>79.1665980255003</v>
      </c>
      <c r="I103">
        <f t="shared" si="11"/>
        <v>119.1665980255</v>
      </c>
      <c r="J103">
        <f t="shared" si="12"/>
        <v>99.1665980255003</v>
      </c>
      <c r="K103">
        <f t="shared" si="13"/>
        <v>100</v>
      </c>
      <c r="L103">
        <v>2.003</v>
      </c>
      <c r="M103">
        <v>0</v>
      </c>
      <c r="P103">
        <v>48</v>
      </c>
      <c r="R103">
        <v>26</v>
      </c>
    </row>
    <row r="104" spans="1:18">
      <c r="A104" s="1">
        <v>26.78</v>
      </c>
      <c r="B104" s="1">
        <v>300</v>
      </c>
      <c r="C104" s="1">
        <v>38.7</v>
      </c>
      <c r="D104" s="1">
        <v>54</v>
      </c>
      <c r="E104" s="1">
        <v>155</v>
      </c>
      <c r="F104" s="1">
        <v>0.25</v>
      </c>
      <c r="G104">
        <f t="shared" si="10"/>
        <v>1.37638192047117</v>
      </c>
      <c r="H104">
        <f t="shared" si="14"/>
        <v>112.614091840831</v>
      </c>
      <c r="I104">
        <f t="shared" si="11"/>
        <v>152.614091840831</v>
      </c>
      <c r="J104">
        <f t="shared" si="12"/>
        <v>132.614091840831</v>
      </c>
      <c r="K104">
        <f t="shared" si="13"/>
        <v>175</v>
      </c>
      <c r="L104">
        <v>1.039</v>
      </c>
      <c r="M104">
        <v>0</v>
      </c>
      <c r="P104">
        <v>48</v>
      </c>
      <c r="R104">
        <v>26</v>
      </c>
    </row>
    <row r="105" spans="1:18">
      <c r="A105" s="1">
        <v>26.81</v>
      </c>
      <c r="B105" s="1">
        <v>200</v>
      </c>
      <c r="C105" s="1">
        <v>35</v>
      </c>
      <c r="D105" s="1">
        <v>58</v>
      </c>
      <c r="E105" s="1">
        <v>138</v>
      </c>
      <c r="F105" s="1">
        <v>0.25</v>
      </c>
      <c r="G105">
        <f t="shared" si="10"/>
        <v>1.60033452904105</v>
      </c>
      <c r="H105">
        <f t="shared" si="14"/>
        <v>86.2319705634872</v>
      </c>
      <c r="I105">
        <f t="shared" si="11"/>
        <v>126.231970563487</v>
      </c>
      <c r="J105">
        <f t="shared" si="12"/>
        <v>106.231970563487</v>
      </c>
      <c r="K105">
        <f t="shared" si="13"/>
        <v>158</v>
      </c>
      <c r="L105">
        <v>0.738</v>
      </c>
      <c r="M105">
        <v>1</v>
      </c>
      <c r="P105">
        <v>46.3393059557021</v>
      </c>
      <c r="R105">
        <v>24</v>
      </c>
    </row>
    <row r="106" spans="1:18">
      <c r="A106" s="1">
        <v>26.43</v>
      </c>
      <c r="B106" s="1">
        <v>50</v>
      </c>
      <c r="C106" s="1">
        <v>26.6</v>
      </c>
      <c r="D106" s="1">
        <v>40</v>
      </c>
      <c r="E106" s="1">
        <v>92.2</v>
      </c>
      <c r="F106" s="1">
        <v>0.15</v>
      </c>
      <c r="G106">
        <f t="shared" si="10"/>
        <v>0.83909963117728</v>
      </c>
      <c r="H106">
        <f t="shared" si="14"/>
        <v>109.879681237186</v>
      </c>
      <c r="I106">
        <f t="shared" si="11"/>
        <v>149.879681237186</v>
      </c>
      <c r="J106">
        <f t="shared" si="12"/>
        <v>129.879681237186</v>
      </c>
      <c r="K106">
        <f t="shared" si="13"/>
        <v>112.2</v>
      </c>
      <c r="L106">
        <v>0.813</v>
      </c>
      <c r="M106">
        <v>1</v>
      </c>
      <c r="P106">
        <v>46.235382907248</v>
      </c>
      <c r="R106">
        <v>24</v>
      </c>
    </row>
    <row r="107" spans="1:18">
      <c r="A107" s="1">
        <v>26.7</v>
      </c>
      <c r="B107" s="1">
        <v>50</v>
      </c>
      <c r="C107" s="1">
        <v>26.6</v>
      </c>
      <c r="D107" s="1">
        <v>50</v>
      </c>
      <c r="E107" s="1">
        <v>170</v>
      </c>
      <c r="F107" s="1">
        <v>0.25</v>
      </c>
      <c r="G107">
        <f t="shared" si="10"/>
        <v>1.19175359259421</v>
      </c>
      <c r="H107">
        <f t="shared" si="14"/>
        <v>142.646937300138</v>
      </c>
      <c r="I107">
        <f t="shared" si="11"/>
        <v>182.646937300138</v>
      </c>
      <c r="J107">
        <f t="shared" si="12"/>
        <v>162.646937300138</v>
      </c>
      <c r="K107">
        <f t="shared" si="13"/>
        <v>190</v>
      </c>
      <c r="L107">
        <v>0.387</v>
      </c>
      <c r="M107">
        <v>1</v>
      </c>
      <c r="P107">
        <v>45.7125920269685</v>
      </c>
      <c r="R107">
        <v>23.66</v>
      </c>
    </row>
    <row r="108" spans="1:18">
      <c r="A108" s="1">
        <v>26.8</v>
      </c>
      <c r="B108" s="1">
        <v>60</v>
      </c>
      <c r="C108" s="1">
        <v>28.8</v>
      </c>
      <c r="D108" s="1">
        <v>59</v>
      </c>
      <c r="E108" s="1">
        <v>108</v>
      </c>
      <c r="F108" s="1">
        <v>0.25</v>
      </c>
      <c r="G108">
        <f t="shared" si="10"/>
        <v>1.66427948235052</v>
      </c>
      <c r="H108">
        <f t="shared" si="14"/>
        <v>64.8929468549765</v>
      </c>
      <c r="I108">
        <f t="shared" si="11"/>
        <v>104.892946854977</v>
      </c>
      <c r="J108">
        <f t="shared" si="12"/>
        <v>84.8929468549765</v>
      </c>
      <c r="K108">
        <f t="shared" si="13"/>
        <v>128</v>
      </c>
      <c r="L108">
        <v>0.375</v>
      </c>
      <c r="M108">
        <v>1</v>
      </c>
      <c r="P108">
        <v>45.7125920269685</v>
      </c>
      <c r="R108">
        <v>23.6</v>
      </c>
    </row>
  </sheetData>
  <sortState ref="R2:R108">
    <sortCondition ref="R2" descending="1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zoomScale="55" zoomScaleNormal="55" workbookViewId="0">
      <selection activeCell="A1" sqref="A1:S121"/>
    </sheetView>
  </sheetViews>
  <sheetFormatPr defaultColWidth="8.72727272727273" defaultRowHeight="14"/>
  <cols>
    <col min="2" max="2" width="12.9090909090909" customWidth="1"/>
    <col min="3" max="3" width="9.54545454545454" customWidth="1"/>
    <col min="4" max="4" width="30.9090909090909" customWidth="1"/>
    <col min="5" max="5" width="12.9090909090909" customWidth="1"/>
    <col min="6" max="6" width="14" customWidth="1"/>
    <col min="7" max="7" width="35.3636363636364" customWidth="1"/>
    <col min="10" max="10" width="12.9090909090909" customWidth="1"/>
    <col min="11" max="15" width="12.8181818181818"/>
    <col min="17" max="17" width="35.3636363636364" customWidth="1"/>
  </cols>
  <sheetData>
    <row r="1" spans="1:19">
      <c r="A1" s="2"/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84</v>
      </c>
      <c r="H1" s="4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5" t="s">
        <v>85</v>
      </c>
      <c r="B2" s="4">
        <v>28.44</v>
      </c>
      <c r="C2" s="4">
        <v>60</v>
      </c>
      <c r="D2" s="4">
        <v>45</v>
      </c>
      <c r="E2" s="4">
        <v>59</v>
      </c>
      <c r="F2" s="4">
        <v>175</v>
      </c>
      <c r="G2" s="4">
        <v>0.5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5" t="s">
        <v>86</v>
      </c>
      <c r="B3" s="4">
        <v>12</v>
      </c>
      <c r="C3" s="4">
        <v>0</v>
      </c>
      <c r="D3" s="4">
        <v>0</v>
      </c>
      <c r="E3" s="4">
        <v>16</v>
      </c>
      <c r="F3" s="4">
        <v>3.6</v>
      </c>
      <c r="G3" s="4">
        <v>0</v>
      </c>
      <c r="H3" s="2"/>
      <c r="I3" s="4"/>
      <c r="J3" s="2"/>
      <c r="K3" s="4"/>
      <c r="L3" s="2"/>
      <c r="M3" s="2"/>
      <c r="N3" s="2"/>
      <c r="O3" s="2"/>
      <c r="P3" s="2"/>
      <c r="Q3" s="2"/>
      <c r="R3" s="2"/>
      <c r="S3" s="2"/>
    </row>
    <row r="4" spans="1:19">
      <c r="A4" s="5" t="s">
        <v>87</v>
      </c>
      <c r="B4" s="2">
        <f t="shared" ref="B4:G4" si="0">(B2-B3)/10</f>
        <v>1.644</v>
      </c>
      <c r="C4" s="2">
        <f t="shared" si="0"/>
        <v>6</v>
      </c>
      <c r="D4" s="2">
        <f t="shared" si="0"/>
        <v>4.5</v>
      </c>
      <c r="E4" s="2">
        <f t="shared" si="0"/>
        <v>4.3</v>
      </c>
      <c r="F4" s="2">
        <f t="shared" si="0"/>
        <v>17.14</v>
      </c>
      <c r="G4" s="2">
        <f t="shared" si="0"/>
        <v>0.05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5" t="s">
        <v>88</v>
      </c>
      <c r="B5" s="4">
        <v>20</v>
      </c>
      <c r="C5" s="4">
        <v>19.96</v>
      </c>
      <c r="D5" s="4">
        <v>28.98</v>
      </c>
      <c r="E5" s="4">
        <v>31.01</v>
      </c>
      <c r="F5" s="4">
        <v>37</v>
      </c>
      <c r="G5" s="4">
        <v>0.2</v>
      </c>
      <c r="H5" s="2"/>
      <c r="I5" s="2"/>
      <c r="J5" s="2"/>
      <c r="K5" s="2"/>
      <c r="L5" s="2"/>
      <c r="M5" s="2"/>
      <c r="N5" s="2"/>
      <c r="O5" s="2">
        <v>0.907</v>
      </c>
      <c r="P5" s="2">
        <f>O5-O6</f>
        <v>0.104</v>
      </c>
      <c r="Q5" s="2"/>
      <c r="R5" s="2"/>
      <c r="S5" s="2"/>
    </row>
    <row r="6" spans="1:1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>
        <v>0.803</v>
      </c>
      <c r="P6" s="2">
        <f>O6-O7</f>
        <v>0.0940000000000001</v>
      </c>
      <c r="Q6" s="2"/>
      <c r="R6" s="2"/>
      <c r="S6" s="2"/>
    </row>
    <row r="7" spans="1:1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0.709</v>
      </c>
      <c r="P7" s="2">
        <f t="shared" ref="P7:P16" si="1">O7-O8</f>
        <v>0.078</v>
      </c>
      <c r="Q7" s="2"/>
      <c r="R7" s="2"/>
      <c r="S7" s="2"/>
    </row>
    <row r="8" spans="1:19">
      <c r="A8" s="2"/>
      <c r="B8" s="3" t="s">
        <v>6</v>
      </c>
      <c r="C8" s="3" t="s">
        <v>7</v>
      </c>
      <c r="D8" s="3" t="s">
        <v>89</v>
      </c>
      <c r="E8" s="3" t="s">
        <v>9</v>
      </c>
      <c r="F8" s="3" t="s">
        <v>10</v>
      </c>
      <c r="G8" s="3" t="s">
        <v>11</v>
      </c>
      <c r="H8" s="2"/>
      <c r="I8" s="2"/>
      <c r="J8" s="5" t="s">
        <v>9</v>
      </c>
      <c r="K8" s="5" t="s">
        <v>73</v>
      </c>
      <c r="L8" s="2"/>
      <c r="M8" s="2"/>
      <c r="N8" s="2"/>
      <c r="O8" s="2">
        <v>0.631</v>
      </c>
      <c r="P8" s="2">
        <f t="shared" si="1"/>
        <v>0.075</v>
      </c>
      <c r="Q8" s="2"/>
      <c r="R8" s="2"/>
      <c r="S8" s="2"/>
    </row>
    <row r="9" spans="1:19">
      <c r="A9" s="2">
        <v>1</v>
      </c>
      <c r="B9" s="4">
        <v>12</v>
      </c>
      <c r="C9" s="4">
        <v>0</v>
      </c>
      <c r="D9" s="4">
        <v>0</v>
      </c>
      <c r="E9" s="4">
        <v>16</v>
      </c>
      <c r="F9" s="4">
        <v>3.6</v>
      </c>
      <c r="G9" s="4">
        <v>0</v>
      </c>
      <c r="H9" s="2"/>
      <c r="I9" s="2"/>
      <c r="J9" s="2">
        <v>16</v>
      </c>
      <c r="K9" s="2">
        <f>TAN(J9*PI()/180)</f>
        <v>0.286745385758808</v>
      </c>
      <c r="L9" s="2"/>
      <c r="M9" s="2"/>
      <c r="N9" s="2"/>
      <c r="O9" s="2">
        <v>0.556</v>
      </c>
      <c r="P9" s="2">
        <f t="shared" si="1"/>
        <v>0.0690000000000001</v>
      </c>
      <c r="Q9" s="2"/>
      <c r="R9" s="2"/>
      <c r="S9" s="2"/>
    </row>
    <row r="10" spans="1:19">
      <c r="A10" s="2">
        <v>2</v>
      </c>
      <c r="B10" s="2">
        <f t="shared" ref="B10:G10" si="2">B9+B4</f>
        <v>13.644</v>
      </c>
      <c r="C10" s="2">
        <f t="shared" si="2"/>
        <v>6</v>
      </c>
      <c r="D10" s="2">
        <f t="shared" si="2"/>
        <v>4.5</v>
      </c>
      <c r="E10" s="2">
        <f t="shared" si="2"/>
        <v>20.3</v>
      </c>
      <c r="F10" s="2">
        <f t="shared" si="2"/>
        <v>20.74</v>
      </c>
      <c r="G10" s="2">
        <f t="shared" si="2"/>
        <v>0.05</v>
      </c>
      <c r="H10" s="2"/>
      <c r="I10" s="2"/>
      <c r="J10" s="2">
        <v>20.3</v>
      </c>
      <c r="K10" s="2">
        <f t="shared" ref="K10:K19" si="3">TAN(J10*PI()/180)</f>
        <v>0.369911232311126</v>
      </c>
      <c r="L10" s="2"/>
      <c r="M10" s="2"/>
      <c r="N10" s="2"/>
      <c r="O10" s="2">
        <v>0.487</v>
      </c>
      <c r="P10" s="2"/>
      <c r="Q10" s="2"/>
      <c r="R10" s="2"/>
      <c r="S10" s="2"/>
    </row>
    <row r="11" spans="1:19">
      <c r="A11" s="2">
        <v>3</v>
      </c>
      <c r="B11" s="2">
        <f t="shared" ref="B11:G11" si="4">B10+B4</f>
        <v>15.288</v>
      </c>
      <c r="C11" s="2">
        <f t="shared" si="4"/>
        <v>12</v>
      </c>
      <c r="D11" s="2">
        <f t="shared" si="4"/>
        <v>9</v>
      </c>
      <c r="E11" s="2">
        <f t="shared" si="4"/>
        <v>24.6</v>
      </c>
      <c r="F11" s="2">
        <f t="shared" si="4"/>
        <v>37.88</v>
      </c>
      <c r="G11" s="2">
        <f t="shared" si="4"/>
        <v>0.1</v>
      </c>
      <c r="H11" s="2"/>
      <c r="I11" s="2"/>
      <c r="J11" s="2">
        <v>24.6</v>
      </c>
      <c r="K11" s="2">
        <f t="shared" si="3"/>
        <v>0.457835745983172</v>
      </c>
      <c r="L11" s="2"/>
      <c r="M11" s="2"/>
      <c r="N11" s="2"/>
      <c r="O11" s="2"/>
      <c r="P11" s="2"/>
      <c r="Q11" s="2"/>
      <c r="R11" s="2"/>
      <c r="S11" s="2"/>
    </row>
    <row r="12" spans="1:19">
      <c r="A12" s="2">
        <v>4</v>
      </c>
      <c r="B12" s="2">
        <f t="shared" ref="B12:G12" si="5">B11+B4</f>
        <v>16.932</v>
      </c>
      <c r="C12" s="2">
        <f t="shared" si="5"/>
        <v>18</v>
      </c>
      <c r="D12" s="2">
        <f t="shared" si="5"/>
        <v>13.5</v>
      </c>
      <c r="E12" s="2">
        <f t="shared" si="5"/>
        <v>28.9</v>
      </c>
      <c r="F12" s="2">
        <f t="shared" si="5"/>
        <v>55.02</v>
      </c>
      <c r="G12" s="2">
        <f t="shared" si="5"/>
        <v>0.15</v>
      </c>
      <c r="H12" s="2"/>
      <c r="I12" s="2"/>
      <c r="J12" s="2">
        <v>28.9</v>
      </c>
      <c r="K12" s="2">
        <f t="shared" si="3"/>
        <v>0.552029657799022</v>
      </c>
      <c r="L12" s="2"/>
      <c r="M12" s="2"/>
      <c r="N12" s="2"/>
      <c r="O12" s="2">
        <v>1.977</v>
      </c>
      <c r="P12" s="2">
        <f t="shared" si="1"/>
        <v>0.332</v>
      </c>
      <c r="Q12" s="2"/>
      <c r="R12" s="2"/>
      <c r="S12" s="2"/>
    </row>
    <row r="13" spans="1:19">
      <c r="A13" s="2">
        <v>5</v>
      </c>
      <c r="B13" s="2">
        <f t="shared" ref="B13:G13" si="6">B12+B4</f>
        <v>18.576</v>
      </c>
      <c r="C13" s="2">
        <f t="shared" si="6"/>
        <v>24</v>
      </c>
      <c r="D13" s="2">
        <f t="shared" si="6"/>
        <v>18</v>
      </c>
      <c r="E13" s="2">
        <f t="shared" si="6"/>
        <v>33.2</v>
      </c>
      <c r="F13" s="2">
        <f t="shared" si="6"/>
        <v>72.16</v>
      </c>
      <c r="G13" s="2">
        <f t="shared" si="6"/>
        <v>0.2</v>
      </c>
      <c r="H13" s="2"/>
      <c r="I13" s="2"/>
      <c r="J13" s="2">
        <v>33.2</v>
      </c>
      <c r="K13" s="2">
        <f t="shared" si="3"/>
        <v>0.654381663612146</v>
      </c>
      <c r="L13" s="2"/>
      <c r="M13" s="2"/>
      <c r="N13" s="2"/>
      <c r="O13" s="2">
        <v>1.645</v>
      </c>
      <c r="P13" s="2">
        <f t="shared" si="1"/>
        <v>0.257</v>
      </c>
      <c r="Q13" s="2"/>
      <c r="R13" s="2"/>
      <c r="S13" s="2"/>
    </row>
    <row r="14" spans="1:19">
      <c r="A14" s="2">
        <v>6</v>
      </c>
      <c r="B14" s="2">
        <f t="shared" ref="B14:G14" si="7">B13+B4</f>
        <v>20.22</v>
      </c>
      <c r="C14" s="2">
        <f t="shared" si="7"/>
        <v>30</v>
      </c>
      <c r="D14" s="2">
        <f t="shared" si="7"/>
        <v>22.5</v>
      </c>
      <c r="E14" s="2">
        <f t="shared" si="7"/>
        <v>37.5</v>
      </c>
      <c r="F14" s="2">
        <f t="shared" si="7"/>
        <v>89.3</v>
      </c>
      <c r="G14" s="2">
        <f t="shared" si="7"/>
        <v>0.25</v>
      </c>
      <c r="H14" s="2"/>
      <c r="I14" s="2"/>
      <c r="J14" s="2">
        <v>37.5</v>
      </c>
      <c r="K14" s="2">
        <f t="shared" si="3"/>
        <v>0.76732698797896</v>
      </c>
      <c r="L14" s="2"/>
      <c r="M14" s="2"/>
      <c r="N14" s="2"/>
      <c r="O14" s="2">
        <v>1.388</v>
      </c>
      <c r="P14" s="2">
        <f t="shared" si="1"/>
        <v>0.19</v>
      </c>
      <c r="Q14" s="2"/>
      <c r="R14" s="2"/>
      <c r="S14" s="2"/>
    </row>
    <row r="15" spans="1:19">
      <c r="A15" s="2">
        <v>7</v>
      </c>
      <c r="B15" s="2">
        <f t="shared" ref="B15:G15" si="8">B14+B4</f>
        <v>21.864</v>
      </c>
      <c r="C15" s="2">
        <f t="shared" si="8"/>
        <v>36</v>
      </c>
      <c r="D15" s="2">
        <f t="shared" si="8"/>
        <v>27</v>
      </c>
      <c r="E15" s="2">
        <f t="shared" si="8"/>
        <v>41.8</v>
      </c>
      <c r="F15" s="2">
        <f t="shared" si="8"/>
        <v>106.44</v>
      </c>
      <c r="G15" s="2">
        <f t="shared" si="8"/>
        <v>0.3</v>
      </c>
      <c r="H15" s="2"/>
      <c r="I15" s="2"/>
      <c r="J15" s="2">
        <v>41.8</v>
      </c>
      <c r="K15" s="2">
        <f t="shared" si="3"/>
        <v>0.894103191159751</v>
      </c>
      <c r="L15" s="2"/>
      <c r="M15" s="2"/>
      <c r="N15" s="2"/>
      <c r="O15" s="2">
        <v>1.198</v>
      </c>
      <c r="P15" s="2">
        <f t="shared" si="1"/>
        <v>0.162</v>
      </c>
      <c r="Q15" s="2"/>
      <c r="R15" s="2"/>
      <c r="S15" s="2"/>
    </row>
    <row r="16" spans="1:19">
      <c r="A16" s="2">
        <v>8</v>
      </c>
      <c r="B16" s="2">
        <f t="shared" ref="B16:G16" si="9">B15+B4</f>
        <v>23.508</v>
      </c>
      <c r="C16" s="2">
        <f t="shared" si="9"/>
        <v>42</v>
      </c>
      <c r="D16" s="2">
        <f t="shared" si="9"/>
        <v>31.5</v>
      </c>
      <c r="E16" s="2">
        <f t="shared" si="9"/>
        <v>46.1</v>
      </c>
      <c r="F16" s="2">
        <f t="shared" si="9"/>
        <v>123.58</v>
      </c>
      <c r="G16" s="2">
        <f t="shared" si="9"/>
        <v>0.35</v>
      </c>
      <c r="H16" s="2"/>
      <c r="I16" s="2"/>
      <c r="J16" s="2">
        <v>46.1</v>
      </c>
      <c r="K16" s="2">
        <f t="shared" si="3"/>
        <v>1.03915375226516</v>
      </c>
      <c r="L16" s="2"/>
      <c r="M16" s="2"/>
      <c r="N16" s="2"/>
      <c r="O16" s="2">
        <v>1.036</v>
      </c>
      <c r="P16" s="2">
        <f t="shared" si="1"/>
        <v>0.129</v>
      </c>
      <c r="Q16" s="2"/>
      <c r="R16" s="2"/>
      <c r="S16" s="2"/>
    </row>
    <row r="17" spans="1:19">
      <c r="A17" s="2">
        <v>9</v>
      </c>
      <c r="B17" s="2">
        <f t="shared" ref="B17:G17" si="10">B16+B4</f>
        <v>25.152</v>
      </c>
      <c r="C17" s="2">
        <f t="shared" si="10"/>
        <v>48</v>
      </c>
      <c r="D17" s="2">
        <f t="shared" si="10"/>
        <v>36</v>
      </c>
      <c r="E17" s="2">
        <f t="shared" si="10"/>
        <v>50.4</v>
      </c>
      <c r="F17" s="2">
        <f t="shared" si="10"/>
        <v>140.72</v>
      </c>
      <c r="G17" s="2">
        <f t="shared" si="10"/>
        <v>0.4</v>
      </c>
      <c r="H17" s="2"/>
      <c r="I17" s="2"/>
      <c r="J17" s="2">
        <v>50.4</v>
      </c>
      <c r="K17" s="2">
        <f t="shared" si="3"/>
        <v>1.20879235040961</v>
      </c>
      <c r="L17" s="2"/>
      <c r="M17" s="2"/>
      <c r="N17" s="2"/>
      <c r="O17" s="2">
        <v>0.907</v>
      </c>
      <c r="P17" s="2"/>
      <c r="Q17" s="2"/>
      <c r="R17" s="2"/>
      <c r="S17" s="2"/>
    </row>
    <row r="18" spans="1:19">
      <c r="A18" s="2">
        <v>10</v>
      </c>
      <c r="B18" s="2">
        <f t="shared" ref="B18:G18" si="11">B17+B4</f>
        <v>26.796</v>
      </c>
      <c r="C18" s="2">
        <f t="shared" si="11"/>
        <v>54</v>
      </c>
      <c r="D18" s="2">
        <f t="shared" si="11"/>
        <v>40.5</v>
      </c>
      <c r="E18" s="2">
        <f t="shared" si="11"/>
        <v>54.7</v>
      </c>
      <c r="F18" s="2">
        <f t="shared" si="11"/>
        <v>157.86</v>
      </c>
      <c r="G18" s="2">
        <f t="shared" si="11"/>
        <v>0.45</v>
      </c>
      <c r="H18" s="2"/>
      <c r="I18" s="2"/>
      <c r="J18" s="2">
        <v>54.7</v>
      </c>
      <c r="K18" s="2">
        <f t="shared" si="3"/>
        <v>1.41235064770646</v>
      </c>
      <c r="L18" s="2"/>
      <c r="M18" s="2"/>
      <c r="N18" s="2"/>
      <c r="O18" s="2">
        <v>0.803</v>
      </c>
      <c r="P18" s="2"/>
      <c r="Q18" s="2"/>
      <c r="R18" s="2"/>
      <c r="S18" s="2"/>
    </row>
    <row r="19" spans="1:19">
      <c r="A19" s="2">
        <v>11</v>
      </c>
      <c r="B19" s="2">
        <f t="shared" ref="B19:G19" si="12">B18+B4</f>
        <v>28.44</v>
      </c>
      <c r="C19" s="2">
        <f t="shared" si="12"/>
        <v>60</v>
      </c>
      <c r="D19" s="2">
        <f t="shared" si="12"/>
        <v>45</v>
      </c>
      <c r="E19" s="2">
        <f t="shared" si="12"/>
        <v>59</v>
      </c>
      <c r="F19" s="2">
        <f t="shared" si="12"/>
        <v>175</v>
      </c>
      <c r="G19" s="2">
        <f t="shared" si="12"/>
        <v>0.5</v>
      </c>
      <c r="H19" s="2"/>
      <c r="I19" s="2"/>
      <c r="J19" s="2">
        <v>59</v>
      </c>
      <c r="K19" s="2">
        <f t="shared" si="3"/>
        <v>1.66427948235052</v>
      </c>
      <c r="L19" s="2"/>
      <c r="M19" s="2"/>
      <c r="N19" s="2"/>
      <c r="O19" s="2">
        <v>0.709</v>
      </c>
      <c r="P19" s="2"/>
      <c r="Q19" s="2"/>
      <c r="R19" s="2"/>
      <c r="S19" s="2"/>
    </row>
    <row r="20" spans="1:19">
      <c r="A20" s="2"/>
      <c r="B20" s="5" t="s">
        <v>90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>
        <v>0.631</v>
      </c>
      <c r="P20" s="2"/>
      <c r="Q20" s="2"/>
      <c r="R20" s="2"/>
      <c r="S20" s="2"/>
    </row>
    <row r="21" spans="1:19">
      <c r="A21" s="2">
        <v>1</v>
      </c>
      <c r="B21" s="2">
        <v>1.298</v>
      </c>
      <c r="C21" s="2">
        <v>0.671</v>
      </c>
      <c r="D21" s="2">
        <v>0.204</v>
      </c>
      <c r="E21" s="2">
        <v>2.005</v>
      </c>
      <c r="F21" s="2">
        <v>3.087</v>
      </c>
      <c r="G21" s="2">
        <v>1.393</v>
      </c>
      <c r="H21" s="2"/>
      <c r="I21" s="2"/>
      <c r="J21" s="2"/>
      <c r="K21" s="2"/>
      <c r="L21" s="2"/>
      <c r="M21" s="2"/>
      <c r="N21" s="2"/>
      <c r="O21" s="2">
        <v>0.556</v>
      </c>
      <c r="P21" s="2"/>
      <c r="Q21" s="2"/>
      <c r="R21" s="2"/>
      <c r="S21" s="2"/>
    </row>
    <row r="22" spans="1:19">
      <c r="A22" s="2">
        <v>2</v>
      </c>
      <c r="B22" s="2">
        <v>1.237</v>
      </c>
      <c r="C22" s="2">
        <v>0.864</v>
      </c>
      <c r="D22" s="2">
        <v>0.351</v>
      </c>
      <c r="E22" s="2">
        <v>1.645</v>
      </c>
      <c r="F22" s="2">
        <v>1.322</v>
      </c>
      <c r="G22" s="2">
        <v>1.324</v>
      </c>
      <c r="H22" s="2"/>
      <c r="I22" s="2"/>
      <c r="J22" s="2"/>
      <c r="K22" s="2"/>
      <c r="L22" s="2"/>
      <c r="M22" s="2"/>
      <c r="N22" s="2"/>
      <c r="O22" s="2">
        <v>0.487</v>
      </c>
      <c r="P22" s="2"/>
      <c r="Q22" s="2"/>
      <c r="R22" s="2"/>
      <c r="S22" s="2"/>
    </row>
    <row r="23" spans="1:19">
      <c r="A23" s="2">
        <v>3</v>
      </c>
      <c r="B23" s="2">
        <v>1.196</v>
      </c>
      <c r="C23" s="2">
        <v>0.984</v>
      </c>
      <c r="D23" s="2">
        <v>0.493</v>
      </c>
      <c r="E23" s="2">
        <v>1.388</v>
      </c>
      <c r="F23" s="2">
        <v>1.108</v>
      </c>
      <c r="G23" s="2">
        <v>1.255</v>
      </c>
      <c r="H23" s="2"/>
      <c r="I23" s="2"/>
      <c r="J23" s="4">
        <v>37</v>
      </c>
      <c r="K23" s="2"/>
      <c r="L23" s="2"/>
      <c r="M23" s="2"/>
      <c r="N23" s="2"/>
      <c r="O23" s="2"/>
      <c r="P23" s="2"/>
      <c r="Q23" s="2"/>
      <c r="R23" s="2"/>
      <c r="S23" s="2"/>
    </row>
    <row r="24" spans="1:19">
      <c r="A24" s="2">
        <v>4</v>
      </c>
      <c r="B24" s="2">
        <v>1.163</v>
      </c>
      <c r="C24" s="2">
        <v>1.088</v>
      </c>
      <c r="D24" s="2">
        <v>0.626</v>
      </c>
      <c r="E24" s="2">
        <v>1.198</v>
      </c>
      <c r="F24" s="2">
        <v>1.009</v>
      </c>
      <c r="G24" s="2">
        <v>1.186</v>
      </c>
      <c r="H24" s="2"/>
      <c r="I24" s="2"/>
      <c r="J24" s="4">
        <v>31.01</v>
      </c>
      <c r="K24" s="2">
        <f>TAN(J24*PI()/180)</f>
        <v>0.601098189099106</v>
      </c>
      <c r="L24" s="2">
        <f>37/K24</f>
        <v>61.5540034406918</v>
      </c>
      <c r="M24" s="2">
        <f>40+L24</f>
        <v>101.554003440692</v>
      </c>
      <c r="N24" s="2">
        <f>M24-20</f>
        <v>81.5540034406918</v>
      </c>
      <c r="O24" s="2"/>
      <c r="P24" s="2"/>
      <c r="Q24" s="2"/>
      <c r="R24" s="2"/>
      <c r="S24" s="2"/>
    </row>
    <row r="25" spans="1:19">
      <c r="A25" s="2">
        <v>5</v>
      </c>
      <c r="B25" s="2">
        <v>1.136</v>
      </c>
      <c r="C25" s="2">
        <v>1.168</v>
      </c>
      <c r="D25" s="2">
        <v>0.762</v>
      </c>
      <c r="E25" s="2">
        <v>1.036</v>
      </c>
      <c r="F25" s="2">
        <v>0.951</v>
      </c>
      <c r="G25" s="2">
        <v>1.116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>
      <c r="A26" s="2">
        <v>6</v>
      </c>
      <c r="B26" s="2">
        <v>1.113</v>
      </c>
      <c r="C26" s="2">
        <v>1.246</v>
      </c>
      <c r="D26" s="2">
        <v>0.9</v>
      </c>
      <c r="E26" s="2">
        <v>0.907</v>
      </c>
      <c r="F26" s="2">
        <v>0.91</v>
      </c>
      <c r="G26" s="2">
        <v>1.047</v>
      </c>
      <c r="H26" s="2"/>
      <c r="I26" s="2"/>
      <c r="J26" s="5" t="s">
        <v>91</v>
      </c>
      <c r="K26" s="2"/>
      <c r="L26" s="2"/>
      <c r="M26" s="2"/>
      <c r="N26" s="2"/>
      <c r="O26" s="2">
        <v>57</v>
      </c>
      <c r="P26" s="2"/>
      <c r="Q26" s="2"/>
      <c r="R26" s="2"/>
      <c r="S26" s="2"/>
    </row>
    <row r="27" spans="1:19">
      <c r="A27" s="2">
        <v>7</v>
      </c>
      <c r="B27" s="2">
        <v>1.091</v>
      </c>
      <c r="C27" s="2">
        <v>1.324</v>
      </c>
      <c r="D27" s="2">
        <v>1.048</v>
      </c>
      <c r="E27" s="2">
        <v>0.803</v>
      </c>
      <c r="F27" s="2">
        <v>0.886</v>
      </c>
      <c r="G27" s="2">
        <v>0.977</v>
      </c>
      <c r="H27" s="2"/>
      <c r="I27" s="2"/>
      <c r="J27" s="2">
        <v>16</v>
      </c>
      <c r="K27" s="2">
        <f>TAN(J27*PI()/180)</f>
        <v>0.286745385758808</v>
      </c>
      <c r="L27" s="2">
        <f>37/K27</f>
        <v>129.034334422114</v>
      </c>
      <c r="M27" s="2">
        <f>40+L27</f>
        <v>169.034334422114</v>
      </c>
      <c r="N27" s="2">
        <f>M27-20</f>
        <v>149.034334422114</v>
      </c>
      <c r="O27" s="2"/>
      <c r="P27" s="2"/>
      <c r="Q27" s="2"/>
      <c r="R27" s="2"/>
      <c r="S27" s="2"/>
    </row>
    <row r="28" spans="1:19">
      <c r="A28" s="2">
        <v>8</v>
      </c>
      <c r="B28" s="2">
        <v>1.072</v>
      </c>
      <c r="C28" s="2">
        <v>1.396</v>
      </c>
      <c r="D28" s="2">
        <v>1.203</v>
      </c>
      <c r="E28" s="2">
        <v>0.709</v>
      </c>
      <c r="F28" s="2">
        <v>0.86</v>
      </c>
      <c r="G28" s="2">
        <v>0.908</v>
      </c>
      <c r="H28" s="2"/>
      <c r="I28" s="2"/>
      <c r="J28" s="2">
        <v>20.3</v>
      </c>
      <c r="K28" s="2">
        <f t="shared" ref="K28:K37" si="13">TAN(J28*PI()/180)</f>
        <v>0.369911232311126</v>
      </c>
      <c r="L28" s="2">
        <f t="shared" ref="L28:L37" si="14">37/K28</f>
        <v>100.023997024454</v>
      </c>
      <c r="M28" s="2">
        <f t="shared" ref="M28:M37" si="15">40+L28</f>
        <v>140.023997024454</v>
      </c>
      <c r="N28" s="2">
        <f t="shared" ref="N28:N37" si="16">M28-20</f>
        <v>120.023997024454</v>
      </c>
      <c r="O28" s="2"/>
      <c r="P28" s="2"/>
      <c r="Q28" s="2"/>
      <c r="R28" s="2"/>
      <c r="S28" s="2"/>
    </row>
    <row r="29" spans="1:19">
      <c r="A29" s="2">
        <v>9</v>
      </c>
      <c r="B29" s="2">
        <v>1.056</v>
      </c>
      <c r="C29" s="2">
        <v>1.466</v>
      </c>
      <c r="D29" s="2">
        <v>1.371</v>
      </c>
      <c r="E29" s="2">
        <v>0.631</v>
      </c>
      <c r="F29" s="2">
        <v>0.844</v>
      </c>
      <c r="G29" s="2">
        <v>0.84</v>
      </c>
      <c r="H29" s="2"/>
      <c r="I29" s="2"/>
      <c r="J29" s="2">
        <v>24.6</v>
      </c>
      <c r="K29" s="2">
        <f t="shared" si="13"/>
        <v>0.457835745983172</v>
      </c>
      <c r="L29" s="2">
        <f t="shared" si="14"/>
        <v>80.8150091481934</v>
      </c>
      <c r="M29" s="2">
        <f t="shared" si="15"/>
        <v>120.815009148193</v>
      </c>
      <c r="N29" s="2">
        <f t="shared" si="16"/>
        <v>100.815009148193</v>
      </c>
      <c r="O29" s="2"/>
      <c r="P29" s="2"/>
      <c r="Q29" s="2"/>
      <c r="R29" s="2"/>
      <c r="S29" s="2"/>
    </row>
    <row r="30" spans="1:19">
      <c r="A30" s="2">
        <v>10</v>
      </c>
      <c r="B30" s="2">
        <v>1.04</v>
      </c>
      <c r="C30" s="2">
        <v>1.537</v>
      </c>
      <c r="D30" s="2">
        <v>1.546</v>
      </c>
      <c r="E30" s="2">
        <v>0.556</v>
      </c>
      <c r="F30" s="2">
        <v>0.833</v>
      </c>
      <c r="G30" s="2">
        <v>0.773</v>
      </c>
      <c r="H30" s="2"/>
      <c r="I30" s="2"/>
      <c r="J30" s="4">
        <v>28.9</v>
      </c>
      <c r="K30" s="2">
        <f t="shared" si="13"/>
        <v>0.552029657799022</v>
      </c>
      <c r="L30" s="2">
        <f t="shared" si="14"/>
        <v>67.0253843743131</v>
      </c>
      <c r="M30" s="2">
        <f t="shared" si="15"/>
        <v>107.025384374313</v>
      </c>
      <c r="N30" s="2">
        <f t="shared" si="16"/>
        <v>87.0253843743131</v>
      </c>
      <c r="O30" s="2"/>
      <c r="P30" s="4"/>
      <c r="Q30" s="2"/>
      <c r="R30" s="4"/>
      <c r="S30" s="2"/>
    </row>
    <row r="31" spans="1:19">
      <c r="A31" s="2">
        <v>11</v>
      </c>
      <c r="B31" s="2">
        <v>1.024</v>
      </c>
      <c r="C31" s="2">
        <v>1.609</v>
      </c>
      <c r="D31" s="2">
        <v>1.744</v>
      </c>
      <c r="E31" s="2">
        <v>0.487</v>
      </c>
      <c r="F31" s="2">
        <v>0.823</v>
      </c>
      <c r="G31" s="2">
        <v>0.707</v>
      </c>
      <c r="H31" s="2"/>
      <c r="I31" s="2"/>
      <c r="J31" s="2">
        <v>33.2</v>
      </c>
      <c r="K31" s="2">
        <f t="shared" si="13"/>
        <v>0.654381663612146</v>
      </c>
      <c r="L31" s="2">
        <f t="shared" si="14"/>
        <v>56.5419266116999</v>
      </c>
      <c r="M31" s="2">
        <f t="shared" si="15"/>
        <v>96.5419266116998</v>
      </c>
      <c r="N31" s="2">
        <f t="shared" si="16"/>
        <v>76.5419266116998</v>
      </c>
      <c r="O31" s="2"/>
      <c r="P31" s="2"/>
      <c r="Q31" s="2"/>
      <c r="R31" s="2"/>
      <c r="S31" s="2"/>
    </row>
    <row r="32" spans="1:19">
      <c r="A32" s="2"/>
      <c r="B32" s="2">
        <f t="shared" ref="B32:G32" si="17">B21-B31</f>
        <v>0.274</v>
      </c>
      <c r="C32" s="2">
        <f t="shared" si="17"/>
        <v>-0.938</v>
      </c>
      <c r="D32" s="2">
        <f t="shared" si="17"/>
        <v>-1.54</v>
      </c>
      <c r="E32" s="2">
        <f t="shared" si="17"/>
        <v>1.518</v>
      </c>
      <c r="F32" s="2">
        <f t="shared" si="17"/>
        <v>2.264</v>
      </c>
      <c r="G32" s="2">
        <f t="shared" si="17"/>
        <v>0.686</v>
      </c>
      <c r="H32" s="2"/>
      <c r="I32" s="2"/>
      <c r="J32" s="2">
        <v>37.5</v>
      </c>
      <c r="K32" s="2">
        <f t="shared" si="13"/>
        <v>0.76732698797896</v>
      </c>
      <c r="L32" s="2">
        <f t="shared" si="14"/>
        <v>48.2193387951246</v>
      </c>
      <c r="M32" s="2">
        <f t="shared" si="15"/>
        <v>88.2193387951246</v>
      </c>
      <c r="N32" s="2">
        <f t="shared" si="16"/>
        <v>68.2193387951246</v>
      </c>
      <c r="O32" s="2"/>
      <c r="P32" s="2"/>
      <c r="Q32" s="2"/>
      <c r="R32" s="2"/>
      <c r="S32" s="2"/>
    </row>
    <row r="33" spans="1:19">
      <c r="A33" s="2"/>
      <c r="B33" s="2"/>
      <c r="C33" s="2"/>
      <c r="D33" s="2"/>
      <c r="E33" s="2"/>
      <c r="F33" s="2"/>
      <c r="G33" s="2"/>
      <c r="H33" s="2"/>
      <c r="I33" s="2"/>
      <c r="J33" s="2">
        <v>41.8</v>
      </c>
      <c r="K33" s="2">
        <f t="shared" si="13"/>
        <v>0.894103191159751</v>
      </c>
      <c r="L33" s="2">
        <f t="shared" si="14"/>
        <v>41.382248006527</v>
      </c>
      <c r="M33" s="2">
        <f t="shared" si="15"/>
        <v>81.382248006527</v>
      </c>
      <c r="N33" s="2">
        <f t="shared" si="16"/>
        <v>61.382248006527</v>
      </c>
      <c r="O33" s="2"/>
      <c r="P33" s="2"/>
      <c r="Q33" s="2"/>
      <c r="R33" s="2"/>
      <c r="S33" s="2"/>
    </row>
    <row r="34" spans="1:19">
      <c r="A34" s="2"/>
      <c r="B34" s="2"/>
      <c r="C34" s="2"/>
      <c r="D34" s="2"/>
      <c r="E34" s="2"/>
      <c r="F34" s="2"/>
      <c r="G34" s="2"/>
      <c r="H34" s="2"/>
      <c r="I34" s="2"/>
      <c r="J34" s="2">
        <v>46.1</v>
      </c>
      <c r="K34" s="2">
        <f t="shared" si="13"/>
        <v>1.03915375226516</v>
      </c>
      <c r="L34" s="2">
        <f t="shared" si="14"/>
        <v>35.6058955850827</v>
      </c>
      <c r="M34" s="2">
        <f t="shared" si="15"/>
        <v>75.6058955850827</v>
      </c>
      <c r="N34" s="2">
        <f t="shared" si="16"/>
        <v>55.6058955850827</v>
      </c>
      <c r="O34" s="2"/>
      <c r="P34" s="2"/>
      <c r="Q34" s="2"/>
      <c r="R34" s="2"/>
      <c r="S34" s="2"/>
    </row>
    <row r="35" spans="1:19">
      <c r="A35" s="2"/>
      <c r="B35" s="2"/>
      <c r="C35" s="2"/>
      <c r="D35" s="2"/>
      <c r="E35" s="2"/>
      <c r="F35" s="2"/>
      <c r="G35" s="2"/>
      <c r="H35" s="2"/>
      <c r="I35" s="2"/>
      <c r="J35" s="2">
        <v>50.4</v>
      </c>
      <c r="K35" s="2">
        <f t="shared" si="13"/>
        <v>1.20879235040961</v>
      </c>
      <c r="L35" s="2">
        <f t="shared" si="14"/>
        <v>30.6090620009816</v>
      </c>
      <c r="M35" s="2">
        <f t="shared" si="15"/>
        <v>70.6090620009816</v>
      </c>
      <c r="N35" s="2">
        <f t="shared" si="16"/>
        <v>50.6090620009816</v>
      </c>
      <c r="O35" s="2"/>
      <c r="P35" s="2"/>
      <c r="Q35" s="2"/>
      <c r="R35" s="2"/>
      <c r="S35" s="2"/>
    </row>
    <row r="36" spans="1:19">
      <c r="A36" s="2"/>
      <c r="B36" s="2"/>
      <c r="C36" s="2"/>
      <c r="D36" s="2"/>
      <c r="E36" s="2"/>
      <c r="F36" s="2"/>
      <c r="G36" s="2"/>
      <c r="H36" s="2"/>
      <c r="I36" s="2"/>
      <c r="J36" s="2">
        <v>54.7</v>
      </c>
      <c r="K36" s="2">
        <f t="shared" si="13"/>
        <v>1.41235064770646</v>
      </c>
      <c r="L36" s="2">
        <f t="shared" si="14"/>
        <v>26.1974602837369</v>
      </c>
      <c r="M36" s="2">
        <f t="shared" si="15"/>
        <v>66.1974602837369</v>
      </c>
      <c r="N36" s="2">
        <f t="shared" si="16"/>
        <v>46.1974602837369</v>
      </c>
      <c r="O36" s="2"/>
      <c r="P36" s="2"/>
      <c r="Q36" s="2"/>
      <c r="R36" s="2"/>
      <c r="S36" s="2"/>
    </row>
    <row r="37" spans="1:19">
      <c r="A37" s="2"/>
      <c r="B37" s="2"/>
      <c r="C37" s="2"/>
      <c r="D37" s="2"/>
      <c r="E37" s="2"/>
      <c r="F37" s="2"/>
      <c r="G37" s="2"/>
      <c r="H37" s="2"/>
      <c r="I37" s="2"/>
      <c r="J37" s="2">
        <v>59</v>
      </c>
      <c r="K37" s="2">
        <f t="shared" si="13"/>
        <v>1.66427948235052</v>
      </c>
      <c r="L37" s="2">
        <f t="shared" si="14"/>
        <v>22.2318429040197</v>
      </c>
      <c r="M37" s="2">
        <f t="shared" si="15"/>
        <v>62.2318429040197</v>
      </c>
      <c r="N37" s="2">
        <f t="shared" si="16"/>
        <v>42.2318429040197</v>
      </c>
      <c r="O37" s="2"/>
      <c r="P37" s="2"/>
      <c r="Q37" s="2"/>
      <c r="R37" s="2"/>
      <c r="S37" s="2"/>
    </row>
    <row r="38" spans="1:1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>
      <c r="A39" s="2"/>
      <c r="B39" s="3" t="s">
        <v>79</v>
      </c>
      <c r="C39" s="3" t="s">
        <v>80</v>
      </c>
      <c r="D39" s="3" t="s">
        <v>81</v>
      </c>
      <c r="E39" s="3" t="s">
        <v>82</v>
      </c>
      <c r="F39" s="3" t="s">
        <v>83</v>
      </c>
      <c r="G39" s="3" t="s">
        <v>84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>
      <c r="A40" s="2"/>
      <c r="B40" s="4">
        <v>28.44</v>
      </c>
      <c r="C40" s="3">
        <v>300</v>
      </c>
      <c r="D40" s="4">
        <v>45</v>
      </c>
      <c r="E40" s="4">
        <v>59</v>
      </c>
      <c r="F40" s="3">
        <v>214</v>
      </c>
      <c r="G40" s="4">
        <v>0.5</v>
      </c>
      <c r="H40" s="2"/>
      <c r="I40" s="2"/>
      <c r="J40" s="5" t="s">
        <v>92</v>
      </c>
      <c r="K40" s="2"/>
      <c r="L40" s="2"/>
      <c r="M40" s="5" t="s">
        <v>74</v>
      </c>
      <c r="N40" s="5" t="s">
        <v>75</v>
      </c>
      <c r="O40" s="5" t="s">
        <v>76</v>
      </c>
      <c r="P40" s="2"/>
      <c r="Q40" s="2"/>
      <c r="R40" s="2"/>
      <c r="S40" s="2"/>
    </row>
    <row r="41" spans="1:19">
      <c r="A41" s="2"/>
      <c r="B41" s="4">
        <v>12</v>
      </c>
      <c r="C41" s="3">
        <v>0</v>
      </c>
      <c r="D41" s="4">
        <v>0</v>
      </c>
      <c r="E41" s="4">
        <v>16</v>
      </c>
      <c r="F41" s="3">
        <v>3.6</v>
      </c>
      <c r="G41" s="4">
        <v>0</v>
      </c>
      <c r="H41" s="2"/>
      <c r="I41" s="2">
        <f>J41+20</f>
        <v>23.6</v>
      </c>
      <c r="J41" s="3">
        <v>3.6</v>
      </c>
      <c r="K41" s="4">
        <v>31.01</v>
      </c>
      <c r="L41" s="2">
        <f>TAN(K41*PI()/180)</f>
        <v>0.601098189099106</v>
      </c>
      <c r="M41" s="2">
        <f>J41/L41</f>
        <v>5.98903817260785</v>
      </c>
      <c r="N41" s="2">
        <f>M41+40</f>
        <v>45.9890381726079</v>
      </c>
      <c r="O41" s="2">
        <f>N41-20</f>
        <v>25.9890381726079</v>
      </c>
      <c r="P41" s="2"/>
      <c r="Q41" s="2"/>
      <c r="R41" s="2"/>
      <c r="S41" s="2"/>
    </row>
    <row r="42" spans="1:19">
      <c r="A42" s="2"/>
      <c r="B42" s="2">
        <f t="shared" ref="B42:G42" si="18">(B40-B41)/10</f>
        <v>1.644</v>
      </c>
      <c r="C42" s="5">
        <f t="shared" si="18"/>
        <v>30</v>
      </c>
      <c r="D42" s="2">
        <f t="shared" si="18"/>
        <v>4.5</v>
      </c>
      <c r="E42" s="2">
        <f t="shared" si="18"/>
        <v>4.3</v>
      </c>
      <c r="F42" s="5">
        <f t="shared" si="18"/>
        <v>21.04</v>
      </c>
      <c r="G42" s="2">
        <f t="shared" si="18"/>
        <v>0.05</v>
      </c>
      <c r="H42" s="2"/>
      <c r="I42" s="2">
        <f t="shared" ref="I42:I51" si="19">J42+20</f>
        <v>44.64</v>
      </c>
      <c r="J42" s="5">
        <v>24.64</v>
      </c>
      <c r="K42" s="4">
        <v>31.01</v>
      </c>
      <c r="L42" s="2">
        <f t="shared" ref="L42:L51" si="20">TAN(K42*PI()/180)</f>
        <v>0.601098189099106</v>
      </c>
      <c r="M42" s="2">
        <f t="shared" ref="M42:M51" si="21">J42/L42</f>
        <v>40.9916390480715</v>
      </c>
      <c r="N42" s="2">
        <f>M42+80</f>
        <v>120.991639048072</v>
      </c>
      <c r="O42" s="2">
        <f>N42-40</f>
        <v>80.9916390480715</v>
      </c>
      <c r="P42" s="2"/>
      <c r="Q42" s="2"/>
      <c r="R42" s="2"/>
      <c r="S42" s="2"/>
    </row>
    <row r="43" spans="1:19">
      <c r="A43" s="2"/>
      <c r="B43" s="4">
        <v>20</v>
      </c>
      <c r="C43" s="3">
        <v>19.96</v>
      </c>
      <c r="D43" s="4">
        <v>28.98</v>
      </c>
      <c r="E43" s="4">
        <v>31.01</v>
      </c>
      <c r="F43" s="3">
        <v>37</v>
      </c>
      <c r="G43" s="4">
        <v>0.2</v>
      </c>
      <c r="H43" s="2"/>
      <c r="I43" s="2">
        <f t="shared" si="19"/>
        <v>65.68</v>
      </c>
      <c r="J43" s="5">
        <v>45.68</v>
      </c>
      <c r="K43" s="4">
        <v>31.01</v>
      </c>
      <c r="L43" s="2">
        <f t="shared" si="20"/>
        <v>0.601098189099106</v>
      </c>
      <c r="M43" s="2">
        <f t="shared" si="21"/>
        <v>75.9942399235352</v>
      </c>
      <c r="N43" s="2">
        <f t="shared" ref="N43:N51" si="22">M43+80</f>
        <v>155.994239923535</v>
      </c>
      <c r="O43" s="2">
        <f t="shared" ref="O43:O51" si="23">N43-40</f>
        <v>115.994239923535</v>
      </c>
      <c r="P43" s="2"/>
      <c r="Q43" s="2"/>
      <c r="R43" s="2"/>
      <c r="S43" s="2"/>
    </row>
    <row r="44" spans="1:19">
      <c r="A44" s="2"/>
      <c r="B44" s="2"/>
      <c r="C44" s="5"/>
      <c r="D44" s="2"/>
      <c r="E44" s="2"/>
      <c r="F44" s="5"/>
      <c r="G44" s="2"/>
      <c r="H44" s="2"/>
      <c r="I44" s="2">
        <f t="shared" si="19"/>
        <v>86.72</v>
      </c>
      <c r="J44" s="5">
        <v>66.72</v>
      </c>
      <c r="K44" s="4">
        <v>31.01</v>
      </c>
      <c r="L44" s="2">
        <f t="shared" si="20"/>
        <v>0.601098189099106</v>
      </c>
      <c r="M44" s="2">
        <f t="shared" si="21"/>
        <v>110.996840798999</v>
      </c>
      <c r="N44" s="2">
        <f t="shared" si="22"/>
        <v>190.996840798999</v>
      </c>
      <c r="O44" s="2">
        <f t="shared" si="23"/>
        <v>150.996840798999</v>
      </c>
      <c r="P44" s="2"/>
      <c r="Q44" s="2"/>
      <c r="R44" s="2"/>
      <c r="S44" s="2"/>
    </row>
    <row r="45" spans="1:19">
      <c r="A45" s="2"/>
      <c r="B45" s="2"/>
      <c r="C45" s="5"/>
      <c r="D45" s="2"/>
      <c r="E45" s="2"/>
      <c r="F45" s="5"/>
      <c r="G45" s="2"/>
      <c r="H45" s="2"/>
      <c r="I45" s="2">
        <f t="shared" si="19"/>
        <v>107.76</v>
      </c>
      <c r="J45" s="5">
        <v>87.76</v>
      </c>
      <c r="K45" s="4">
        <v>31.01</v>
      </c>
      <c r="L45" s="2">
        <f t="shared" si="20"/>
        <v>0.601098189099106</v>
      </c>
      <c r="M45" s="2">
        <f t="shared" si="21"/>
        <v>145.999441674463</v>
      </c>
      <c r="N45" s="2">
        <f t="shared" si="22"/>
        <v>225.999441674463</v>
      </c>
      <c r="O45" s="2">
        <f t="shared" si="23"/>
        <v>185.999441674463</v>
      </c>
      <c r="P45" s="2"/>
      <c r="Q45" s="2"/>
      <c r="R45" s="2"/>
      <c r="S45" s="2"/>
    </row>
    <row r="46" spans="1:19">
      <c r="A46" s="2"/>
      <c r="B46" s="3" t="s">
        <v>79</v>
      </c>
      <c r="C46" s="3" t="s">
        <v>80</v>
      </c>
      <c r="D46" s="3" t="s">
        <v>81</v>
      </c>
      <c r="E46" s="3" t="s">
        <v>82</v>
      </c>
      <c r="F46" s="3" t="s">
        <v>83</v>
      </c>
      <c r="G46" s="3" t="s">
        <v>84</v>
      </c>
      <c r="H46" s="2"/>
      <c r="I46" s="2">
        <f t="shared" si="19"/>
        <v>128.8</v>
      </c>
      <c r="J46" s="5">
        <v>108.8</v>
      </c>
      <c r="K46" s="4">
        <v>31.01</v>
      </c>
      <c r="L46" s="2">
        <f t="shared" si="20"/>
        <v>0.601098189099106</v>
      </c>
      <c r="M46" s="2">
        <f t="shared" si="21"/>
        <v>181.002042549926</v>
      </c>
      <c r="N46" s="2">
        <f t="shared" si="22"/>
        <v>261.002042549926</v>
      </c>
      <c r="O46" s="2">
        <f t="shared" si="23"/>
        <v>221.002042549926</v>
      </c>
      <c r="P46" s="2"/>
      <c r="Q46" s="2"/>
      <c r="R46" s="2"/>
      <c r="S46" s="2"/>
    </row>
    <row r="47" spans="1:19">
      <c r="A47" s="2"/>
      <c r="B47" s="4">
        <v>12</v>
      </c>
      <c r="C47" s="3">
        <v>0</v>
      </c>
      <c r="D47" s="4">
        <v>0</v>
      </c>
      <c r="E47" s="4">
        <v>16</v>
      </c>
      <c r="F47" s="3">
        <v>3.6</v>
      </c>
      <c r="G47" s="4">
        <v>0</v>
      </c>
      <c r="H47" s="2"/>
      <c r="I47" s="2">
        <f t="shared" si="19"/>
        <v>149.84</v>
      </c>
      <c r="J47" s="5">
        <v>129.84</v>
      </c>
      <c r="K47" s="4">
        <v>31.01</v>
      </c>
      <c r="L47" s="2">
        <f t="shared" si="20"/>
        <v>0.601098189099106</v>
      </c>
      <c r="M47" s="2">
        <f t="shared" si="21"/>
        <v>216.00464342539</v>
      </c>
      <c r="N47" s="2">
        <f t="shared" si="22"/>
        <v>296.00464342539</v>
      </c>
      <c r="O47" s="2">
        <f t="shared" si="23"/>
        <v>256.00464342539</v>
      </c>
      <c r="P47" s="2"/>
      <c r="Q47" s="2"/>
      <c r="R47" s="2"/>
      <c r="S47" s="2"/>
    </row>
    <row r="48" spans="1:19">
      <c r="A48" s="2"/>
      <c r="B48" s="2">
        <f t="shared" ref="B48:G48" si="24">B47+B42</f>
        <v>13.644</v>
      </c>
      <c r="C48" s="5">
        <f t="shared" si="24"/>
        <v>30</v>
      </c>
      <c r="D48" s="2">
        <f t="shared" si="24"/>
        <v>4.5</v>
      </c>
      <c r="E48" s="2">
        <f t="shared" si="24"/>
        <v>20.3</v>
      </c>
      <c r="F48" s="5">
        <f t="shared" si="24"/>
        <v>24.64</v>
      </c>
      <c r="G48" s="2">
        <f t="shared" si="24"/>
        <v>0.05</v>
      </c>
      <c r="H48" s="2"/>
      <c r="I48" s="2">
        <f t="shared" si="19"/>
        <v>170.88</v>
      </c>
      <c r="J48" s="5">
        <v>150.88</v>
      </c>
      <c r="K48" s="4">
        <v>31.01</v>
      </c>
      <c r="L48" s="2">
        <f t="shared" si="20"/>
        <v>0.601098189099106</v>
      </c>
      <c r="M48" s="2">
        <f t="shared" si="21"/>
        <v>251.007244300854</v>
      </c>
      <c r="N48" s="2">
        <f t="shared" si="22"/>
        <v>331.007244300854</v>
      </c>
      <c r="O48" s="2">
        <f t="shared" si="23"/>
        <v>291.007244300854</v>
      </c>
      <c r="P48" s="2"/>
      <c r="Q48" s="2"/>
      <c r="R48" s="2"/>
      <c r="S48" s="2"/>
    </row>
    <row r="49" spans="1:19">
      <c r="A49" s="2"/>
      <c r="B49" s="2">
        <f t="shared" ref="B49:G49" si="25">B48+B42</f>
        <v>15.288</v>
      </c>
      <c r="C49" s="5">
        <f t="shared" si="25"/>
        <v>60</v>
      </c>
      <c r="D49" s="2">
        <f t="shared" si="25"/>
        <v>9</v>
      </c>
      <c r="E49" s="2">
        <f t="shared" si="25"/>
        <v>24.6</v>
      </c>
      <c r="F49" s="5">
        <f t="shared" si="25"/>
        <v>45.68</v>
      </c>
      <c r="G49" s="2">
        <f t="shared" si="25"/>
        <v>0.1</v>
      </c>
      <c r="H49" s="2"/>
      <c r="I49" s="2">
        <f t="shared" si="19"/>
        <v>191.92</v>
      </c>
      <c r="J49" s="5">
        <v>171.92</v>
      </c>
      <c r="K49" s="4">
        <v>31.01</v>
      </c>
      <c r="L49" s="2">
        <f t="shared" si="20"/>
        <v>0.601098189099106</v>
      </c>
      <c r="M49" s="2">
        <f t="shared" si="21"/>
        <v>286.009845176317</v>
      </c>
      <c r="N49" s="2">
        <f t="shared" si="22"/>
        <v>366.009845176317</v>
      </c>
      <c r="O49" s="2">
        <f t="shared" si="23"/>
        <v>326.009845176317</v>
      </c>
      <c r="P49" s="2"/>
      <c r="Q49" s="2"/>
      <c r="R49" s="2"/>
      <c r="S49" s="2"/>
    </row>
    <row r="50" spans="1:19">
      <c r="A50" s="2"/>
      <c r="B50" s="2">
        <f t="shared" ref="B50:G50" si="26">B49+B42</f>
        <v>16.932</v>
      </c>
      <c r="C50" s="5">
        <f t="shared" si="26"/>
        <v>90</v>
      </c>
      <c r="D50" s="2">
        <f t="shared" si="26"/>
        <v>13.5</v>
      </c>
      <c r="E50" s="2">
        <f t="shared" si="26"/>
        <v>28.9</v>
      </c>
      <c r="F50" s="5">
        <f t="shared" si="26"/>
        <v>66.72</v>
      </c>
      <c r="G50" s="2">
        <f t="shared" si="26"/>
        <v>0.15</v>
      </c>
      <c r="H50" s="2"/>
      <c r="I50" s="2">
        <f t="shared" si="19"/>
        <v>212.96</v>
      </c>
      <c r="J50" s="5">
        <v>192.96</v>
      </c>
      <c r="K50" s="4">
        <v>31.01</v>
      </c>
      <c r="L50" s="2">
        <f t="shared" si="20"/>
        <v>0.601098189099106</v>
      </c>
      <c r="M50" s="2">
        <f t="shared" si="21"/>
        <v>321.012446051781</v>
      </c>
      <c r="N50" s="2">
        <f t="shared" si="22"/>
        <v>401.012446051781</v>
      </c>
      <c r="O50" s="2">
        <f t="shared" si="23"/>
        <v>361.012446051781</v>
      </c>
      <c r="P50" s="2"/>
      <c r="Q50" s="2"/>
      <c r="R50" s="2"/>
      <c r="S50" s="2"/>
    </row>
    <row r="51" spans="1:19">
      <c r="A51" s="2"/>
      <c r="B51" s="2">
        <f t="shared" ref="B51:G51" si="27">B50+B42</f>
        <v>18.576</v>
      </c>
      <c r="C51" s="5">
        <f t="shared" si="27"/>
        <v>120</v>
      </c>
      <c r="D51" s="2">
        <f t="shared" si="27"/>
        <v>18</v>
      </c>
      <c r="E51" s="2">
        <f t="shared" si="27"/>
        <v>33.2</v>
      </c>
      <c r="F51" s="5">
        <f t="shared" si="27"/>
        <v>87.76</v>
      </c>
      <c r="G51" s="2">
        <f t="shared" si="27"/>
        <v>0.2</v>
      </c>
      <c r="H51" s="2"/>
      <c r="I51" s="2">
        <f t="shared" si="19"/>
        <v>234</v>
      </c>
      <c r="J51" s="5">
        <v>214</v>
      </c>
      <c r="K51" s="4">
        <v>31.01</v>
      </c>
      <c r="L51" s="2">
        <f t="shared" si="20"/>
        <v>0.601098189099106</v>
      </c>
      <c r="M51" s="2">
        <f t="shared" si="21"/>
        <v>356.015046927245</v>
      </c>
      <c r="N51" s="2">
        <f t="shared" si="22"/>
        <v>436.015046927245</v>
      </c>
      <c r="O51" s="2">
        <f t="shared" si="23"/>
        <v>396.015046927245</v>
      </c>
      <c r="P51" s="2"/>
      <c r="Q51" s="2"/>
      <c r="R51" s="2"/>
      <c r="S51" s="2"/>
    </row>
    <row r="52" spans="1:19">
      <c r="A52" s="2"/>
      <c r="B52" s="2">
        <f t="shared" ref="B52:G52" si="28">B51+B42</f>
        <v>20.22</v>
      </c>
      <c r="C52" s="5">
        <f t="shared" si="28"/>
        <v>150</v>
      </c>
      <c r="D52" s="2">
        <f t="shared" si="28"/>
        <v>22.5</v>
      </c>
      <c r="E52" s="2">
        <f t="shared" si="28"/>
        <v>37.5</v>
      </c>
      <c r="F52" s="5">
        <f t="shared" si="28"/>
        <v>108.8</v>
      </c>
      <c r="G52" s="2">
        <f t="shared" si="28"/>
        <v>0.25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>
      <c r="A53" s="2"/>
      <c r="B53" s="2">
        <f t="shared" ref="B53:G53" si="29">B52+B42</f>
        <v>21.864</v>
      </c>
      <c r="C53" s="5">
        <f t="shared" si="29"/>
        <v>180</v>
      </c>
      <c r="D53" s="2">
        <f t="shared" si="29"/>
        <v>27</v>
      </c>
      <c r="E53" s="2">
        <f t="shared" si="29"/>
        <v>41.8</v>
      </c>
      <c r="F53" s="5">
        <f t="shared" si="29"/>
        <v>129.84</v>
      </c>
      <c r="G53" s="2">
        <f t="shared" si="29"/>
        <v>0.3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>
      <c r="A54" s="2"/>
      <c r="B54" s="2">
        <f t="shared" ref="B54:G54" si="30">B53+B42</f>
        <v>23.508</v>
      </c>
      <c r="C54" s="5">
        <f t="shared" si="30"/>
        <v>210</v>
      </c>
      <c r="D54" s="2">
        <f t="shared" si="30"/>
        <v>31.5</v>
      </c>
      <c r="E54" s="2">
        <f t="shared" si="30"/>
        <v>46.1</v>
      </c>
      <c r="F54" s="5">
        <f t="shared" si="30"/>
        <v>150.88</v>
      </c>
      <c r="G54" s="2">
        <f t="shared" si="30"/>
        <v>0.35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>
      <c r="A55" s="2"/>
      <c r="B55" s="2">
        <f t="shared" ref="B55:G55" si="31">B54+B42</f>
        <v>25.152</v>
      </c>
      <c r="C55" s="5">
        <f t="shared" si="31"/>
        <v>240</v>
      </c>
      <c r="D55" s="2">
        <f t="shared" si="31"/>
        <v>36</v>
      </c>
      <c r="E55" s="2">
        <f t="shared" si="31"/>
        <v>50.4</v>
      </c>
      <c r="F55" s="5">
        <f t="shared" si="31"/>
        <v>171.92</v>
      </c>
      <c r="G55" s="2">
        <f t="shared" si="31"/>
        <v>0.4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>
      <c r="A56" s="2"/>
      <c r="B56" s="2">
        <f t="shared" ref="B56:G56" si="32">B55+B42</f>
        <v>26.796</v>
      </c>
      <c r="C56" s="5">
        <f t="shared" si="32"/>
        <v>270</v>
      </c>
      <c r="D56" s="2">
        <f t="shared" si="32"/>
        <v>40.5</v>
      </c>
      <c r="E56" s="2">
        <f t="shared" si="32"/>
        <v>54.7</v>
      </c>
      <c r="F56" s="5">
        <f t="shared" si="32"/>
        <v>192.96</v>
      </c>
      <c r="G56" s="2">
        <f t="shared" si="32"/>
        <v>0.45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>
      <c r="A57" s="2"/>
      <c r="B57" s="2">
        <f t="shared" ref="B57:G57" si="33">B56+B42</f>
        <v>28.44</v>
      </c>
      <c r="C57" s="5">
        <f t="shared" si="33"/>
        <v>300</v>
      </c>
      <c r="D57" s="2">
        <f t="shared" si="33"/>
        <v>45</v>
      </c>
      <c r="E57" s="2">
        <f t="shared" si="33"/>
        <v>59</v>
      </c>
      <c r="F57" s="5">
        <f t="shared" si="33"/>
        <v>214</v>
      </c>
      <c r="G57" s="2">
        <f t="shared" si="33"/>
        <v>0.5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>
      <c r="A58" s="2"/>
      <c r="B58" s="2"/>
      <c r="C58" s="5"/>
      <c r="D58" s="2"/>
      <c r="E58" s="2"/>
      <c r="F58" s="5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>
      <c r="A59" s="2"/>
      <c r="B59" s="3" t="s">
        <v>79</v>
      </c>
      <c r="C59" s="3" t="s">
        <v>80</v>
      </c>
      <c r="D59" s="3" t="s">
        <v>81</v>
      </c>
      <c r="E59" s="3" t="s">
        <v>82</v>
      </c>
      <c r="F59" s="3" t="s">
        <v>83</v>
      </c>
      <c r="G59" s="3" t="s">
        <v>84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>
      <c r="A60" s="2"/>
      <c r="B60" s="5" t="s">
        <v>90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>
      <c r="A61" s="2">
        <v>1</v>
      </c>
      <c r="B61" s="2">
        <v>1.298</v>
      </c>
      <c r="C61" s="2">
        <v>0.671</v>
      </c>
      <c r="D61" s="2">
        <v>0.204</v>
      </c>
      <c r="E61" s="2">
        <v>1.977</v>
      </c>
      <c r="F61" s="2">
        <v>3.093</v>
      </c>
      <c r="G61" s="2">
        <v>1.393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>
      <c r="A62" s="2">
        <v>2</v>
      </c>
      <c r="B62" s="2">
        <v>1.237</v>
      </c>
      <c r="C62" s="2">
        <v>1.25</v>
      </c>
      <c r="D62" s="2">
        <v>0.351</v>
      </c>
      <c r="E62" s="2">
        <v>1.645</v>
      </c>
      <c r="F62" s="2">
        <v>0.995</v>
      </c>
      <c r="G62" s="2">
        <v>1.324</v>
      </c>
      <c r="H62" s="2"/>
      <c r="I62" s="2"/>
      <c r="J62" s="2"/>
      <c r="K62" s="2"/>
      <c r="L62" s="2"/>
      <c r="M62" s="2"/>
      <c r="N62" s="2"/>
      <c r="O62" s="2"/>
      <c r="P62" s="2"/>
      <c r="Q62" s="3" t="s">
        <v>80</v>
      </c>
      <c r="R62" s="2">
        <v>3.395</v>
      </c>
      <c r="S62" s="2"/>
    </row>
    <row r="63" spans="1:19">
      <c r="A63" s="2">
        <v>3</v>
      </c>
      <c r="B63" s="2">
        <v>1.196</v>
      </c>
      <c r="C63" s="2">
        <v>1.613</v>
      </c>
      <c r="D63" s="2">
        <v>0.493</v>
      </c>
      <c r="E63" s="2">
        <v>1.388</v>
      </c>
      <c r="F63" s="2">
        <v>0.873</v>
      </c>
      <c r="G63" s="2">
        <v>1.255</v>
      </c>
      <c r="H63" s="2"/>
      <c r="I63" s="2"/>
      <c r="J63" s="2"/>
      <c r="K63" s="2"/>
      <c r="L63" s="2"/>
      <c r="M63" s="2"/>
      <c r="N63" s="2"/>
      <c r="O63" s="2"/>
      <c r="P63" s="2"/>
      <c r="Q63" s="3" t="s">
        <v>83</v>
      </c>
      <c r="R63" s="2">
        <v>2.343</v>
      </c>
      <c r="S63" s="2"/>
    </row>
    <row r="64" spans="1:19">
      <c r="A64" s="2">
        <v>4</v>
      </c>
      <c r="B64" s="2">
        <v>1.163</v>
      </c>
      <c r="C64" s="2">
        <v>1.967</v>
      </c>
      <c r="D64" s="2">
        <v>0.626</v>
      </c>
      <c r="E64" s="2">
        <v>1.198</v>
      </c>
      <c r="F64" s="2">
        <v>0.826</v>
      </c>
      <c r="G64" s="2">
        <v>1.186</v>
      </c>
      <c r="H64" s="2"/>
      <c r="I64" s="2"/>
      <c r="J64" s="2"/>
      <c r="K64" s="2"/>
      <c r="L64" s="2"/>
      <c r="M64" s="2"/>
      <c r="N64" s="2"/>
      <c r="O64" s="2"/>
      <c r="P64" s="2"/>
      <c r="Q64" s="3" t="s">
        <v>81</v>
      </c>
      <c r="R64" s="2">
        <v>1.54</v>
      </c>
      <c r="S64" s="2"/>
    </row>
    <row r="65" spans="1:19">
      <c r="A65" s="2">
        <v>5</v>
      </c>
      <c r="B65" s="2">
        <v>1.136</v>
      </c>
      <c r="C65" s="2">
        <v>2.268</v>
      </c>
      <c r="D65" s="2">
        <v>0.762</v>
      </c>
      <c r="E65" s="2">
        <v>1.036</v>
      </c>
      <c r="F65" s="2">
        <v>0.8</v>
      </c>
      <c r="G65" s="2">
        <v>1.116</v>
      </c>
      <c r="H65" s="2"/>
      <c r="I65" s="2"/>
      <c r="J65" s="2"/>
      <c r="K65" s="2"/>
      <c r="L65" s="2"/>
      <c r="M65" s="2"/>
      <c r="N65" s="2"/>
      <c r="O65" s="2"/>
      <c r="P65" s="2"/>
      <c r="Q65" s="3" t="s">
        <v>82</v>
      </c>
      <c r="R65" s="2">
        <v>1.518</v>
      </c>
      <c r="S65" s="2"/>
    </row>
    <row r="66" spans="1:19">
      <c r="A66" s="2">
        <v>6</v>
      </c>
      <c r="B66" s="2">
        <v>1.113</v>
      </c>
      <c r="C66" s="2">
        <v>2.566</v>
      </c>
      <c r="D66" s="2">
        <v>0.9</v>
      </c>
      <c r="E66" s="2">
        <v>0.907</v>
      </c>
      <c r="F66" s="2">
        <v>0.785</v>
      </c>
      <c r="G66" s="2">
        <v>1.047</v>
      </c>
      <c r="H66" s="2"/>
      <c r="I66" s="2"/>
      <c r="J66" s="2"/>
      <c r="K66" s="2"/>
      <c r="L66" s="2"/>
      <c r="M66" s="2"/>
      <c r="N66" s="2"/>
      <c r="O66" s="2"/>
      <c r="P66" s="2"/>
      <c r="Q66" s="3" t="s">
        <v>84</v>
      </c>
      <c r="R66" s="2">
        <v>0.686</v>
      </c>
      <c r="S66" s="2"/>
    </row>
    <row r="67" spans="1:19">
      <c r="A67" s="2">
        <v>7</v>
      </c>
      <c r="B67" s="2">
        <v>1.091</v>
      </c>
      <c r="C67" s="2">
        <v>2.865</v>
      </c>
      <c r="D67" s="2">
        <v>1.048</v>
      </c>
      <c r="E67" s="2">
        <v>0.803</v>
      </c>
      <c r="F67" s="2">
        <v>0.774</v>
      </c>
      <c r="G67" s="2">
        <v>0.977</v>
      </c>
      <c r="H67" s="2"/>
      <c r="I67" s="2"/>
      <c r="J67" s="2"/>
      <c r="K67" s="2"/>
      <c r="L67" s="2"/>
      <c r="M67" s="2"/>
      <c r="N67" s="2"/>
      <c r="O67" s="2"/>
      <c r="P67" s="2"/>
      <c r="Q67" s="3" t="s">
        <v>79</v>
      </c>
      <c r="R67" s="2">
        <v>0.274</v>
      </c>
      <c r="S67" s="2"/>
    </row>
    <row r="68" spans="1:19">
      <c r="A68" s="2">
        <v>8</v>
      </c>
      <c r="B68" s="2">
        <v>1.072</v>
      </c>
      <c r="C68" s="2">
        <v>3.164</v>
      </c>
      <c r="D68" s="2">
        <v>1.203</v>
      </c>
      <c r="E68" s="2">
        <v>0.709</v>
      </c>
      <c r="F68" s="2">
        <v>0.765</v>
      </c>
      <c r="G68" s="2">
        <v>0.908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>
      <c r="A69" s="2">
        <v>9</v>
      </c>
      <c r="B69" s="2">
        <v>1.056</v>
      </c>
      <c r="C69" s="2">
        <v>3.465</v>
      </c>
      <c r="D69" s="2">
        <v>1.371</v>
      </c>
      <c r="E69" s="2">
        <v>0.631</v>
      </c>
      <c r="F69" s="2">
        <v>0.765</v>
      </c>
      <c r="G69" s="2">
        <v>0.84</v>
      </c>
      <c r="H69" s="2"/>
      <c r="I69" s="2"/>
      <c r="J69" s="5" t="s">
        <v>92</v>
      </c>
      <c r="K69" s="2"/>
      <c r="L69" s="2"/>
      <c r="M69" s="5" t="s">
        <v>74</v>
      </c>
      <c r="N69" s="5" t="s">
        <v>75</v>
      </c>
      <c r="O69" s="5" t="s">
        <v>76</v>
      </c>
      <c r="P69" s="2"/>
      <c r="Q69" s="2"/>
      <c r="R69" s="2"/>
      <c r="S69" s="2"/>
    </row>
    <row r="70" spans="1:19">
      <c r="A70" s="2">
        <v>10</v>
      </c>
      <c r="B70" s="2">
        <v>1.04</v>
      </c>
      <c r="C70" s="2">
        <v>3.765</v>
      </c>
      <c r="D70" s="2">
        <v>1.546</v>
      </c>
      <c r="E70" s="2">
        <v>0.556</v>
      </c>
      <c r="F70" s="2">
        <v>0.753</v>
      </c>
      <c r="G70" s="2">
        <v>0.773</v>
      </c>
      <c r="H70" s="2"/>
      <c r="I70" s="2">
        <f t="shared" ref="I70:I80" si="34">J70+20</f>
        <v>23.6</v>
      </c>
      <c r="J70" s="4">
        <v>3.6</v>
      </c>
      <c r="K70" s="4">
        <v>31.01</v>
      </c>
      <c r="L70" s="2">
        <f t="shared" ref="L70:L80" si="35">TAN(K70*PI()/180)</f>
        <v>0.601098189099106</v>
      </c>
      <c r="M70" s="2">
        <f t="shared" ref="M70:M80" si="36">J70/L70</f>
        <v>5.98903817260785</v>
      </c>
      <c r="N70" s="2">
        <f t="shared" ref="N70:N80" si="37">M70+40</f>
        <v>45.9890381726078</v>
      </c>
      <c r="O70" s="2">
        <f t="shared" ref="O70:O80" si="38">N70-20</f>
        <v>25.9890381726078</v>
      </c>
      <c r="P70" s="2"/>
      <c r="Q70" s="2"/>
      <c r="R70" s="2"/>
      <c r="S70" s="2"/>
    </row>
    <row r="71" spans="1:19">
      <c r="A71" s="2">
        <v>11</v>
      </c>
      <c r="B71" s="2">
        <v>1.024</v>
      </c>
      <c r="C71" s="2">
        <v>4.066</v>
      </c>
      <c r="D71" s="2">
        <v>1.744</v>
      </c>
      <c r="E71" s="2">
        <v>0.487</v>
      </c>
      <c r="F71" s="2">
        <v>0.75</v>
      </c>
      <c r="G71" s="2">
        <v>0.707</v>
      </c>
      <c r="H71" s="2"/>
      <c r="I71" s="2">
        <f t="shared" si="34"/>
        <v>40.74</v>
      </c>
      <c r="J71" s="2">
        <v>20.74</v>
      </c>
      <c r="K71" s="4">
        <v>31.01</v>
      </c>
      <c r="L71" s="2">
        <f t="shared" si="35"/>
        <v>0.601098189099106</v>
      </c>
      <c r="M71" s="2">
        <f t="shared" si="36"/>
        <v>34.5035143610797</v>
      </c>
      <c r="N71" s="2">
        <f t="shared" si="37"/>
        <v>74.5035143610797</v>
      </c>
      <c r="O71" s="2">
        <f t="shared" si="38"/>
        <v>54.5035143610797</v>
      </c>
      <c r="P71" s="2"/>
      <c r="Q71" s="2"/>
      <c r="R71" s="2"/>
      <c r="S71" s="2"/>
    </row>
    <row r="72" spans="1:19">
      <c r="A72" s="2"/>
      <c r="B72" s="2">
        <f t="shared" ref="B72:G72" si="39">B61-B71</f>
        <v>0.274</v>
      </c>
      <c r="C72" s="2">
        <f t="shared" si="39"/>
        <v>-3.395</v>
      </c>
      <c r="D72" s="2">
        <f t="shared" si="39"/>
        <v>-1.54</v>
      </c>
      <c r="E72" s="2">
        <f t="shared" si="39"/>
        <v>1.49</v>
      </c>
      <c r="F72" s="2">
        <f t="shared" si="39"/>
        <v>2.343</v>
      </c>
      <c r="G72" s="2">
        <f t="shared" si="39"/>
        <v>0.686</v>
      </c>
      <c r="H72" s="2"/>
      <c r="I72" s="2">
        <f t="shared" si="34"/>
        <v>57.88</v>
      </c>
      <c r="J72" s="2">
        <v>37.88</v>
      </c>
      <c r="K72" s="4">
        <v>31.01</v>
      </c>
      <c r="L72" s="2">
        <f t="shared" si="35"/>
        <v>0.601098189099106</v>
      </c>
      <c r="M72" s="2">
        <f t="shared" si="36"/>
        <v>63.0179905495515</v>
      </c>
      <c r="N72" s="2">
        <f t="shared" si="37"/>
        <v>103.017990549552</v>
      </c>
      <c r="O72" s="2">
        <f t="shared" si="38"/>
        <v>83.0179905495515</v>
      </c>
      <c r="P72" s="2"/>
      <c r="Q72" s="2"/>
      <c r="R72" s="2"/>
      <c r="S72" s="2"/>
    </row>
    <row r="73" spans="1:19">
      <c r="A73" s="2"/>
      <c r="B73" s="2">
        <v>6</v>
      </c>
      <c r="C73" s="2">
        <v>1</v>
      </c>
      <c r="D73" s="2">
        <v>3</v>
      </c>
      <c r="E73" s="2">
        <v>4</v>
      </c>
      <c r="F73" s="2">
        <v>2</v>
      </c>
      <c r="G73" s="2">
        <v>5</v>
      </c>
      <c r="H73" s="2"/>
      <c r="I73" s="2">
        <f t="shared" si="34"/>
        <v>75.02</v>
      </c>
      <c r="J73" s="2">
        <v>55.02</v>
      </c>
      <c r="K73" s="4">
        <v>31.01</v>
      </c>
      <c r="L73" s="2">
        <f t="shared" si="35"/>
        <v>0.601098189099106</v>
      </c>
      <c r="M73" s="2">
        <f t="shared" si="36"/>
        <v>91.5324667380233</v>
      </c>
      <c r="N73" s="2">
        <f t="shared" si="37"/>
        <v>131.532466738023</v>
      </c>
      <c r="O73" s="2">
        <f t="shared" si="38"/>
        <v>111.532466738023</v>
      </c>
      <c r="P73" s="2"/>
      <c r="Q73" s="2"/>
      <c r="R73" s="2"/>
      <c r="S73" s="2"/>
    </row>
    <row r="74" spans="1:19">
      <c r="A74" s="2"/>
      <c r="B74" s="2"/>
      <c r="C74" s="2"/>
      <c r="D74" s="2"/>
      <c r="E74" s="2"/>
      <c r="F74" s="2"/>
      <c r="G74" s="2"/>
      <c r="H74" s="2"/>
      <c r="I74" s="2">
        <f t="shared" si="34"/>
        <v>92.16</v>
      </c>
      <c r="J74" s="2">
        <v>72.16</v>
      </c>
      <c r="K74" s="4">
        <v>31.01</v>
      </c>
      <c r="L74" s="2">
        <f t="shared" si="35"/>
        <v>0.601098189099106</v>
      </c>
      <c r="M74" s="2">
        <f t="shared" si="36"/>
        <v>120.046942926495</v>
      </c>
      <c r="N74" s="2">
        <f t="shared" si="37"/>
        <v>160.046942926495</v>
      </c>
      <c r="O74" s="2">
        <f t="shared" si="38"/>
        <v>140.046942926495</v>
      </c>
      <c r="P74" s="2"/>
      <c r="Q74" s="2"/>
      <c r="R74" s="2"/>
      <c r="S74" s="2"/>
    </row>
    <row r="75" spans="1:19">
      <c r="A75" s="2"/>
      <c r="B75" s="2"/>
      <c r="C75" s="2"/>
      <c r="D75" s="2"/>
      <c r="E75" s="2"/>
      <c r="F75" s="2"/>
      <c r="G75" s="2"/>
      <c r="H75" s="2"/>
      <c r="I75" s="2">
        <f t="shared" si="34"/>
        <v>109.3</v>
      </c>
      <c r="J75" s="2">
        <v>89.3</v>
      </c>
      <c r="K75" s="4">
        <v>31.01</v>
      </c>
      <c r="L75" s="2">
        <f t="shared" si="35"/>
        <v>0.601098189099106</v>
      </c>
      <c r="M75" s="2">
        <f t="shared" si="36"/>
        <v>148.561419114967</v>
      </c>
      <c r="N75" s="2">
        <f t="shared" si="37"/>
        <v>188.561419114967</v>
      </c>
      <c r="O75" s="2">
        <f t="shared" si="38"/>
        <v>168.561419114967</v>
      </c>
      <c r="P75" s="2"/>
      <c r="Q75" s="2"/>
      <c r="R75" s="2"/>
      <c r="S75" s="2"/>
    </row>
    <row r="76" spans="1:19">
      <c r="A76" s="2"/>
      <c r="B76" s="2"/>
      <c r="C76" s="2"/>
      <c r="D76" s="2"/>
      <c r="E76" s="2"/>
      <c r="F76" s="2"/>
      <c r="G76" s="2"/>
      <c r="H76" s="2"/>
      <c r="I76" s="2">
        <f t="shared" si="34"/>
        <v>126.44</v>
      </c>
      <c r="J76" s="2">
        <v>106.44</v>
      </c>
      <c r="K76" s="4">
        <v>31.01</v>
      </c>
      <c r="L76" s="2">
        <f t="shared" si="35"/>
        <v>0.601098189099106</v>
      </c>
      <c r="M76" s="2">
        <f t="shared" si="36"/>
        <v>177.075895303439</v>
      </c>
      <c r="N76" s="2">
        <f t="shared" si="37"/>
        <v>217.075895303439</v>
      </c>
      <c r="O76" s="2">
        <f t="shared" si="38"/>
        <v>197.075895303439</v>
      </c>
      <c r="P76" s="2"/>
      <c r="Q76" s="2"/>
      <c r="R76" s="2"/>
      <c r="S76" s="2"/>
    </row>
    <row r="77" spans="1:19">
      <c r="A77" s="2"/>
      <c r="B77" s="2"/>
      <c r="C77" s="2"/>
      <c r="D77" s="2"/>
      <c r="E77" s="2"/>
      <c r="F77" s="2"/>
      <c r="G77" s="2"/>
      <c r="H77" s="2"/>
      <c r="I77" s="2">
        <f t="shared" si="34"/>
        <v>143.58</v>
      </c>
      <c r="J77" s="2">
        <v>123.58</v>
      </c>
      <c r="K77" s="4">
        <v>31.01</v>
      </c>
      <c r="L77" s="2">
        <f t="shared" si="35"/>
        <v>0.601098189099106</v>
      </c>
      <c r="M77" s="2">
        <f t="shared" si="36"/>
        <v>205.590371491911</v>
      </c>
      <c r="N77" s="2">
        <f t="shared" si="37"/>
        <v>245.590371491911</v>
      </c>
      <c r="O77" s="2">
        <f t="shared" si="38"/>
        <v>225.590371491911</v>
      </c>
      <c r="P77" s="2"/>
      <c r="Q77" s="2"/>
      <c r="R77" s="2"/>
      <c r="S77" s="2"/>
    </row>
    <row r="78" spans="1:19">
      <c r="A78" s="2"/>
      <c r="B78" s="2"/>
      <c r="C78" s="2"/>
      <c r="D78" s="2"/>
      <c r="E78" s="2"/>
      <c r="F78" s="2"/>
      <c r="G78" s="2"/>
      <c r="H78" s="2"/>
      <c r="I78" s="2">
        <f t="shared" si="34"/>
        <v>160.72</v>
      </c>
      <c r="J78" s="2">
        <v>140.72</v>
      </c>
      <c r="K78" s="4">
        <v>31.01</v>
      </c>
      <c r="L78" s="2">
        <f t="shared" si="35"/>
        <v>0.601098189099106</v>
      </c>
      <c r="M78" s="2">
        <f t="shared" si="36"/>
        <v>234.104847680382</v>
      </c>
      <c r="N78" s="2">
        <f t="shared" si="37"/>
        <v>274.104847680382</v>
      </c>
      <c r="O78" s="2">
        <f t="shared" si="38"/>
        <v>254.104847680382</v>
      </c>
      <c r="P78" s="2"/>
      <c r="Q78" s="2"/>
      <c r="R78" s="2"/>
      <c r="S78" s="2"/>
    </row>
    <row r="79" spans="1:19">
      <c r="A79" s="2"/>
      <c r="B79" s="3" t="s">
        <v>79</v>
      </c>
      <c r="C79" s="3" t="s">
        <v>80</v>
      </c>
      <c r="D79" s="3" t="s">
        <v>81</v>
      </c>
      <c r="E79" s="3" t="s">
        <v>82</v>
      </c>
      <c r="F79" s="3" t="s">
        <v>83</v>
      </c>
      <c r="G79" s="3" t="s">
        <v>84</v>
      </c>
      <c r="H79" s="2"/>
      <c r="I79" s="2">
        <f t="shared" si="34"/>
        <v>177.86</v>
      </c>
      <c r="J79" s="2">
        <v>157.86</v>
      </c>
      <c r="K79" s="4">
        <v>31.01</v>
      </c>
      <c r="L79" s="2">
        <f t="shared" si="35"/>
        <v>0.601098189099106</v>
      </c>
      <c r="M79" s="2">
        <f t="shared" si="36"/>
        <v>262.619323868854</v>
      </c>
      <c r="N79" s="2">
        <f t="shared" si="37"/>
        <v>302.619323868854</v>
      </c>
      <c r="O79" s="2">
        <f t="shared" si="38"/>
        <v>282.619323868854</v>
      </c>
      <c r="P79" s="2"/>
      <c r="Q79" s="2"/>
      <c r="R79" s="2"/>
      <c r="S79" s="2"/>
    </row>
    <row r="80" spans="1:19">
      <c r="A80" s="5" t="s">
        <v>85</v>
      </c>
      <c r="B80" s="4">
        <v>28.44</v>
      </c>
      <c r="C80" s="4">
        <v>60</v>
      </c>
      <c r="D80" s="4">
        <v>45</v>
      </c>
      <c r="E80" s="4">
        <v>59</v>
      </c>
      <c r="F80" s="4">
        <v>175</v>
      </c>
      <c r="G80" s="4">
        <v>0.5</v>
      </c>
      <c r="H80" s="2"/>
      <c r="I80" s="2">
        <f t="shared" si="34"/>
        <v>195</v>
      </c>
      <c r="J80" s="2">
        <v>175</v>
      </c>
      <c r="K80" s="4">
        <v>31.01</v>
      </c>
      <c r="L80" s="2">
        <f t="shared" si="35"/>
        <v>0.601098189099106</v>
      </c>
      <c r="M80" s="2">
        <f t="shared" si="36"/>
        <v>291.133800057326</v>
      </c>
      <c r="N80" s="2">
        <f t="shared" si="37"/>
        <v>331.133800057326</v>
      </c>
      <c r="O80" s="2">
        <f t="shared" si="38"/>
        <v>311.133800057326</v>
      </c>
      <c r="P80" s="2"/>
      <c r="Q80" s="2"/>
      <c r="R80" s="2"/>
      <c r="S80" s="2"/>
    </row>
    <row r="81" spans="1:19">
      <c r="A81" s="5" t="s">
        <v>86</v>
      </c>
      <c r="B81" s="4">
        <v>12</v>
      </c>
      <c r="C81" s="4">
        <v>0</v>
      </c>
      <c r="D81" s="4">
        <v>0</v>
      </c>
      <c r="E81" s="4">
        <v>16</v>
      </c>
      <c r="F81" s="4">
        <v>3.6</v>
      </c>
      <c r="G81" s="4">
        <v>0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>
      <c r="A82" s="5" t="s">
        <v>87</v>
      </c>
      <c r="B82" s="2">
        <f t="shared" ref="B82:G82" si="40">(B80-B81)/10</f>
        <v>1.644</v>
      </c>
      <c r="C82" s="2">
        <f t="shared" si="40"/>
        <v>6</v>
      </c>
      <c r="D82" s="2">
        <f t="shared" si="40"/>
        <v>4.5</v>
      </c>
      <c r="E82" s="2">
        <f t="shared" si="40"/>
        <v>4.3</v>
      </c>
      <c r="F82" s="2">
        <f t="shared" si="40"/>
        <v>17.14</v>
      </c>
      <c r="G82" s="2">
        <f t="shared" si="40"/>
        <v>0.05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>
      <c r="A83" s="5" t="s">
        <v>88</v>
      </c>
      <c r="B83" s="4">
        <v>20</v>
      </c>
      <c r="C83" s="4">
        <v>19.96</v>
      </c>
      <c r="D83" s="4">
        <v>28.98</v>
      </c>
      <c r="E83" s="4">
        <v>31.01</v>
      </c>
      <c r="F83" s="4">
        <v>37</v>
      </c>
      <c r="G83" s="4">
        <v>0.2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>
      <c r="A85" s="2"/>
      <c r="B85" s="2"/>
      <c r="C85" s="2"/>
      <c r="D85" s="2"/>
      <c r="E85" s="2">
        <v>50.229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>
      <c r="A86" s="5" t="s">
        <v>93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>
      <c r="A87" s="5" t="s">
        <v>94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>
      <c r="A90" s="2"/>
      <c r="B90" s="2"/>
      <c r="C90" s="2"/>
      <c r="D90" s="2"/>
      <c r="E90" s="2"/>
      <c r="F90" s="2"/>
      <c r="G90" s="2"/>
      <c r="H90" s="2"/>
      <c r="I90" s="4">
        <v>37</v>
      </c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>
      <c r="A91" s="2"/>
      <c r="B91" s="2"/>
      <c r="C91" s="2"/>
      <c r="D91" s="2"/>
      <c r="E91" s="2"/>
      <c r="F91" s="2"/>
      <c r="G91" s="2"/>
      <c r="H91" s="2"/>
      <c r="I91" s="4">
        <v>31.01</v>
      </c>
      <c r="J91" s="2">
        <f>TAN(I91*PI()/180)</f>
        <v>0.601098189099106</v>
      </c>
      <c r="K91" s="2">
        <f>37/J91</f>
        <v>61.5540034406918</v>
      </c>
      <c r="L91" s="2">
        <f>20+K91</f>
        <v>81.5540034406918</v>
      </c>
      <c r="M91" s="2">
        <f>L91-20</f>
        <v>61.5540034406918</v>
      </c>
      <c r="N91" s="2"/>
      <c r="O91" s="2"/>
      <c r="P91" s="2"/>
      <c r="Q91" s="2"/>
      <c r="R91" s="2"/>
      <c r="S91" s="2"/>
    </row>
    <row r="92" spans="1:1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>
        <v>57</v>
      </c>
      <c r="O92" s="2"/>
      <c r="P92" s="2"/>
      <c r="Q92" s="2"/>
      <c r="R92" s="2"/>
      <c r="S92" s="2"/>
    </row>
    <row r="93" spans="1:1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>
      <c r="A97" s="2"/>
      <c r="B97" s="2"/>
      <c r="C97" s="2"/>
      <c r="D97" s="2"/>
      <c r="E97" s="2"/>
      <c r="F97" s="2"/>
      <c r="G97" s="2"/>
      <c r="H97" s="2"/>
      <c r="I97" s="2"/>
      <c r="J97" s="5" t="s">
        <v>91</v>
      </c>
      <c r="K97" s="2"/>
      <c r="L97" s="2"/>
      <c r="M97" s="2"/>
      <c r="N97" s="2"/>
      <c r="O97" s="2"/>
      <c r="P97" s="2"/>
      <c r="Q97" s="2"/>
      <c r="R97" s="2"/>
      <c r="S97" s="2"/>
    </row>
    <row r="98" spans="1:19">
      <c r="A98" s="2"/>
      <c r="B98" s="2"/>
      <c r="C98" s="2"/>
      <c r="D98" s="2"/>
      <c r="E98" s="2"/>
      <c r="F98" s="2"/>
      <c r="G98" s="2"/>
      <c r="H98" s="2"/>
      <c r="I98" s="2"/>
      <c r="J98" s="2">
        <v>16</v>
      </c>
      <c r="K98" s="2">
        <f t="shared" ref="K98:K108" si="41">TAN(J98*PI()/180)</f>
        <v>0.286745385758808</v>
      </c>
      <c r="L98" s="2">
        <f t="shared" ref="L98:L108" si="42">37/K98</f>
        <v>129.034334422114</v>
      </c>
      <c r="M98" s="2">
        <f t="shared" ref="M98:M108" si="43">40+L98</f>
        <v>169.034334422114</v>
      </c>
      <c r="N98" s="2">
        <f t="shared" ref="N98:N108" si="44">M98-20</f>
        <v>149.034334422114</v>
      </c>
      <c r="O98" s="2"/>
      <c r="P98" s="2"/>
      <c r="Q98" s="2"/>
      <c r="R98" s="2"/>
      <c r="S98" s="2"/>
    </row>
    <row r="99" spans="1:19">
      <c r="A99" s="2"/>
      <c r="B99" s="2"/>
      <c r="C99" s="2"/>
      <c r="D99" s="2"/>
      <c r="E99" s="2"/>
      <c r="F99" s="2"/>
      <c r="G99" s="2"/>
      <c r="H99" s="2"/>
      <c r="I99" s="2"/>
      <c r="J99" s="2">
        <v>20.3</v>
      </c>
      <c r="K99" s="2">
        <f t="shared" si="41"/>
        <v>0.369911232311126</v>
      </c>
      <c r="L99" s="2">
        <f t="shared" si="42"/>
        <v>100.023997024454</v>
      </c>
      <c r="M99" s="2">
        <f t="shared" si="43"/>
        <v>140.023997024454</v>
      </c>
      <c r="N99" s="2">
        <f t="shared" si="44"/>
        <v>120.023997024454</v>
      </c>
      <c r="O99" s="2"/>
      <c r="P99" s="2"/>
      <c r="Q99" s="2"/>
      <c r="R99" s="2"/>
      <c r="S99" s="2"/>
    </row>
    <row r="100" spans="1:19">
      <c r="A100" s="2"/>
      <c r="B100" s="2"/>
      <c r="C100" s="2"/>
      <c r="D100" s="2"/>
      <c r="E100" s="2"/>
      <c r="F100" s="2"/>
      <c r="G100" s="2"/>
      <c r="H100" s="2"/>
      <c r="I100" s="2"/>
      <c r="J100" s="2">
        <v>24.6</v>
      </c>
      <c r="K100" s="2">
        <f t="shared" si="41"/>
        <v>0.457835745983172</v>
      </c>
      <c r="L100" s="2">
        <f t="shared" si="42"/>
        <v>80.8150091481934</v>
      </c>
      <c r="M100" s="2">
        <f t="shared" si="43"/>
        <v>120.815009148193</v>
      </c>
      <c r="N100" s="2">
        <f t="shared" si="44"/>
        <v>100.815009148193</v>
      </c>
      <c r="O100" s="2"/>
      <c r="P100" s="2"/>
      <c r="Q100" s="2"/>
      <c r="R100" s="2"/>
      <c r="S100" s="2"/>
    </row>
    <row r="101" spans="1:19">
      <c r="A101" s="2"/>
      <c r="B101" s="2"/>
      <c r="C101" s="2"/>
      <c r="D101" s="2"/>
      <c r="E101" s="2"/>
      <c r="F101" s="2"/>
      <c r="G101" s="2"/>
      <c r="H101" s="2"/>
      <c r="I101" s="2"/>
      <c r="J101" s="4">
        <v>28.9</v>
      </c>
      <c r="K101" s="2">
        <f t="shared" si="41"/>
        <v>0.552029657799022</v>
      </c>
      <c r="L101" s="2">
        <f t="shared" si="42"/>
        <v>67.0253843743131</v>
      </c>
      <c r="M101" s="2">
        <f t="shared" si="43"/>
        <v>107.025384374313</v>
      </c>
      <c r="N101" s="2">
        <f t="shared" si="44"/>
        <v>87.0253843743131</v>
      </c>
      <c r="O101" s="2"/>
      <c r="P101" s="2"/>
      <c r="Q101" s="2"/>
      <c r="R101" s="2"/>
      <c r="S101" s="2"/>
    </row>
    <row r="102" spans="1:19">
      <c r="A102" s="2"/>
      <c r="B102" s="2"/>
      <c r="C102" s="2"/>
      <c r="D102" s="2"/>
      <c r="E102" s="2"/>
      <c r="F102" s="2"/>
      <c r="G102" s="2"/>
      <c r="H102" s="2"/>
      <c r="I102" s="2"/>
      <c r="J102" s="2">
        <v>33.2</v>
      </c>
      <c r="K102" s="2">
        <f t="shared" si="41"/>
        <v>0.654381663612146</v>
      </c>
      <c r="L102" s="2">
        <f t="shared" si="42"/>
        <v>56.5419266116999</v>
      </c>
      <c r="M102" s="2">
        <f t="shared" si="43"/>
        <v>96.5419266116998</v>
      </c>
      <c r="N102" s="2">
        <f t="shared" si="44"/>
        <v>76.5419266116998</v>
      </c>
      <c r="O102" s="2"/>
      <c r="P102" s="2"/>
      <c r="Q102" s="2"/>
      <c r="R102" s="2"/>
      <c r="S102" s="2"/>
    </row>
    <row r="103" spans="1:19">
      <c r="A103" s="2"/>
      <c r="B103" s="2"/>
      <c r="C103" s="2"/>
      <c r="D103" s="2"/>
      <c r="E103" s="2"/>
      <c r="F103" s="2"/>
      <c r="G103" s="2"/>
      <c r="H103" s="2"/>
      <c r="I103" s="2"/>
      <c r="J103" s="2">
        <v>37.5</v>
      </c>
      <c r="K103" s="2">
        <f t="shared" si="41"/>
        <v>0.76732698797896</v>
      </c>
      <c r="L103" s="2">
        <f t="shared" si="42"/>
        <v>48.2193387951246</v>
      </c>
      <c r="M103" s="2">
        <f t="shared" si="43"/>
        <v>88.2193387951246</v>
      </c>
      <c r="N103" s="2">
        <f t="shared" si="44"/>
        <v>68.2193387951246</v>
      </c>
      <c r="O103" s="2"/>
      <c r="P103" s="2"/>
      <c r="Q103" s="2"/>
      <c r="R103" s="2"/>
      <c r="S103" s="2"/>
    </row>
    <row r="104" spans="1:19">
      <c r="A104" s="2"/>
      <c r="B104" s="2"/>
      <c r="C104" s="2"/>
      <c r="D104" s="2"/>
      <c r="E104" s="2"/>
      <c r="F104" s="2"/>
      <c r="G104" s="2"/>
      <c r="H104" s="2"/>
      <c r="I104" s="2"/>
      <c r="J104" s="2">
        <v>41.8</v>
      </c>
      <c r="K104" s="2">
        <f t="shared" si="41"/>
        <v>0.894103191159751</v>
      </c>
      <c r="L104" s="2">
        <f t="shared" si="42"/>
        <v>41.382248006527</v>
      </c>
      <c r="M104" s="2">
        <f t="shared" si="43"/>
        <v>81.382248006527</v>
      </c>
      <c r="N104" s="2">
        <f t="shared" si="44"/>
        <v>61.382248006527</v>
      </c>
      <c r="O104" s="2"/>
      <c r="P104" s="2"/>
      <c r="Q104" s="2"/>
      <c r="R104" s="2"/>
      <c r="S104" s="2"/>
    </row>
    <row r="105" spans="1:19">
      <c r="A105" s="2"/>
      <c r="B105" s="2"/>
      <c r="C105" s="2"/>
      <c r="D105" s="2"/>
      <c r="E105" s="2"/>
      <c r="F105" s="2"/>
      <c r="G105" s="2"/>
      <c r="H105" s="2"/>
      <c r="I105" s="2"/>
      <c r="J105" s="2">
        <v>46.1</v>
      </c>
      <c r="K105" s="2">
        <f t="shared" si="41"/>
        <v>1.03915375226516</v>
      </c>
      <c r="L105" s="2">
        <f t="shared" si="42"/>
        <v>35.6058955850827</v>
      </c>
      <c r="M105" s="2">
        <f t="shared" si="43"/>
        <v>75.6058955850827</v>
      </c>
      <c r="N105" s="2">
        <f t="shared" si="44"/>
        <v>55.6058955850827</v>
      </c>
      <c r="O105" s="2"/>
      <c r="P105" s="2"/>
      <c r="Q105" s="2"/>
      <c r="R105" s="2"/>
      <c r="S105" s="2"/>
    </row>
    <row r="106" spans="1:19">
      <c r="A106" s="2"/>
      <c r="B106" s="2"/>
      <c r="C106" s="2"/>
      <c r="D106" s="2"/>
      <c r="E106" s="2"/>
      <c r="F106" s="2"/>
      <c r="G106" s="2"/>
      <c r="H106" s="2"/>
      <c r="I106" s="2"/>
      <c r="J106" s="2">
        <v>50.4</v>
      </c>
      <c r="K106" s="2">
        <f t="shared" si="41"/>
        <v>1.20879235040961</v>
      </c>
      <c r="L106" s="2">
        <f t="shared" si="42"/>
        <v>30.6090620009816</v>
      </c>
      <c r="M106" s="2">
        <f t="shared" si="43"/>
        <v>70.6090620009816</v>
      </c>
      <c r="N106" s="2">
        <f t="shared" si="44"/>
        <v>50.6090620009816</v>
      </c>
      <c r="O106" s="2"/>
      <c r="P106" s="2"/>
      <c r="Q106" s="2"/>
      <c r="R106" s="2"/>
      <c r="S106" s="2"/>
    </row>
    <row r="107" spans="1:19">
      <c r="A107" s="2"/>
      <c r="B107" s="2"/>
      <c r="C107" s="2"/>
      <c r="D107" s="2"/>
      <c r="E107" s="2"/>
      <c r="F107" s="2"/>
      <c r="G107" s="2"/>
      <c r="H107" s="2"/>
      <c r="I107" s="2"/>
      <c r="J107" s="2">
        <v>54.7</v>
      </c>
      <c r="K107" s="2">
        <f t="shared" si="41"/>
        <v>1.41235064770646</v>
      </c>
      <c r="L107" s="2">
        <f t="shared" si="42"/>
        <v>26.1974602837368</v>
      </c>
      <c r="M107" s="2">
        <f t="shared" si="43"/>
        <v>66.1974602837368</v>
      </c>
      <c r="N107" s="2">
        <f t="shared" si="44"/>
        <v>46.1974602837368</v>
      </c>
      <c r="O107" s="2"/>
      <c r="P107" s="2"/>
      <c r="Q107" s="2"/>
      <c r="R107" s="2"/>
      <c r="S107" s="2"/>
    </row>
    <row r="108" spans="1:19">
      <c r="A108" s="2"/>
      <c r="B108" s="3" t="s">
        <v>6</v>
      </c>
      <c r="C108" s="3" t="s">
        <v>7</v>
      </c>
      <c r="D108" s="3" t="s">
        <v>89</v>
      </c>
      <c r="E108" s="3" t="s">
        <v>9</v>
      </c>
      <c r="F108" s="3" t="s">
        <v>10</v>
      </c>
      <c r="G108" s="3" t="s">
        <v>11</v>
      </c>
      <c r="H108" s="2"/>
      <c r="I108" s="2"/>
      <c r="J108" s="2">
        <v>59</v>
      </c>
      <c r="K108" s="2">
        <f t="shared" si="41"/>
        <v>1.66427948235052</v>
      </c>
      <c r="L108" s="2">
        <f t="shared" si="42"/>
        <v>22.2318429040197</v>
      </c>
      <c r="M108" s="2">
        <f t="shared" si="43"/>
        <v>62.2318429040197</v>
      </c>
      <c r="N108" s="2">
        <f t="shared" si="44"/>
        <v>42.2318429040197</v>
      </c>
      <c r="O108" s="2"/>
      <c r="P108" s="2"/>
      <c r="Q108" s="2"/>
      <c r="R108" s="2"/>
      <c r="S108" s="2"/>
    </row>
    <row r="109" spans="1:19">
      <c r="A109" s="2"/>
      <c r="B109" s="5" t="s">
        <v>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>
      <c r="A110" s="2">
        <v>1</v>
      </c>
      <c r="B110" s="2">
        <v>1.298</v>
      </c>
      <c r="C110" s="2">
        <v>0.671</v>
      </c>
      <c r="D110" s="2">
        <v>0.204</v>
      </c>
      <c r="E110" s="2">
        <v>2.027</v>
      </c>
      <c r="F110" s="2">
        <v>3.093</v>
      </c>
      <c r="G110" s="2">
        <v>1.393</v>
      </c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>
      <c r="A111" s="2">
        <v>2</v>
      </c>
      <c r="B111" s="2">
        <v>1.237</v>
      </c>
      <c r="C111" s="2">
        <v>1.25</v>
      </c>
      <c r="D111" s="2">
        <v>0.351</v>
      </c>
      <c r="E111" s="2">
        <v>1.645</v>
      </c>
      <c r="F111" s="2">
        <v>0.995</v>
      </c>
      <c r="G111" s="2">
        <v>1.324</v>
      </c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>
      <c r="A112" s="2">
        <v>3</v>
      </c>
      <c r="B112" s="2">
        <v>1.196</v>
      </c>
      <c r="C112" s="2">
        <v>1.613</v>
      </c>
      <c r="D112" s="2">
        <v>0.493</v>
      </c>
      <c r="E112" s="2">
        <v>1.388</v>
      </c>
      <c r="F112" s="2">
        <v>0.873</v>
      </c>
      <c r="G112" s="2">
        <v>1.255</v>
      </c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>
      <c r="A113" s="2">
        <v>4</v>
      </c>
      <c r="B113" s="2">
        <v>1.163</v>
      </c>
      <c r="C113" s="2">
        <v>1.967</v>
      </c>
      <c r="D113" s="2">
        <v>0.626</v>
      </c>
      <c r="E113" s="2">
        <v>1.198</v>
      </c>
      <c r="F113" s="2">
        <v>0.826</v>
      </c>
      <c r="G113" s="2">
        <v>1.186</v>
      </c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>
      <c r="A114" s="2">
        <v>5</v>
      </c>
      <c r="B114" s="2">
        <v>1.136</v>
      </c>
      <c r="C114" s="2">
        <v>2.268</v>
      </c>
      <c r="D114" s="2">
        <v>0.762</v>
      </c>
      <c r="E114" s="2">
        <v>1.036</v>
      </c>
      <c r="F114" s="2">
        <v>0.8</v>
      </c>
      <c r="G114" s="2">
        <v>1.116</v>
      </c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>
      <c r="A115" s="2">
        <v>6</v>
      </c>
      <c r="B115" s="2">
        <v>1.113</v>
      </c>
      <c r="C115" s="2">
        <v>2.566</v>
      </c>
      <c r="D115" s="2">
        <v>0.9</v>
      </c>
      <c r="E115" s="2">
        <v>0.907</v>
      </c>
      <c r="F115" s="2">
        <v>0.785</v>
      </c>
      <c r="G115" s="2">
        <v>1.047</v>
      </c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>
      <c r="A116" s="2">
        <v>7</v>
      </c>
      <c r="B116" s="2">
        <v>1.091</v>
      </c>
      <c r="C116" s="2">
        <v>2.865</v>
      </c>
      <c r="D116" s="2">
        <v>1.048</v>
      </c>
      <c r="E116" s="2">
        <v>0.803</v>
      </c>
      <c r="F116" s="2">
        <v>0.774</v>
      </c>
      <c r="G116" s="2">
        <v>0.977</v>
      </c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>
      <c r="A117" s="2">
        <v>8</v>
      </c>
      <c r="B117" s="2">
        <v>1.072</v>
      </c>
      <c r="C117" s="2">
        <v>3.164</v>
      </c>
      <c r="D117" s="2">
        <v>1.203</v>
      </c>
      <c r="E117" s="2">
        <v>0.709</v>
      </c>
      <c r="F117" s="2">
        <v>0.765</v>
      </c>
      <c r="G117" s="2">
        <v>0.908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>
      <c r="A118" s="2">
        <v>9</v>
      </c>
      <c r="B118" s="2">
        <v>1.056</v>
      </c>
      <c r="C118" s="2">
        <v>3.465</v>
      </c>
      <c r="D118" s="2">
        <v>1.371</v>
      </c>
      <c r="E118" s="2">
        <v>0.631</v>
      </c>
      <c r="F118" s="2">
        <v>0.765</v>
      </c>
      <c r="G118" s="2">
        <v>0.84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>
      <c r="A119" s="2">
        <v>10</v>
      </c>
      <c r="B119" s="2">
        <v>1.04</v>
      </c>
      <c r="C119" s="2">
        <v>3.765</v>
      </c>
      <c r="D119" s="2">
        <v>1.546</v>
      </c>
      <c r="E119" s="2">
        <v>0.556</v>
      </c>
      <c r="F119" s="2">
        <v>0.753</v>
      </c>
      <c r="G119" s="2">
        <v>0.773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>
      <c r="A120" s="2">
        <v>11</v>
      </c>
      <c r="B120" s="2">
        <v>1.024</v>
      </c>
      <c r="C120" s="2">
        <v>4.066</v>
      </c>
      <c r="D120" s="2">
        <v>1.744</v>
      </c>
      <c r="E120" s="2">
        <v>0.487</v>
      </c>
      <c r="F120" s="2">
        <v>0.75</v>
      </c>
      <c r="G120" s="2">
        <v>0.707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>
      <c r="A121" s="2"/>
      <c r="B121" s="2">
        <f t="shared" ref="B121:G121" si="45">B110-B120</f>
        <v>0.274</v>
      </c>
      <c r="C121" s="2">
        <f t="shared" si="45"/>
        <v>-3.395</v>
      </c>
      <c r="D121" s="2">
        <f t="shared" si="45"/>
        <v>-1.54</v>
      </c>
      <c r="E121" s="2">
        <f t="shared" si="45"/>
        <v>1.54</v>
      </c>
      <c r="F121" s="2">
        <f t="shared" si="45"/>
        <v>2.343</v>
      </c>
      <c r="G121" s="2">
        <f t="shared" si="45"/>
        <v>0.686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2:7">
      <c r="B122">
        <v>6</v>
      </c>
      <c r="C122">
        <v>1</v>
      </c>
      <c r="D122">
        <v>3</v>
      </c>
      <c r="E122">
        <v>4</v>
      </c>
      <c r="F122">
        <v>2</v>
      </c>
      <c r="G122">
        <v>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zoomScale="70" zoomScaleNormal="70" topLeftCell="A17" workbookViewId="0">
      <selection activeCell="J48" sqref="J48"/>
    </sheetView>
  </sheetViews>
  <sheetFormatPr defaultColWidth="8.72727272727273" defaultRowHeight="14"/>
  <cols>
    <col min="2" max="2" width="12.9090909090909" customWidth="1"/>
    <col min="3" max="3" width="9.54545454545454" customWidth="1"/>
    <col min="4" max="4" width="29.8181818181818" customWidth="1"/>
    <col min="5" max="5" width="12.9090909090909" customWidth="1"/>
    <col min="6" max="6" width="14" customWidth="1"/>
    <col min="7" max="7" width="35.3636363636364" customWidth="1"/>
    <col min="10" max="10" width="15.1818181818182" customWidth="1"/>
  </cols>
  <sheetData>
    <row r="1" spans="2:7">
      <c r="B1" s="1" t="s">
        <v>79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</row>
    <row r="2" spans="1:7">
      <c r="A2" t="s">
        <v>85</v>
      </c>
      <c r="B2" s="1">
        <v>27.5</v>
      </c>
      <c r="C2" s="1">
        <v>60</v>
      </c>
      <c r="D2" s="1">
        <v>40</v>
      </c>
      <c r="E2" s="1">
        <v>59</v>
      </c>
      <c r="F2" s="1">
        <v>175</v>
      </c>
      <c r="G2" s="1">
        <v>0.5</v>
      </c>
    </row>
    <row r="3" spans="1:7">
      <c r="A3" t="s">
        <v>86</v>
      </c>
      <c r="B3" s="1">
        <v>12.5</v>
      </c>
      <c r="C3" s="1">
        <v>0</v>
      </c>
      <c r="D3" s="1">
        <v>0</v>
      </c>
      <c r="E3" s="1">
        <v>16</v>
      </c>
      <c r="F3" s="1">
        <v>3.6</v>
      </c>
      <c r="G3" s="1">
        <v>0</v>
      </c>
    </row>
    <row r="4" spans="1:7">
      <c r="A4" t="s">
        <v>87</v>
      </c>
      <c r="B4">
        <f t="shared" ref="B4:G4" si="0">(B2-B3)/10</f>
        <v>1.5</v>
      </c>
      <c r="C4">
        <f t="shared" si="0"/>
        <v>6</v>
      </c>
      <c r="D4">
        <f t="shared" si="0"/>
        <v>4</v>
      </c>
      <c r="E4">
        <f t="shared" si="0"/>
        <v>4.3</v>
      </c>
      <c r="F4">
        <f t="shared" si="0"/>
        <v>17.14</v>
      </c>
      <c r="G4">
        <f t="shared" si="0"/>
        <v>0.05</v>
      </c>
    </row>
    <row r="5" spans="1:7">
      <c r="A5" t="s">
        <v>88</v>
      </c>
      <c r="B5" s="1">
        <v>20</v>
      </c>
      <c r="C5" s="1">
        <v>25</v>
      </c>
      <c r="D5" s="1">
        <v>28.98</v>
      </c>
      <c r="E5" s="1">
        <v>31.01</v>
      </c>
      <c r="F5" s="1">
        <v>37</v>
      </c>
      <c r="G5" s="1">
        <v>0.2</v>
      </c>
    </row>
    <row r="8" spans="2:7">
      <c r="B8" s="1" t="s">
        <v>6</v>
      </c>
      <c r="C8" s="1" t="s">
        <v>7</v>
      </c>
      <c r="D8" s="1" t="s">
        <v>89</v>
      </c>
      <c r="E8" s="1" t="s">
        <v>9</v>
      </c>
      <c r="F8" s="1" t="s">
        <v>10</v>
      </c>
      <c r="G8" s="1" t="s">
        <v>11</v>
      </c>
    </row>
    <row r="9" spans="1:7">
      <c r="A9">
        <v>1</v>
      </c>
      <c r="B9" s="1">
        <v>12.5</v>
      </c>
      <c r="C9" s="1">
        <v>0</v>
      </c>
      <c r="D9" s="1">
        <v>0</v>
      </c>
      <c r="E9" s="1">
        <v>16</v>
      </c>
      <c r="F9" s="1">
        <v>3.6</v>
      </c>
      <c r="G9" s="1">
        <v>0</v>
      </c>
    </row>
    <row r="10" spans="1:7">
      <c r="A10">
        <v>2</v>
      </c>
      <c r="B10">
        <f t="shared" ref="B10:G10" si="1">B9+B4</f>
        <v>14</v>
      </c>
      <c r="C10">
        <f t="shared" si="1"/>
        <v>6</v>
      </c>
      <c r="D10">
        <f t="shared" si="1"/>
        <v>4</v>
      </c>
      <c r="E10">
        <f t="shared" si="1"/>
        <v>20.3</v>
      </c>
      <c r="F10">
        <f t="shared" si="1"/>
        <v>20.74</v>
      </c>
      <c r="G10">
        <f t="shared" si="1"/>
        <v>0.05</v>
      </c>
    </row>
    <row r="11" spans="1:7">
      <c r="A11">
        <v>3</v>
      </c>
      <c r="B11">
        <f t="shared" ref="B11:G11" si="2">B10+B4</f>
        <v>15.5</v>
      </c>
      <c r="C11">
        <f t="shared" si="2"/>
        <v>12</v>
      </c>
      <c r="D11">
        <f t="shared" si="2"/>
        <v>8</v>
      </c>
      <c r="E11">
        <f t="shared" si="2"/>
        <v>24.6</v>
      </c>
      <c r="F11">
        <f t="shared" si="2"/>
        <v>37.88</v>
      </c>
      <c r="G11">
        <f t="shared" si="2"/>
        <v>0.1</v>
      </c>
    </row>
    <row r="12" spans="1:7">
      <c r="A12">
        <v>4</v>
      </c>
      <c r="B12">
        <f t="shared" ref="B12:G12" si="3">B11+B4</f>
        <v>17</v>
      </c>
      <c r="C12">
        <f t="shared" si="3"/>
        <v>18</v>
      </c>
      <c r="D12">
        <f t="shared" si="3"/>
        <v>12</v>
      </c>
      <c r="E12">
        <f t="shared" si="3"/>
        <v>28.9</v>
      </c>
      <c r="F12">
        <f t="shared" si="3"/>
        <v>55.02</v>
      </c>
      <c r="G12">
        <f t="shared" si="3"/>
        <v>0.15</v>
      </c>
    </row>
    <row r="13" spans="1:7">
      <c r="A13">
        <v>5</v>
      </c>
      <c r="B13">
        <f t="shared" ref="B13:G13" si="4">B12+B4</f>
        <v>18.5</v>
      </c>
      <c r="C13">
        <f t="shared" si="4"/>
        <v>24</v>
      </c>
      <c r="D13">
        <f t="shared" si="4"/>
        <v>16</v>
      </c>
      <c r="E13">
        <f t="shared" si="4"/>
        <v>33.2</v>
      </c>
      <c r="F13">
        <f t="shared" si="4"/>
        <v>72.16</v>
      </c>
      <c r="G13">
        <f t="shared" si="4"/>
        <v>0.2</v>
      </c>
    </row>
    <row r="14" spans="1:7">
      <c r="A14">
        <v>6</v>
      </c>
      <c r="B14">
        <f t="shared" ref="B14:G14" si="5">B13+B4</f>
        <v>20</v>
      </c>
      <c r="C14">
        <f t="shared" si="5"/>
        <v>30</v>
      </c>
      <c r="D14">
        <f t="shared" si="5"/>
        <v>20</v>
      </c>
      <c r="E14">
        <f t="shared" si="5"/>
        <v>37.5</v>
      </c>
      <c r="F14">
        <f t="shared" si="5"/>
        <v>89.3</v>
      </c>
      <c r="G14">
        <f t="shared" si="5"/>
        <v>0.25</v>
      </c>
    </row>
    <row r="15" spans="1:7">
      <c r="A15">
        <v>7</v>
      </c>
      <c r="B15">
        <f t="shared" ref="B15:G15" si="6">B14+B4</f>
        <v>21.5</v>
      </c>
      <c r="C15">
        <f t="shared" si="6"/>
        <v>36</v>
      </c>
      <c r="D15">
        <f t="shared" si="6"/>
        <v>24</v>
      </c>
      <c r="E15">
        <f t="shared" si="6"/>
        <v>41.8</v>
      </c>
      <c r="F15">
        <f t="shared" si="6"/>
        <v>106.44</v>
      </c>
      <c r="G15">
        <f t="shared" si="6"/>
        <v>0.3</v>
      </c>
    </row>
    <row r="16" spans="1:7">
      <c r="A16">
        <v>8</v>
      </c>
      <c r="B16">
        <f t="shared" ref="B16:G16" si="7">B15+B4</f>
        <v>23</v>
      </c>
      <c r="C16">
        <f t="shared" si="7"/>
        <v>42</v>
      </c>
      <c r="D16">
        <f t="shared" si="7"/>
        <v>28</v>
      </c>
      <c r="E16">
        <f t="shared" si="7"/>
        <v>46.1</v>
      </c>
      <c r="F16">
        <f t="shared" si="7"/>
        <v>123.58</v>
      </c>
      <c r="G16">
        <f t="shared" si="7"/>
        <v>0.35</v>
      </c>
    </row>
    <row r="17" spans="1:7">
      <c r="A17">
        <v>9</v>
      </c>
      <c r="B17">
        <f t="shared" ref="B17:G17" si="8">B16+B4</f>
        <v>24.5</v>
      </c>
      <c r="C17">
        <f t="shared" si="8"/>
        <v>48</v>
      </c>
      <c r="D17">
        <f t="shared" si="8"/>
        <v>32</v>
      </c>
      <c r="E17">
        <f t="shared" si="8"/>
        <v>50.4</v>
      </c>
      <c r="F17">
        <f t="shared" si="8"/>
        <v>140.72</v>
      </c>
      <c r="G17">
        <f t="shared" si="8"/>
        <v>0.4</v>
      </c>
    </row>
    <row r="18" spans="1:7">
      <c r="A18">
        <v>10</v>
      </c>
      <c r="B18">
        <f t="shared" ref="B18:G18" si="9">B17+B4</f>
        <v>26</v>
      </c>
      <c r="C18">
        <f t="shared" si="9"/>
        <v>54</v>
      </c>
      <c r="D18">
        <f t="shared" si="9"/>
        <v>36</v>
      </c>
      <c r="E18">
        <f t="shared" si="9"/>
        <v>54.7</v>
      </c>
      <c r="F18">
        <f t="shared" si="9"/>
        <v>157.86</v>
      </c>
      <c r="G18">
        <f t="shared" si="9"/>
        <v>0.45</v>
      </c>
    </row>
    <row r="19" spans="1:10">
      <c r="A19">
        <v>11</v>
      </c>
      <c r="B19">
        <f t="shared" ref="B19:G19" si="10">B18+B4</f>
        <v>27.5</v>
      </c>
      <c r="C19">
        <f t="shared" si="10"/>
        <v>60</v>
      </c>
      <c r="D19">
        <f t="shared" si="10"/>
        <v>40</v>
      </c>
      <c r="E19">
        <f t="shared" si="10"/>
        <v>59</v>
      </c>
      <c r="F19">
        <f t="shared" si="10"/>
        <v>175</v>
      </c>
      <c r="G19">
        <f t="shared" si="10"/>
        <v>0.5</v>
      </c>
      <c r="J19" s="1">
        <v>37</v>
      </c>
    </row>
    <row r="20" spans="10:14">
      <c r="J20" s="1">
        <v>31.01</v>
      </c>
      <c r="K20">
        <f t="shared" ref="K20:K33" si="11">TAN(J20*PI()/180)</f>
        <v>0.601098189099106</v>
      </c>
      <c r="L20">
        <f t="shared" ref="L20:L33" si="12">37/K20</f>
        <v>61.5540034406918</v>
      </c>
      <c r="M20">
        <f t="shared" ref="M20:M33" si="13">40+L20</f>
        <v>101.554003440692</v>
      </c>
      <c r="N20">
        <f t="shared" ref="N20:N33" si="14">M20-20</f>
        <v>81.5540034406918</v>
      </c>
    </row>
    <row r="22" spans="10:15">
      <c r="J22" t="s">
        <v>91</v>
      </c>
      <c r="O22">
        <v>57</v>
      </c>
    </row>
    <row r="23" spans="10:14">
      <c r="J23">
        <v>16</v>
      </c>
      <c r="K23">
        <f t="shared" si="11"/>
        <v>0.286745385758808</v>
      </c>
      <c r="L23">
        <f t="shared" si="12"/>
        <v>129.034334422114</v>
      </c>
      <c r="M23">
        <f t="shared" si="13"/>
        <v>169.034334422114</v>
      </c>
      <c r="N23">
        <f t="shared" si="14"/>
        <v>149.034334422114</v>
      </c>
    </row>
    <row r="24" spans="10:14">
      <c r="J24">
        <v>20.3</v>
      </c>
      <c r="K24">
        <f t="shared" si="11"/>
        <v>0.369911232311126</v>
      </c>
      <c r="L24">
        <f t="shared" si="12"/>
        <v>100.023997024454</v>
      </c>
      <c r="M24">
        <f t="shared" si="13"/>
        <v>140.023997024454</v>
      </c>
      <c r="N24">
        <f t="shared" si="14"/>
        <v>120.023997024454</v>
      </c>
    </row>
    <row r="25" spans="10:14">
      <c r="J25">
        <v>24.6</v>
      </c>
      <c r="K25">
        <f t="shared" si="11"/>
        <v>0.457835745983172</v>
      </c>
      <c r="L25">
        <f t="shared" si="12"/>
        <v>80.8150091481934</v>
      </c>
      <c r="M25">
        <f t="shared" si="13"/>
        <v>120.815009148193</v>
      </c>
      <c r="N25">
        <f t="shared" si="14"/>
        <v>100.815009148193</v>
      </c>
    </row>
    <row r="26" spans="10:14">
      <c r="J26" s="1">
        <v>28.9</v>
      </c>
      <c r="K26">
        <f t="shared" si="11"/>
        <v>0.552029657799022</v>
      </c>
      <c r="L26">
        <f t="shared" si="12"/>
        <v>67.0253843743131</v>
      </c>
      <c r="M26">
        <f t="shared" si="13"/>
        <v>107.025384374313</v>
      </c>
      <c r="N26">
        <f t="shared" si="14"/>
        <v>87.0253843743131</v>
      </c>
    </row>
    <row r="27" spans="10:14">
      <c r="J27">
        <v>33.2</v>
      </c>
      <c r="K27">
        <f t="shared" si="11"/>
        <v>0.654381663612146</v>
      </c>
      <c r="L27">
        <f t="shared" si="12"/>
        <v>56.5419266116999</v>
      </c>
      <c r="M27">
        <f t="shared" si="13"/>
        <v>96.5419266116998</v>
      </c>
      <c r="N27">
        <f t="shared" si="14"/>
        <v>76.5419266116998</v>
      </c>
    </row>
    <row r="28" spans="10:14">
      <c r="J28">
        <v>37.5</v>
      </c>
      <c r="K28">
        <f t="shared" si="11"/>
        <v>0.76732698797896</v>
      </c>
      <c r="L28">
        <f t="shared" si="12"/>
        <v>48.2193387951246</v>
      </c>
      <c r="M28">
        <f t="shared" si="13"/>
        <v>88.2193387951246</v>
      </c>
      <c r="N28">
        <f t="shared" si="14"/>
        <v>68.2193387951246</v>
      </c>
    </row>
    <row r="29" spans="10:14">
      <c r="J29">
        <v>41.8</v>
      </c>
      <c r="K29">
        <f t="shared" si="11"/>
        <v>0.894103191159751</v>
      </c>
      <c r="L29">
        <f t="shared" si="12"/>
        <v>41.382248006527</v>
      </c>
      <c r="M29">
        <f t="shared" si="13"/>
        <v>81.382248006527</v>
      </c>
      <c r="N29">
        <f t="shared" si="14"/>
        <v>61.382248006527</v>
      </c>
    </row>
    <row r="30" spans="10:14">
      <c r="J30">
        <v>46.1</v>
      </c>
      <c r="K30">
        <f t="shared" si="11"/>
        <v>1.03915375226516</v>
      </c>
      <c r="L30">
        <f t="shared" si="12"/>
        <v>35.6058955850827</v>
      </c>
      <c r="M30">
        <f t="shared" si="13"/>
        <v>75.6058955850827</v>
      </c>
      <c r="N30">
        <f t="shared" si="14"/>
        <v>55.6058955850827</v>
      </c>
    </row>
    <row r="31" spans="10:14">
      <c r="J31">
        <v>50.4</v>
      </c>
      <c r="K31">
        <f t="shared" si="11"/>
        <v>1.20879235040961</v>
      </c>
      <c r="L31">
        <f t="shared" si="12"/>
        <v>30.6090620009816</v>
      </c>
      <c r="M31">
        <f t="shared" si="13"/>
        <v>70.6090620009816</v>
      </c>
      <c r="N31">
        <f t="shared" si="14"/>
        <v>50.6090620009816</v>
      </c>
    </row>
    <row r="32" spans="10:14">
      <c r="J32">
        <v>54.7</v>
      </c>
      <c r="K32">
        <f t="shared" si="11"/>
        <v>1.41235064770646</v>
      </c>
      <c r="L32">
        <f t="shared" si="12"/>
        <v>26.1974602837368</v>
      </c>
      <c r="M32">
        <f t="shared" si="13"/>
        <v>66.1974602837368</v>
      </c>
      <c r="N32">
        <f t="shared" si="14"/>
        <v>46.1974602837368</v>
      </c>
    </row>
    <row r="33" spans="10:14">
      <c r="J33">
        <v>59</v>
      </c>
      <c r="K33">
        <f t="shared" si="11"/>
        <v>1.66427948235052</v>
      </c>
      <c r="L33">
        <f t="shared" si="12"/>
        <v>22.2318429040197</v>
      </c>
      <c r="M33">
        <f t="shared" si="13"/>
        <v>62.2318429040197</v>
      </c>
      <c r="N33">
        <f t="shared" si="14"/>
        <v>42.2318429040197</v>
      </c>
    </row>
    <row r="45" spans="10:10">
      <c r="J45" t="s">
        <v>95</v>
      </c>
    </row>
    <row r="46" spans="10:10">
      <c r="J46" t="s">
        <v>96</v>
      </c>
    </row>
    <row r="47" spans="10:10">
      <c r="J47" t="s">
        <v>97</v>
      </c>
    </row>
    <row r="48" spans="10:10">
      <c r="J48" t="s">
        <v>98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geo数据</vt:lpstr>
      <vt:lpstr>data107</vt:lpstr>
      <vt:lpstr>Sheet3</vt:lpstr>
      <vt:lpstr>Sheet1</vt:lpstr>
      <vt:lpstr>验证集结果</vt:lpstr>
      <vt:lpstr>结果汇总</vt:lpstr>
      <vt:lpstr>107FS</vt:lpstr>
      <vt:lpstr>geo敏感性分析</vt:lpstr>
      <vt:lpstr>Sheet8</vt:lpstr>
      <vt:lpstr>Sheet7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林涵杰</dc:creator>
  <cp:lastModifiedBy>头像好看</cp:lastModifiedBy>
  <dcterms:created xsi:type="dcterms:W3CDTF">2023-05-12T11:15:00Z</dcterms:created>
  <dcterms:modified xsi:type="dcterms:W3CDTF">2024-07-03T07:39:33Z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9CEF53A4F4254D7A886F9641A332A142_12</vt:lpwstr>
  </property>
</Properties>
</file>