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105" windowWidth="15465" windowHeight="10065"/>
  </bookViews>
  <sheets>
    <sheet name="blank" sheetId="1" r:id="rId1"/>
  </sheets>
  <calcPr calcId="125725"/>
</workbook>
</file>

<file path=xl/calcChain.xml><?xml version="1.0" encoding="utf-8"?>
<calcChain xmlns="http://schemas.openxmlformats.org/spreadsheetml/2006/main">
  <c r="E31" i="1"/>
  <c r="F15"/>
  <c r="G15"/>
  <c r="E15"/>
  <c r="F31"/>
  <c r="G31"/>
  <c r="F8"/>
  <c r="G8"/>
  <c r="G14" s="1"/>
  <c r="F7"/>
  <c r="G7"/>
  <c r="G11" s="1"/>
  <c r="G16"/>
  <c r="G13"/>
  <c r="G17" s="1"/>
  <c r="F11"/>
  <c r="F14"/>
  <c r="F16"/>
  <c r="F13"/>
  <c r="F17" s="1"/>
  <c r="F19" s="1"/>
  <c r="F33" s="1"/>
  <c r="E11"/>
  <c r="E16"/>
  <c r="E13"/>
  <c r="E14"/>
  <c r="E17" s="1"/>
  <c r="E19" s="1"/>
  <c r="E33" s="1"/>
  <c r="E34" l="1"/>
  <c r="E36"/>
  <c r="F34"/>
  <c r="F36" s="1"/>
  <c r="G19"/>
  <c r="G33" s="1"/>
  <c r="G34" l="1"/>
  <c r="G36" s="1"/>
</calcChain>
</file>

<file path=xl/comments1.xml><?xml version="1.0" encoding="utf-8"?>
<comments xmlns="http://schemas.openxmlformats.org/spreadsheetml/2006/main">
  <authors>
    <author>Graduate Studies</author>
  </authors>
  <commentList>
    <comment ref="B10" authorId="0">
      <text>
        <r>
          <rPr>
            <b/>
            <sz val="8"/>
            <color indexed="81"/>
            <rFont val="Tahoma"/>
          </rPr>
          <t>Graduate Studies:</t>
        </r>
        <r>
          <rPr>
            <sz val="8"/>
            <color indexed="81"/>
            <rFont val="Tahoma"/>
          </rPr>
          <t xml:space="preserve">
Fee remission 2050/Quarter 02FY 8% increase from FY01
</t>
        </r>
      </text>
    </comment>
  </commentList>
</comments>
</file>

<file path=xl/sharedStrings.xml><?xml version="1.0" encoding="utf-8"?>
<sst xmlns="http://schemas.openxmlformats.org/spreadsheetml/2006/main" count="31" uniqueCount="29">
  <si>
    <t>ATTACHMENT C. INTERNAL DETAILED BUDGET</t>
  </si>
  <si>
    <t>Sponsor</t>
  </si>
  <si>
    <t>Year 1</t>
  </si>
  <si>
    <r>
      <t>SALARIES AND WAGES</t>
    </r>
    <r>
      <rPr>
        <sz val="9"/>
        <rFont val="Geneva"/>
      </rPr>
      <t xml:space="preserve"> </t>
    </r>
  </si>
  <si>
    <t>Total Personnel</t>
  </si>
  <si>
    <t>Fringe Benefits</t>
  </si>
  <si>
    <t>Total Fringe Benefits</t>
  </si>
  <si>
    <t xml:space="preserve">Total Salaries and Fringe </t>
  </si>
  <si>
    <t>Subcontractor:</t>
  </si>
  <si>
    <t>Travel</t>
  </si>
  <si>
    <t>Material &amp; Supplies</t>
  </si>
  <si>
    <t>Other Lab Supplies</t>
  </si>
  <si>
    <t>Publication &amp; Printing</t>
  </si>
  <si>
    <t>Equipment</t>
  </si>
  <si>
    <t>Tuition remission</t>
  </si>
  <si>
    <t>Total Direct Costs</t>
  </si>
  <si>
    <t>Total Project costs</t>
  </si>
  <si>
    <t>Year 2</t>
  </si>
  <si>
    <t>1 terms @ $2688/term</t>
  </si>
  <si>
    <t>Year 3</t>
  </si>
  <si>
    <t xml:space="preserve">PI @ 31.2% </t>
  </si>
  <si>
    <t>Total Indirect Costs @ 42%</t>
  </si>
  <si>
    <t>Undergrad</t>
  </si>
  <si>
    <t>UG @ 47%</t>
  </si>
  <si>
    <t>GRA  @ 5%</t>
  </si>
  <si>
    <t>RA @ 25%</t>
  </si>
  <si>
    <t>Research Assistant</t>
  </si>
  <si>
    <t>GRA</t>
  </si>
  <si>
    <t>Faculty Support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</si>
</sst>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>
    <font>
      <sz val="9"/>
      <name val="Geneva"/>
    </font>
    <font>
      <b/>
      <sz val="9"/>
      <name val="Geneva"/>
    </font>
    <font>
      <sz val="9"/>
      <name val="Geneva"/>
    </font>
    <font>
      <sz val="9"/>
      <color indexed="12"/>
      <name val="Geneva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164" fontId="2" fillId="0" borderId="0" xfId="1" applyNumberFormat="1"/>
    <xf numFmtId="164" fontId="0" fillId="0" borderId="0" xfId="0" applyNumberFormat="1"/>
    <xf numFmtId="164" fontId="2" fillId="0" borderId="0" xfId="1" applyNumberFormat="1" applyFont="1"/>
    <xf numFmtId="164" fontId="2" fillId="0" borderId="1" xfId="1" applyNumberFormat="1" applyBorder="1"/>
    <xf numFmtId="164" fontId="2" fillId="0" borderId="0" xfId="1" applyNumberFormat="1" applyBorder="1"/>
    <xf numFmtId="164" fontId="2" fillId="0" borderId="2" xfId="1" applyNumberFormat="1" applyBorder="1"/>
    <xf numFmtId="164" fontId="2" fillId="0" borderId="1" xfId="1" applyNumberFormat="1" applyFont="1" applyBorder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B8" sqref="B8"/>
    </sheetView>
  </sheetViews>
  <sheetFormatPr defaultColWidth="11.42578125" defaultRowHeight="12"/>
  <cols>
    <col min="1" max="1" width="3.28515625" customWidth="1"/>
    <col min="2" max="4" width="11.42578125" customWidth="1"/>
    <col min="5" max="7" width="14.140625" customWidth="1"/>
  </cols>
  <sheetData>
    <row r="1" spans="1:7">
      <c r="A1" s="1" t="s">
        <v>0</v>
      </c>
      <c r="E1" s="2"/>
      <c r="F1" s="2"/>
      <c r="G1" s="2"/>
    </row>
    <row r="2" spans="1:7">
      <c r="A2" s="1"/>
      <c r="E2" s="2"/>
      <c r="F2" s="2"/>
      <c r="G2" s="2"/>
    </row>
    <row r="4" spans="1:7">
      <c r="E4" t="s">
        <v>1</v>
      </c>
      <c r="F4" t="s">
        <v>1</v>
      </c>
      <c r="G4" t="s">
        <v>1</v>
      </c>
    </row>
    <row r="5" spans="1:7">
      <c r="E5" t="s">
        <v>2</v>
      </c>
      <c r="F5" t="s">
        <v>17</v>
      </c>
      <c r="G5" t="s">
        <v>19</v>
      </c>
    </row>
    <row r="6" spans="1:7">
      <c r="A6" s="1" t="s">
        <v>3</v>
      </c>
    </row>
    <row r="7" spans="1:7">
      <c r="B7" t="s">
        <v>28</v>
      </c>
      <c r="E7" s="5">
        <v>19364</v>
      </c>
      <c r="F7" s="5">
        <f>E7*1.04</f>
        <v>20138.560000000001</v>
      </c>
      <c r="G7" s="5">
        <f>F7*1.04</f>
        <v>20944.102400000003</v>
      </c>
    </row>
    <row r="8" spans="1:7">
      <c r="B8" t="s">
        <v>26</v>
      </c>
      <c r="E8" s="5">
        <v>0</v>
      </c>
      <c r="F8" s="5">
        <f>E8*1.04</f>
        <v>0</v>
      </c>
      <c r="G8" s="5">
        <f>F8*1.04</f>
        <v>0</v>
      </c>
    </row>
    <row r="9" spans="1:7">
      <c r="B9" t="s">
        <v>22</v>
      </c>
      <c r="E9" s="5">
        <v>10000</v>
      </c>
      <c r="F9" s="5">
        <v>10000</v>
      </c>
      <c r="G9" s="5">
        <v>10000</v>
      </c>
    </row>
    <row r="10" spans="1:7">
      <c r="B10" t="s">
        <v>27</v>
      </c>
      <c r="E10" s="9">
        <v>32020</v>
      </c>
      <c r="F10" s="9">
        <v>32020</v>
      </c>
      <c r="G10" s="9">
        <v>32020</v>
      </c>
    </row>
    <row r="11" spans="1:7">
      <c r="A11" t="s">
        <v>4</v>
      </c>
      <c r="E11" s="10">
        <f>SUM(E7:E10)</f>
        <v>61384</v>
      </c>
      <c r="F11" s="10">
        <f>SUM(F7:F10)</f>
        <v>62158.559999999998</v>
      </c>
      <c r="G11" s="10">
        <f>SUM(G7:G10)</f>
        <v>62964.102400000003</v>
      </c>
    </row>
    <row r="12" spans="1:7">
      <c r="A12" t="s">
        <v>5</v>
      </c>
    </row>
    <row r="13" spans="1:7">
      <c r="B13" t="s">
        <v>20</v>
      </c>
      <c r="E13" s="3">
        <f>(E7*0.312)</f>
        <v>6041.5680000000002</v>
      </c>
      <c r="F13" s="3">
        <f>(F7*0.312)</f>
        <v>6283.2307200000005</v>
      </c>
      <c r="G13" s="3">
        <f>(G7*0.312)</f>
        <v>6534.5599488000007</v>
      </c>
    </row>
    <row r="14" spans="1:7">
      <c r="B14" t="s">
        <v>25</v>
      </c>
      <c r="E14" s="3">
        <f>E8*0.41</f>
        <v>0</v>
      </c>
      <c r="F14" s="3">
        <f>F8*0.41</f>
        <v>0</v>
      </c>
      <c r="G14" s="3">
        <f>G8*0.41</f>
        <v>0</v>
      </c>
    </row>
    <row r="15" spans="1:7">
      <c r="B15" t="s">
        <v>23</v>
      </c>
      <c r="E15" s="5">
        <f>E9*0.07</f>
        <v>700.00000000000011</v>
      </c>
      <c r="F15" s="5">
        <f>F9*0.07</f>
        <v>700.00000000000011</v>
      </c>
      <c r="G15" s="5">
        <f>G9*0.07</f>
        <v>700.00000000000011</v>
      </c>
    </row>
    <row r="16" spans="1:7">
      <c r="B16" t="s">
        <v>24</v>
      </c>
      <c r="E16" s="6">
        <f>E10*0.05</f>
        <v>1601</v>
      </c>
      <c r="F16" s="6">
        <f>F10*0.05</f>
        <v>1601</v>
      </c>
      <c r="G16" s="6">
        <f>G10*0.05</f>
        <v>1601</v>
      </c>
    </row>
    <row r="17" spans="1:7">
      <c r="A17" t="s">
        <v>6</v>
      </c>
      <c r="E17" s="6">
        <f>SUM(E13:E16)</f>
        <v>8342.5679999999993</v>
      </c>
      <c r="F17" s="6">
        <f>SUM(F13:F16)</f>
        <v>8584.2307199999996</v>
      </c>
      <c r="G17" s="6">
        <f>SUM(G13:G16)</f>
        <v>8835.5599488000007</v>
      </c>
    </row>
    <row r="18" spans="1:7">
      <c r="E18" s="7"/>
      <c r="F18" s="7"/>
      <c r="G18" s="7"/>
    </row>
    <row r="19" spans="1:7" ht="12.75" thickBot="1">
      <c r="A19" s="1" t="s">
        <v>7</v>
      </c>
      <c r="E19" s="8">
        <f>E11+E17</f>
        <v>69726.567999999999</v>
      </c>
      <c r="F19" s="8">
        <f>F11+F17</f>
        <v>70742.79071999999</v>
      </c>
      <c r="G19" s="8">
        <f>G11+G17</f>
        <v>71799.662348800004</v>
      </c>
    </row>
    <row r="20" spans="1:7">
      <c r="A20" s="1"/>
      <c r="E20" s="3"/>
      <c r="F20" s="3"/>
      <c r="G20" s="3"/>
    </row>
    <row r="21" spans="1:7">
      <c r="A21" s="2" t="s">
        <v>8</v>
      </c>
      <c r="E21" s="3"/>
      <c r="F21" s="3"/>
      <c r="G21" s="3"/>
    </row>
    <row r="22" spans="1:7">
      <c r="A22" s="2"/>
      <c r="E22" s="3">
        <v>0</v>
      </c>
      <c r="F22" s="3">
        <v>0</v>
      </c>
      <c r="G22" s="3">
        <v>0</v>
      </c>
    </row>
    <row r="23" spans="1:7">
      <c r="A23" s="2"/>
      <c r="E23" s="3">
        <v>0</v>
      </c>
      <c r="F23" s="3">
        <v>0</v>
      </c>
      <c r="G23" s="3">
        <v>0</v>
      </c>
    </row>
    <row r="24" spans="1:7">
      <c r="A24" s="2"/>
      <c r="E24" s="3">
        <v>0</v>
      </c>
      <c r="F24" s="3">
        <v>0</v>
      </c>
      <c r="G24" s="3">
        <v>0</v>
      </c>
    </row>
    <row r="25" spans="1:7">
      <c r="A25" s="2"/>
      <c r="E25" s="3">
        <v>0</v>
      </c>
      <c r="F25" s="3">
        <v>0</v>
      </c>
      <c r="G25" s="3">
        <v>0</v>
      </c>
    </row>
    <row r="26" spans="1:7">
      <c r="A26" t="s">
        <v>9</v>
      </c>
      <c r="E26" s="3">
        <v>4000</v>
      </c>
      <c r="F26" s="3">
        <v>4000</v>
      </c>
      <c r="G26" s="3">
        <v>4000</v>
      </c>
    </row>
    <row r="27" spans="1:7">
      <c r="A27" t="s">
        <v>10</v>
      </c>
      <c r="E27" s="3">
        <v>2500</v>
      </c>
      <c r="F27" s="3">
        <v>287.74525971829615</v>
      </c>
      <c r="G27" s="3">
        <v>1151.9209702309749</v>
      </c>
    </row>
    <row r="28" spans="1:7">
      <c r="A28" t="s">
        <v>11</v>
      </c>
      <c r="E28" s="3">
        <v>0</v>
      </c>
      <c r="F28" s="3">
        <v>0</v>
      </c>
      <c r="G28" s="3">
        <v>0</v>
      </c>
    </row>
    <row r="29" spans="1:7">
      <c r="A29" t="s">
        <v>12</v>
      </c>
      <c r="E29" s="3">
        <v>0</v>
      </c>
      <c r="F29" s="3">
        <v>0</v>
      </c>
      <c r="G29" s="3">
        <v>0</v>
      </c>
    </row>
    <row r="30" spans="1:7">
      <c r="A30" t="s">
        <v>13</v>
      </c>
      <c r="E30" s="3">
        <v>0</v>
      </c>
      <c r="F30" s="3">
        <v>0</v>
      </c>
      <c r="G30" s="3">
        <v>0</v>
      </c>
    </row>
    <row r="31" spans="1:7">
      <c r="A31" t="s">
        <v>14</v>
      </c>
      <c r="E31" s="3">
        <f>3*2688</f>
        <v>8064</v>
      </c>
      <c r="F31" s="3">
        <f>E31*1.02</f>
        <v>8225.2800000000007</v>
      </c>
      <c r="G31" s="3">
        <f>F31*1.02</f>
        <v>8389.7856000000011</v>
      </c>
    </row>
    <row r="32" spans="1:7">
      <c r="B32" t="s">
        <v>18</v>
      </c>
      <c r="E32" s="3"/>
      <c r="F32" s="3"/>
      <c r="G32" s="3"/>
    </row>
    <row r="33" spans="1:7">
      <c r="A33" t="s">
        <v>15</v>
      </c>
      <c r="E33" s="4">
        <f>SUM(E19:E32)</f>
        <v>84290.567999999999</v>
      </c>
      <c r="F33" s="4">
        <f>SUM(F19:F32)</f>
        <v>83255.815979718289</v>
      </c>
      <c r="G33" s="4">
        <f>SUM(G19:G32)</f>
        <v>85341.368919030981</v>
      </c>
    </row>
    <row r="34" spans="1:7">
      <c r="A34" t="s">
        <v>21</v>
      </c>
      <c r="E34" s="3">
        <f>((E33-E31)+0)*0.42</f>
        <v>32015.15856</v>
      </c>
      <c r="F34" s="3">
        <f>((F33-F31)+0)*0.42</f>
        <v>31512.825111481681</v>
      </c>
      <c r="G34" s="3">
        <f>((G33-G31)+0)*0.42</f>
        <v>32319.66499399301</v>
      </c>
    </row>
    <row r="36" spans="1:7">
      <c r="A36" t="s">
        <v>16</v>
      </c>
      <c r="E36" s="4">
        <f>SUM(E33:E35)</f>
        <v>116305.72656</v>
      </c>
      <c r="F36" s="4">
        <f>SUM(F33:F35)</f>
        <v>114768.64109119997</v>
      </c>
      <c r="G36" s="4">
        <f>SUM(G33:G35)</f>
        <v>117661.03391302399</v>
      </c>
    </row>
    <row r="40" spans="1:7">
      <c r="E40" s="4"/>
      <c r="F40" s="4"/>
      <c r="G40" s="4"/>
    </row>
  </sheetData>
  <phoneticPr fontId="0" type="noConversion"/>
  <pageMargins left="0.75" right="0.75" top="1" bottom="1" header="0.5" footer="0.5"/>
  <pageSetup orientation="landscape" horizontalDpi="4294967292" verticalDpi="4294967292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blank</vt:lpstr>
    </vt:vector>
  </TitlesOfParts>
  <Company>Portland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Graduate Studies</dc:creator>
  <cp:lastModifiedBy>Tim Sheard</cp:lastModifiedBy>
  <dcterms:created xsi:type="dcterms:W3CDTF">2001-12-13T17:52:04Z</dcterms:created>
  <dcterms:modified xsi:type="dcterms:W3CDTF">2009-01-07T18:55:29Z</dcterms:modified>
</cp:coreProperties>
</file>