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Modeler\1 Introduction to Modeling\Materials Used\11 Forecast Model Simple 3 - BS Calcs\"/>
    </mc:Choice>
  </mc:AlternateContent>
  <bookViews>
    <workbookView xWindow="0" yWindow="0" windowWidth="20730" windowHeight="11760"/>
  </bookViews>
  <sheets>
    <sheet name="Welcome" sheetId="1" r:id="rId1"/>
    <sheet name="Info" sheetId="6" r:id="rId2"/>
    <sheet name="Simple 3A" sheetId="8" r:id="rId3"/>
  </sheets>
  <definedNames>
    <definedName name="switch">Info!$N$10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8" l="1"/>
  <c r="E65" i="8"/>
  <c r="E35" i="8"/>
  <c r="E34" i="8"/>
  <c r="E33" i="8"/>
  <c r="E32" i="8"/>
  <c r="E31" i="8"/>
  <c r="D35" i="8"/>
  <c r="D28" i="8"/>
  <c r="E25" i="8" s="1"/>
  <c r="E28" i="8" s="1"/>
  <c r="E27" i="8"/>
  <c r="E26" i="8"/>
  <c r="D78" i="8" l="1"/>
  <c r="C78" i="8"/>
  <c r="E72" i="8"/>
  <c r="E69" i="8"/>
  <c r="E70" i="8" s="1"/>
  <c r="E73" i="8" s="1"/>
  <c r="E76" i="8" s="1"/>
  <c r="E68" i="8"/>
  <c r="E62" i="8"/>
  <c r="E61" i="8"/>
  <c r="D76" i="8"/>
  <c r="C76" i="8"/>
  <c r="D73" i="8"/>
  <c r="C73" i="8"/>
  <c r="D70" i="8"/>
  <c r="C70" i="8"/>
  <c r="D66" i="8"/>
  <c r="C66" i="8"/>
  <c r="D63" i="8"/>
  <c r="C63" i="8"/>
  <c r="E63" i="8" l="1"/>
  <c r="E66" i="8" s="1"/>
  <c r="E78" i="8" s="1"/>
  <c r="E56" i="8"/>
  <c r="D57" i="8"/>
  <c r="E57" i="8"/>
  <c r="C57" i="8"/>
  <c r="E53" i="8"/>
  <c r="E50" i="8"/>
  <c r="E47" i="8"/>
  <c r="E48" i="8" s="1"/>
  <c r="E51" i="8" s="1"/>
  <c r="E54" i="8" s="1"/>
  <c r="E46" i="8"/>
  <c r="E45" i="8"/>
  <c r="D54" i="8"/>
  <c r="D51" i="8"/>
  <c r="D48" i="8"/>
  <c r="C54" i="8"/>
  <c r="C51" i="8"/>
  <c r="C48" i="8"/>
  <c r="A7" i="1" l="1"/>
  <c r="B90" i="8" l="1"/>
  <c r="B41" i="8"/>
  <c r="B40" i="8"/>
  <c r="B39" i="8"/>
  <c r="B38" i="8"/>
  <c r="D21" i="8"/>
  <c r="C21" i="8"/>
  <c r="D19" i="8"/>
  <c r="D18" i="8"/>
  <c r="D17" i="8"/>
  <c r="C17" i="8"/>
  <c r="D16" i="8"/>
  <c r="C16" i="8"/>
  <c r="D15" i="8"/>
  <c r="D14" i="8"/>
  <c r="C14" i="8"/>
  <c r="D13" i="8"/>
  <c r="C13" i="8"/>
  <c r="D12" i="8"/>
  <c r="C12" i="8"/>
  <c r="D9" i="8"/>
  <c r="C9" i="8"/>
  <c r="D8" i="8"/>
  <c r="C8" i="8"/>
  <c r="D7" i="8"/>
  <c r="C20" i="8" l="1"/>
  <c r="D10" i="8"/>
  <c r="C10" i="8"/>
  <c r="D20" i="8" l="1"/>
  <c r="A1" i="6" l="1"/>
</calcChain>
</file>

<file path=xl/sharedStrings.xml><?xml version="1.0" encoding="utf-8"?>
<sst xmlns="http://schemas.openxmlformats.org/spreadsheetml/2006/main" count="117" uniqueCount="100">
  <si>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</si>
  <si>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</si>
  <si>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</si>
  <si>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</si>
  <si>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</si>
  <si>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</si>
  <si>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</si>
  <si>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</si>
  <si>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</si>
  <si>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</si>
  <si>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</si>
  <si>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</si>
  <si>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</si>
  <si>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</si>
  <si>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</si>
  <si>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</si>
  <si>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</si>
  <si>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</si>
  <si>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</si>
  <si>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</si>
  <si>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</si>
  <si>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</si>
  <si>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Simple 1</t>
  </si>
  <si>
    <t>Simple 2</t>
  </si>
  <si>
    <t>Simple 3</t>
  </si>
  <si>
    <t>Assumptions</t>
  </si>
  <si>
    <t>Income statement</t>
  </si>
  <si>
    <t>Revenues</t>
  </si>
  <si>
    <t>Balance sheet</t>
  </si>
  <si>
    <t>Cash</t>
  </si>
  <si>
    <t>Inventories</t>
  </si>
  <si>
    <t>Equity</t>
  </si>
  <si>
    <t>Check</t>
  </si>
  <si>
    <t>End</t>
  </si>
  <si>
    <t>Total liabilities and equity</t>
  </si>
  <si>
    <t>Total liabilities</t>
  </si>
  <si>
    <t>Total assets</t>
  </si>
  <si>
    <t>Net income</t>
  </si>
  <si>
    <t>Accounts payable</t>
  </si>
  <si>
    <t>Cash flow statement</t>
  </si>
  <si>
    <t>Beginning cash</t>
  </si>
  <si>
    <t>Net cash flow</t>
  </si>
  <si>
    <t>Ending cash</t>
  </si>
  <si>
    <t>Cash flow from financing activities</t>
  </si>
  <si>
    <t>Cash flow from investing activities</t>
  </si>
  <si>
    <t>Cash flow from operations</t>
  </si>
  <si>
    <t>Revenue growth %</t>
  </si>
  <si>
    <t>COGS % revenues</t>
  </si>
  <si>
    <t>SG&amp;A costs % revenues</t>
  </si>
  <si>
    <t>Tax expense % operating profit</t>
  </si>
  <si>
    <t>Accounts receivable % revenues</t>
  </si>
  <si>
    <t>Inventories % COGS</t>
  </si>
  <si>
    <t>Capex % revenues</t>
  </si>
  <si>
    <t>Depreciation % beginning net PP&amp;E</t>
  </si>
  <si>
    <t>Accounts payable % COGS</t>
  </si>
  <si>
    <t>Accrued expenses % SG&amp;A costs</t>
  </si>
  <si>
    <t>Issuance of equity</t>
  </si>
  <si>
    <t>Dividends % net income</t>
  </si>
  <si>
    <t>Shares outstanding</t>
  </si>
  <si>
    <t>Calculations</t>
  </si>
  <si>
    <t>Net PP&amp;E</t>
  </si>
  <si>
    <t>Beginning</t>
  </si>
  <si>
    <t>Capital expenditure</t>
  </si>
  <si>
    <t>(Depreciation)</t>
  </si>
  <si>
    <t>(Dividends)</t>
  </si>
  <si>
    <t>Issuance (repurchases)</t>
  </si>
  <si>
    <t>COGS</t>
  </si>
  <si>
    <t>Depreciation</t>
  </si>
  <si>
    <t>SG&amp;A costs</t>
  </si>
  <si>
    <t>Tax expense</t>
  </si>
  <si>
    <t>Accounts receivable</t>
  </si>
  <si>
    <t>Accrued expenses</t>
  </si>
  <si>
    <t>+ Depreciation</t>
  </si>
  <si>
    <t>(Capital expenditure)</t>
  </si>
  <si>
    <t>Operating Working Capital</t>
  </si>
  <si>
    <t>Ending</t>
  </si>
  <si>
    <t>Operating working capital</t>
  </si>
  <si>
    <t>Gross profit</t>
  </si>
  <si>
    <t>Operating profit</t>
  </si>
  <si>
    <t>Earnings per share</t>
  </si>
  <si>
    <t>Current assets</t>
  </si>
  <si>
    <t>Current liabilities</t>
  </si>
  <si>
    <t>Long term debt</t>
  </si>
  <si>
    <t>Increase (decrease) in long term debt</t>
  </si>
  <si>
    <t>Forecast</t>
  </si>
  <si>
    <t>Integration of IS and BS</t>
  </si>
  <si>
    <t>Integration of CFS and BS</t>
  </si>
  <si>
    <t>Basics of building a forecast</t>
  </si>
  <si>
    <t>Use of sign conventions</t>
  </si>
  <si>
    <t>Use of back up calculations</t>
  </si>
  <si>
    <t>2 models - IS and BS integration</t>
  </si>
  <si>
    <t>2 models - IS, CFS and BS integration</t>
  </si>
  <si>
    <t>2 models - IS, CFS and BS integration with use of back up calculations</t>
  </si>
  <si>
    <t>Period 1</t>
  </si>
  <si>
    <t>Period 2</t>
  </si>
  <si>
    <t>Period 3</t>
  </si>
  <si>
    <t>Period 0</t>
  </si>
  <si>
    <t>Period -1</t>
  </si>
  <si>
    <t>Simple 3 A</t>
  </si>
  <si>
    <t>Change in operating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</si>
</sst>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_);\(#,##0.0\)"/>
    <numFmt numFmtId="176" formatCode="#,##0.00_);\(#,##0.00\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172" fontId="9" fillId="0" borderId="0" applyFont="0" applyFill="0" applyBorder="0" applyAlignment="0" applyProtection="0"/>
    <xf numFmtId="175" fontId="30" fillId="0" borderId="0" applyNumberFormat="0" applyFill="0" applyBorder="0" applyAlignment="0" applyProtection="0"/>
  </cellStyleXfs>
  <cellXfs count="84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0" fillId="0" borderId="0" xfId="65" applyFont="1"/>
    <xf numFmtId="175" fontId="30" fillId="0" borderId="0" xfId="66"/>
    <xf numFmtId="174" fontId="33" fillId="0" borderId="0" xfId="0" applyFont="1"/>
    <xf numFmtId="174" fontId="0" fillId="0" borderId="0" xfId="0" applyAlignment="1">
      <alignment horizontal="right"/>
    </xf>
    <xf numFmtId="174" fontId="9" fillId="0" borderId="0" xfId="0" applyFont="1"/>
    <xf numFmtId="175" fontId="30" fillId="37" borderId="11" xfId="61" applyNumberFormat="1">
      <protection locked="0"/>
    </xf>
    <xf numFmtId="172" fontId="30" fillId="37" borderId="11" xfId="61" applyNumberFormat="1">
      <protection locked="0"/>
    </xf>
    <xf numFmtId="176" fontId="9" fillId="0" borderId="0" xfId="0" applyNumberFormat="1" applyFon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" xfId="65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2656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22" customFormat="1" ht="75" customHeight="1" x14ac:dyDescent="0.45">
      <c r="A2" s="75" t="s">
        <v>21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4"/>
      <c r="D4" s="74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6" t="s">
        <v>12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4" s="23" customFormat="1" ht="15" customHeight="1" x14ac:dyDescent="0.45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</row>
    <row r="7" spans="1:14" s="23" customFormat="1" ht="15" customHeight="1" x14ac:dyDescent="0.45">
      <c r="A7" s="76" t="str">
        <f ca="1">"© "&amp;YEAR(TODAY())&amp;" Financial Edge Training "</f>
        <v xml:space="preserve">© 2017 Financial Edge Training 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7"/>
      <c r="H9" s="77"/>
      <c r="I9" s="77"/>
      <c r="J9" s="77"/>
      <c r="K9" s="28"/>
    </row>
    <row r="10" spans="1:14" s="23" customFormat="1" ht="15" customHeight="1" x14ac:dyDescent="0.45">
      <c r="B10" s="24"/>
      <c r="C10" s="24"/>
      <c r="F10" s="28"/>
      <c r="G10" s="77"/>
      <c r="H10" s="77"/>
      <c r="I10" s="77"/>
      <c r="J10" s="77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73"/>
      <c r="H12" s="73"/>
      <c r="I12" s="73"/>
      <c r="J12" s="73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73"/>
      <c r="H13" s="73"/>
      <c r="I13" s="73"/>
      <c r="J13" s="73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73"/>
      <c r="H14" s="73"/>
      <c r="I14" s="73"/>
      <c r="J14" s="73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73"/>
      <c r="H16" s="73"/>
      <c r="I16" s="73"/>
      <c r="J16" s="73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3984375" customWidth="1"/>
    <col min="2" max="2" width="2.86328125" customWidth="1"/>
    <col min="3" max="3" width="13.265625" customWidth="1"/>
    <col min="4" max="4" width="2.86328125" customWidth="1"/>
    <col min="5" max="7" width="1.3984375" customWidth="1"/>
    <col min="8" max="8" width="2.86328125" customWidth="1"/>
    <col min="9" max="9" width="42.73046875" customWidth="1"/>
    <col min="10" max="11" width="1.3984375" customWidth="1"/>
    <col min="12" max="12" width="15.59765625" bestFit="1" customWidth="1"/>
    <col min="13" max="14" width="1.3984375" customWidth="1"/>
    <col min="15" max="15" width="2.86328125" customWidth="1"/>
    <col min="16" max="16" width="32.59765625" customWidth="1"/>
    <col min="17" max="17" width="2.86328125" customWidth="1"/>
    <col min="18" max="18" width="1.3984375" customWidth="1"/>
    <col min="23" max="23" width="17.73046875" bestFit="1" customWidth="1"/>
  </cols>
  <sheetData>
    <row r="1" spans="1:18" s="36" customFormat="1" ht="45" customHeight="1" x14ac:dyDescent="0.85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19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9" t="s">
        <v>0</v>
      </c>
      <c r="C4" s="79"/>
      <c r="D4" s="79"/>
      <c r="E4" s="79"/>
      <c r="F4" s="79"/>
      <c r="G4" s="79"/>
      <c r="H4" s="79"/>
      <c r="I4" s="79"/>
      <c r="K4" s="1"/>
      <c r="L4" s="79" t="s">
        <v>2</v>
      </c>
      <c r="M4" s="79"/>
      <c r="N4" s="79"/>
      <c r="O4" s="79"/>
      <c r="P4" s="79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85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1"/>
      <c r="O5" s="81"/>
      <c r="P5" s="81"/>
      <c r="Q5" s="81"/>
      <c r="R5" s="45"/>
    </row>
    <row r="6" spans="1:18" s="2" customFormat="1" ht="15" customHeight="1" x14ac:dyDescent="0.45">
      <c r="A6" s="3"/>
      <c r="B6" s="8" t="s">
        <v>1</v>
      </c>
      <c r="C6" s="59" t="s">
        <v>86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2"/>
      <c r="O6" s="82"/>
      <c r="P6" s="82"/>
      <c r="Q6" s="82"/>
      <c r="R6" s="45"/>
    </row>
    <row r="7" spans="1:18" s="2" customFormat="1" ht="15" customHeight="1" x14ac:dyDescent="0.45">
      <c r="A7" s="18"/>
      <c r="B7" s="8" t="s">
        <v>1</v>
      </c>
      <c r="C7" s="18" t="s">
        <v>89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1" t="s">
        <v>9</v>
      </c>
      <c r="O7" s="81"/>
      <c r="P7" s="81"/>
      <c r="Q7" s="81"/>
      <c r="R7" s="45"/>
    </row>
    <row r="8" spans="1:18" s="2" customFormat="1" ht="15" customHeight="1" x14ac:dyDescent="0.45">
      <c r="A8" s="18"/>
      <c r="B8" s="8" t="s">
        <v>1</v>
      </c>
      <c r="C8" s="18" t="s">
        <v>87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1" t="s">
        <v>10</v>
      </c>
      <c r="O8" s="81"/>
      <c r="P8" s="81"/>
      <c r="Q8" s="81"/>
      <c r="R8" s="45"/>
    </row>
    <row r="9" spans="1:18" s="2" customFormat="1" ht="15" customHeight="1" x14ac:dyDescent="0.45">
      <c r="A9" s="43"/>
      <c r="B9" s="8" t="s">
        <v>1</v>
      </c>
      <c r="C9" s="18" t="s">
        <v>88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81" t="s">
        <v>11</v>
      </c>
      <c r="O9" s="81"/>
      <c r="P9" s="81"/>
      <c r="Q9" s="81"/>
      <c r="R9" s="45"/>
    </row>
    <row r="10" spans="1:18" s="2" customFormat="1" ht="15" customHeight="1" x14ac:dyDescent="0.45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3">
        <v>0</v>
      </c>
      <c r="O10" s="83"/>
      <c r="P10" s="83"/>
      <c r="Q10" s="83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80" t="s">
        <v>20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N13" s="1"/>
      <c r="O13" s="79" t="s">
        <v>15</v>
      </c>
      <c r="P13" s="79"/>
      <c r="Q13" s="79"/>
      <c r="R13" s="62"/>
    </row>
    <row r="14" spans="1:18" s="2" customFormat="1" ht="15" customHeight="1" x14ac:dyDescent="0.45">
      <c r="A14" s="60"/>
      <c r="B14" s="78" t="s">
        <v>22</v>
      </c>
      <c r="C14" s="78"/>
      <c r="D14" s="78" t="s">
        <v>90</v>
      </c>
      <c r="E14" s="78"/>
      <c r="F14" s="78"/>
      <c r="G14" s="78"/>
      <c r="H14" s="78"/>
      <c r="I14" s="78"/>
      <c r="J14" s="78"/>
      <c r="K14" s="78"/>
      <c r="L14" s="78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8" t="s">
        <v>23</v>
      </c>
      <c r="C15" s="78"/>
      <c r="D15" s="78" t="s">
        <v>91</v>
      </c>
      <c r="E15" s="78"/>
      <c r="F15" s="78"/>
      <c r="G15" s="78"/>
      <c r="H15" s="78"/>
      <c r="I15" s="78"/>
      <c r="J15" s="78"/>
      <c r="K15" s="78"/>
      <c r="L15" s="78"/>
      <c r="N15" s="3"/>
      <c r="O15" s="27"/>
      <c r="P15" s="56" t="s">
        <v>16</v>
      </c>
      <c r="Q15" s="22"/>
      <c r="R15" s="60"/>
    </row>
    <row r="16" spans="1:18" s="2" customFormat="1" ht="15" customHeight="1" x14ac:dyDescent="0.45">
      <c r="A16" s="60"/>
      <c r="B16" s="78" t="s">
        <v>24</v>
      </c>
      <c r="C16" s="78"/>
      <c r="D16" s="78" t="s">
        <v>92</v>
      </c>
      <c r="E16" s="78"/>
      <c r="F16" s="78"/>
      <c r="G16" s="78"/>
      <c r="H16" s="78"/>
      <c r="I16" s="78"/>
      <c r="J16" s="78"/>
      <c r="K16" s="78"/>
      <c r="L16" s="78"/>
      <c r="N16" s="18"/>
      <c r="O16" s="27"/>
      <c r="P16" s="38" t="s">
        <v>17</v>
      </c>
      <c r="Q16" s="22"/>
      <c r="R16" s="60"/>
    </row>
    <row r="17" spans="1:18" s="2" customFormat="1" ht="15" customHeight="1" x14ac:dyDescent="0.45">
      <c r="A17" s="60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N17" s="18"/>
      <c r="O17" s="27"/>
      <c r="P17" t="s">
        <v>18</v>
      </c>
      <c r="Q17" s="22"/>
      <c r="R17" s="60"/>
    </row>
    <row r="18" spans="1:18" s="2" customFormat="1" ht="15" customHeight="1" x14ac:dyDescent="0.45">
      <c r="A18" s="44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zoomScaleNormal="100" workbookViewId="0"/>
  </sheetViews>
  <sheetFormatPr defaultColWidth="9.1328125" defaultRowHeight="15" customHeight="1" x14ac:dyDescent="0.45"/>
  <cols>
    <col min="1" max="1" width="1.3984375" style="15" customWidth="1"/>
    <col min="2" max="2" width="31.265625" style="16" customWidth="1"/>
    <col min="3" max="10" width="11" customWidth="1"/>
    <col min="11" max="12" width="9.265625" customWidth="1"/>
  </cols>
  <sheetData>
    <row r="1" spans="1:10" s="50" customFormat="1" ht="45" customHeight="1" x14ac:dyDescent="0.85">
      <c r="A1" s="5" t="s">
        <v>21</v>
      </c>
      <c r="B1" s="10"/>
      <c r="C1" s="12" t="s">
        <v>13</v>
      </c>
      <c r="D1" s="12" t="s">
        <v>13</v>
      </c>
      <c r="E1" s="12" t="s">
        <v>14</v>
      </c>
      <c r="F1" s="12" t="s">
        <v>14</v>
      </c>
      <c r="G1" s="12" t="s">
        <v>14</v>
      </c>
      <c r="H1" s="12"/>
      <c r="I1" s="12"/>
      <c r="J1" s="12"/>
    </row>
    <row r="2" spans="1:10" s="37" customFormat="1" ht="30" customHeight="1" x14ac:dyDescent="0.65">
      <c r="A2" s="14" t="s">
        <v>98</v>
      </c>
      <c r="B2" s="7"/>
      <c r="C2" s="11" t="s">
        <v>97</v>
      </c>
      <c r="D2" s="11" t="s">
        <v>96</v>
      </c>
      <c r="E2" s="11" t="s">
        <v>93</v>
      </c>
      <c r="F2" s="11" t="s">
        <v>94</v>
      </c>
      <c r="G2" s="11" t="s">
        <v>95</v>
      </c>
      <c r="H2" s="11"/>
      <c r="I2" s="11"/>
      <c r="J2" s="11"/>
    </row>
    <row r="4" spans="1:10" ht="15" customHeight="1" x14ac:dyDescent="0.45">
      <c r="A4" s="15" t="s">
        <v>84</v>
      </c>
    </row>
    <row r="6" spans="1:10" ht="15" customHeight="1" x14ac:dyDescent="0.45">
      <c r="A6" s="15" t="s">
        <v>25</v>
      </c>
      <c r="B6"/>
    </row>
    <row r="7" spans="1:10" ht="15" customHeight="1" x14ac:dyDescent="0.45">
      <c r="B7" s="16" t="s">
        <v>46</v>
      </c>
      <c r="D7" s="64">
        <f>D45/C45-1</f>
        <v>0.10000000000000009</v>
      </c>
      <c r="E7" s="70">
        <v>0.05</v>
      </c>
      <c r="F7" s="70">
        <v>0.05</v>
      </c>
      <c r="G7" s="70">
        <v>0.05</v>
      </c>
      <c r="H7" s="70">
        <v>0.05</v>
      </c>
    </row>
    <row r="8" spans="1:10" ht="15" customHeight="1" x14ac:dyDescent="0.45">
      <c r="B8" s="16" t="s">
        <v>47</v>
      </c>
      <c r="C8" s="64">
        <f>C46/C45</f>
        <v>-0.5</v>
      </c>
      <c r="D8" s="64">
        <f>D46/D45</f>
        <v>-0.5</v>
      </c>
      <c r="E8" s="70">
        <v>-0.5</v>
      </c>
      <c r="F8" s="70">
        <v>-0.5</v>
      </c>
      <c r="G8" s="70">
        <v>-0.5</v>
      </c>
      <c r="H8" s="70">
        <v>-0.5</v>
      </c>
    </row>
    <row r="9" spans="1:10" ht="15" customHeight="1" x14ac:dyDescent="0.45">
      <c r="B9" s="16" t="s">
        <v>48</v>
      </c>
      <c r="C9" s="64">
        <f>C50/C45</f>
        <v>-0.1</v>
      </c>
      <c r="D9" s="64">
        <f>D50/D45</f>
        <v>-0.1</v>
      </c>
      <c r="E9" s="70">
        <v>-0.1</v>
      </c>
      <c r="F9" s="70">
        <v>-0.1</v>
      </c>
      <c r="G9" s="70">
        <v>-0.1</v>
      </c>
      <c r="H9" s="70">
        <v>-0.1</v>
      </c>
    </row>
    <row r="10" spans="1:10" ht="15" customHeight="1" x14ac:dyDescent="0.45">
      <c r="B10" s="16" t="s">
        <v>49</v>
      </c>
      <c r="C10" s="64">
        <f>C53/C51</f>
        <v>-0.33333333333333331</v>
      </c>
      <c r="D10" s="64">
        <f>D53/D51</f>
        <v>-0.33333333333333331</v>
      </c>
      <c r="E10" s="70">
        <v>-0.25</v>
      </c>
      <c r="F10" s="70">
        <v>-0.25</v>
      </c>
      <c r="G10" s="70">
        <v>-0.25</v>
      </c>
      <c r="H10" s="70">
        <v>-0.25</v>
      </c>
    </row>
    <row r="12" spans="1:10" ht="15" customHeight="1" x14ac:dyDescent="0.45">
      <c r="B12" s="16" t="s">
        <v>50</v>
      </c>
      <c r="C12" s="64">
        <f>C61/C45</f>
        <v>0.08</v>
      </c>
      <c r="D12" s="64">
        <f>D61/D45</f>
        <v>8.1818181818181818E-2</v>
      </c>
      <c r="E12" s="70">
        <v>8.2000000000000003E-2</v>
      </c>
      <c r="F12" s="70">
        <v>8.2000000000000003E-2</v>
      </c>
      <c r="G12" s="70">
        <v>8.2000000000000003E-2</v>
      </c>
      <c r="H12" s="70">
        <v>8.2000000000000003E-2</v>
      </c>
    </row>
    <row r="13" spans="1:10" ht="15" customHeight="1" x14ac:dyDescent="0.45">
      <c r="B13" s="16" t="s">
        <v>51</v>
      </c>
      <c r="C13" s="64">
        <f>C62/C46</f>
        <v>-0.08</v>
      </c>
      <c r="D13" s="64">
        <f>D62/D46</f>
        <v>-9.0909090909090912E-2</v>
      </c>
      <c r="E13" s="70">
        <v>-9.0999999999999998E-2</v>
      </c>
      <c r="F13" s="70">
        <v>-9.0999999999999998E-2</v>
      </c>
      <c r="G13" s="70">
        <v>-9.0999999999999998E-2</v>
      </c>
      <c r="H13" s="70">
        <v>-9.0999999999999998E-2</v>
      </c>
    </row>
    <row r="14" spans="1:10" ht="15" customHeight="1" x14ac:dyDescent="0.45">
      <c r="B14" s="16" t="s">
        <v>52</v>
      </c>
      <c r="C14" s="64">
        <f>C26/C45</f>
        <v>0.15</v>
      </c>
      <c r="D14" s="64">
        <f>D26/D45</f>
        <v>0.15454545454545454</v>
      </c>
      <c r="E14" s="70">
        <v>0.155</v>
      </c>
      <c r="F14" s="70">
        <v>0.155</v>
      </c>
      <c r="G14" s="70">
        <v>0.155</v>
      </c>
      <c r="H14" s="70">
        <v>0.155</v>
      </c>
    </row>
    <row r="15" spans="1:10" ht="15" customHeight="1" x14ac:dyDescent="0.45">
      <c r="B15" s="16" t="s">
        <v>53</v>
      </c>
      <c r="D15" s="64" t="e">
        <f>D27/C28</f>
        <v>#DIV/0!</v>
      </c>
      <c r="E15" s="70">
        <v>-0.27500000000000002</v>
      </c>
      <c r="F15" s="70">
        <v>-0.27500000000000002</v>
      </c>
      <c r="G15" s="70">
        <v>-0.27500000000000002</v>
      </c>
      <c r="H15" s="70">
        <v>-0.27500000000000002</v>
      </c>
    </row>
    <row r="16" spans="1:10" ht="15" customHeight="1" x14ac:dyDescent="0.45">
      <c r="B16" s="16" t="s">
        <v>54</v>
      </c>
      <c r="C16" s="64">
        <f>C68/C46</f>
        <v>-0.06</v>
      </c>
      <c r="D16" s="64">
        <f>D68/D46</f>
        <v>-7.2727272727272724E-2</v>
      </c>
      <c r="E16" s="70">
        <v>-7.2999999999999995E-2</v>
      </c>
      <c r="F16" s="70">
        <v>-7.2999999999999995E-2</v>
      </c>
      <c r="G16" s="70">
        <v>-7.2999999999999995E-2</v>
      </c>
      <c r="H16" s="70">
        <v>-7.2999999999999995E-2</v>
      </c>
    </row>
    <row r="17" spans="1:8" ht="15" customHeight="1" x14ac:dyDescent="0.45">
      <c r="B17" s="16" t="s">
        <v>55</v>
      </c>
      <c r="C17" s="64">
        <f>C69/C50</f>
        <v>-0.4</v>
      </c>
      <c r="D17" s="64">
        <f>D69/D50</f>
        <v>-0.54545454545454541</v>
      </c>
      <c r="E17" s="70">
        <v>-0.54500000000000004</v>
      </c>
      <c r="F17" s="70">
        <v>-0.54500000000000004</v>
      </c>
      <c r="G17" s="70">
        <v>-0.54500000000000004</v>
      </c>
      <c r="H17" s="70">
        <v>-0.54500000000000004</v>
      </c>
    </row>
    <row r="18" spans="1:8" ht="15" customHeight="1" x14ac:dyDescent="0.45">
      <c r="B18" s="16" t="s">
        <v>83</v>
      </c>
      <c r="D18">
        <f>D72-C72</f>
        <v>0</v>
      </c>
      <c r="E18" s="69">
        <v>10</v>
      </c>
      <c r="F18" s="69">
        <v>-5</v>
      </c>
      <c r="G18" s="69">
        <v>-5</v>
      </c>
      <c r="H18" s="69">
        <v>-5</v>
      </c>
    </row>
    <row r="19" spans="1:8" ht="15" customHeight="1" x14ac:dyDescent="0.45">
      <c r="B19" s="16" t="s">
        <v>56</v>
      </c>
      <c r="D19">
        <f>D34</f>
        <v>0</v>
      </c>
      <c r="E19" s="69">
        <v>0</v>
      </c>
      <c r="F19" s="69">
        <v>10</v>
      </c>
      <c r="G19" s="69">
        <v>0</v>
      </c>
      <c r="H19" s="69">
        <v>0</v>
      </c>
    </row>
    <row r="20" spans="1:8" ht="15" customHeight="1" x14ac:dyDescent="0.45">
      <c r="B20" s="16" t="s">
        <v>57</v>
      </c>
      <c r="C20" s="64" t="e">
        <f>C33/C32</f>
        <v>#DIV/0!</v>
      </c>
      <c r="D20" s="64" t="e">
        <f>D33/D32</f>
        <v>#DIV/0!</v>
      </c>
      <c r="E20" s="70">
        <v>-0.45500000000000002</v>
      </c>
      <c r="F20" s="70">
        <v>-0.45500000000000002</v>
      </c>
      <c r="G20" s="70">
        <v>-0.45500000000000002</v>
      </c>
      <c r="H20" s="70">
        <v>-0.45500000000000002</v>
      </c>
    </row>
    <row r="21" spans="1:8" ht="15" customHeight="1" x14ac:dyDescent="0.45">
      <c r="B21" s="16" t="s">
        <v>58</v>
      </c>
      <c r="C21">
        <f>C56</f>
        <v>10</v>
      </c>
      <c r="D21">
        <f>D56</f>
        <v>10</v>
      </c>
      <c r="E21" s="69">
        <v>10</v>
      </c>
      <c r="F21" s="69">
        <v>10</v>
      </c>
      <c r="G21" s="69">
        <v>10</v>
      </c>
      <c r="H21" s="69">
        <v>10</v>
      </c>
    </row>
    <row r="23" spans="1:8" ht="15" customHeight="1" x14ac:dyDescent="0.45">
      <c r="A23" s="15" t="s">
        <v>59</v>
      </c>
    </row>
    <row r="24" spans="1:8" ht="15" customHeight="1" x14ac:dyDescent="0.45">
      <c r="B24" s="16" t="s">
        <v>60</v>
      </c>
    </row>
    <row r="25" spans="1:8" ht="15" customHeight="1" x14ac:dyDescent="0.45">
      <c r="B25" s="16" t="s">
        <v>61</v>
      </c>
      <c r="E25">
        <f>D28</f>
        <v>45</v>
      </c>
    </row>
    <row r="26" spans="1:8" ht="15" customHeight="1" x14ac:dyDescent="0.45">
      <c r="B26" s="16" t="s">
        <v>62</v>
      </c>
      <c r="C26" s="65">
        <v>15</v>
      </c>
      <c r="D26" s="65">
        <v>17</v>
      </c>
      <c r="E26">
        <f>E14*E45</f>
        <v>17.9025</v>
      </c>
    </row>
    <row r="27" spans="1:8" ht="15" customHeight="1" x14ac:dyDescent="0.45">
      <c r="B27" s="16" t="s">
        <v>63</v>
      </c>
      <c r="E27">
        <f>E47</f>
        <v>-12.375000000000002</v>
      </c>
    </row>
    <row r="28" spans="1:8" ht="15" customHeight="1" x14ac:dyDescent="0.45">
      <c r="B28" s="16" t="s">
        <v>75</v>
      </c>
      <c r="D28">
        <f>D65</f>
        <v>45</v>
      </c>
      <c r="E28">
        <f>SUM(E25:E27)</f>
        <v>50.527500000000003</v>
      </c>
    </row>
    <row r="30" spans="1:8" ht="15" customHeight="1" x14ac:dyDescent="0.45">
      <c r="B30" s="16" t="s">
        <v>31</v>
      </c>
    </row>
    <row r="31" spans="1:8" ht="15" customHeight="1" x14ac:dyDescent="0.45">
      <c r="B31" s="16" t="s">
        <v>61</v>
      </c>
      <c r="E31">
        <f>D35</f>
        <v>41</v>
      </c>
    </row>
    <row r="32" spans="1:8" ht="15" customHeight="1" x14ac:dyDescent="0.45">
      <c r="B32" s="16" t="s">
        <v>37</v>
      </c>
      <c r="E32">
        <f>E54</f>
        <v>25.368750000000002</v>
      </c>
    </row>
    <row r="33" spans="1:5" ht="15" customHeight="1" x14ac:dyDescent="0.45">
      <c r="B33" s="16" t="s">
        <v>64</v>
      </c>
      <c r="C33" s="65">
        <v>-15</v>
      </c>
      <c r="D33" s="65">
        <v>-15</v>
      </c>
      <c r="E33">
        <f>E20*E54</f>
        <v>-11.542781250000001</v>
      </c>
    </row>
    <row r="34" spans="1:5" ht="15" customHeight="1" x14ac:dyDescent="0.45">
      <c r="B34" s="16" t="s">
        <v>65</v>
      </c>
      <c r="D34" s="65">
        <v>0</v>
      </c>
      <c r="E34">
        <f>E19</f>
        <v>0</v>
      </c>
    </row>
    <row r="35" spans="1:5" ht="15" customHeight="1" x14ac:dyDescent="0.45">
      <c r="B35" s="16" t="s">
        <v>75</v>
      </c>
      <c r="D35">
        <f>D75</f>
        <v>41</v>
      </c>
      <c r="E35">
        <f>SUM(E31:E34)</f>
        <v>54.825968750000001</v>
      </c>
    </row>
    <row r="37" spans="1:5" ht="15" customHeight="1" x14ac:dyDescent="0.45">
      <c r="A37" s="15" t="s">
        <v>74</v>
      </c>
    </row>
    <row r="38" spans="1:5" ht="15" customHeight="1" x14ac:dyDescent="0.45">
      <c r="B38" s="16" t="str">
        <f t="shared" ref="B38:B39" si="0">B61</f>
        <v>Accounts receivable</v>
      </c>
    </row>
    <row r="39" spans="1:5" ht="15" customHeight="1" x14ac:dyDescent="0.45">
      <c r="B39" s="16" t="str">
        <f t="shared" si="0"/>
        <v>Inventories</v>
      </c>
    </row>
    <row r="40" spans="1:5" ht="15" customHeight="1" x14ac:dyDescent="0.45">
      <c r="B40" s="16" t="str">
        <f t="shared" ref="B40:B41" si="1">B68</f>
        <v>Accounts payable</v>
      </c>
    </row>
    <row r="41" spans="1:5" ht="15" customHeight="1" x14ac:dyDescent="0.45">
      <c r="B41" s="16" t="str">
        <f t="shared" si="1"/>
        <v>Accrued expenses</v>
      </c>
    </row>
    <row r="42" spans="1:5" ht="15" customHeight="1" x14ac:dyDescent="0.45">
      <c r="B42" s="16" t="s">
        <v>76</v>
      </c>
    </row>
    <row r="44" spans="1:5" ht="15" customHeight="1" x14ac:dyDescent="0.45">
      <c r="A44" s="15" t="s">
        <v>26</v>
      </c>
    </row>
    <row r="45" spans="1:5" ht="15" customHeight="1" x14ac:dyDescent="0.45">
      <c r="B45" s="16" t="s">
        <v>27</v>
      </c>
      <c r="C45" s="65">
        <v>100</v>
      </c>
      <c r="D45" s="65">
        <v>110</v>
      </c>
      <c r="E45">
        <f>(1+E7)*D45</f>
        <v>115.5</v>
      </c>
    </row>
    <row r="46" spans="1:5" ht="15" customHeight="1" x14ac:dyDescent="0.45">
      <c r="B46" s="16" t="s">
        <v>66</v>
      </c>
      <c r="C46" s="65">
        <v>-50</v>
      </c>
      <c r="D46" s="65">
        <v>-55</v>
      </c>
      <c r="E46">
        <f>E8*E45</f>
        <v>-57.75</v>
      </c>
    </row>
    <row r="47" spans="1:5" ht="15" customHeight="1" x14ac:dyDescent="0.45">
      <c r="B47" s="16" t="s">
        <v>67</v>
      </c>
      <c r="C47" s="65">
        <v>-10</v>
      </c>
      <c r="D47" s="65">
        <v>-11</v>
      </c>
      <c r="E47">
        <f>E15*D65</f>
        <v>-12.375000000000002</v>
      </c>
    </row>
    <row r="48" spans="1:5" ht="15" customHeight="1" x14ac:dyDescent="0.45">
      <c r="B48" s="16" t="s">
        <v>77</v>
      </c>
      <c r="C48">
        <f>SUM(C45:C47)</f>
        <v>40</v>
      </c>
      <c r="D48">
        <f t="shared" ref="D48:E48" si="2">SUM(D45:D47)</f>
        <v>44</v>
      </c>
      <c r="E48">
        <f t="shared" si="2"/>
        <v>45.375</v>
      </c>
    </row>
    <row r="50" spans="1:8" ht="15" customHeight="1" x14ac:dyDescent="0.45">
      <c r="B50" s="16" t="s">
        <v>68</v>
      </c>
      <c r="C50" s="65">
        <v>-10</v>
      </c>
      <c r="D50" s="65">
        <v>-11</v>
      </c>
      <c r="E50">
        <f>E9*E45</f>
        <v>-11.55</v>
      </c>
    </row>
    <row r="51" spans="1:8" ht="15" customHeight="1" x14ac:dyDescent="0.45">
      <c r="B51" s="16" t="s">
        <v>78</v>
      </c>
      <c r="C51" s="68">
        <f>SUM(C50,C48)</f>
        <v>30</v>
      </c>
      <c r="D51" s="68">
        <f t="shared" ref="D51:E51" si="3">SUM(D50,D48)</f>
        <v>33</v>
      </c>
      <c r="E51" s="68">
        <f t="shared" si="3"/>
        <v>33.825000000000003</v>
      </c>
      <c r="G51" s="68"/>
      <c r="H51" s="68"/>
    </row>
    <row r="53" spans="1:8" ht="15" customHeight="1" x14ac:dyDescent="0.45">
      <c r="B53" s="16" t="s">
        <v>69</v>
      </c>
      <c r="C53" s="65">
        <v>-10</v>
      </c>
      <c r="D53" s="65">
        <v>-11</v>
      </c>
      <c r="E53">
        <f>E10*E51</f>
        <v>-8.4562500000000007</v>
      </c>
    </row>
    <row r="54" spans="1:8" ht="15" customHeight="1" x14ac:dyDescent="0.45">
      <c r="B54" s="16" t="s">
        <v>37</v>
      </c>
      <c r="C54" s="68">
        <f>SUM(C53,C51)</f>
        <v>20</v>
      </c>
      <c r="D54" s="68">
        <f t="shared" ref="D54:E54" si="4">SUM(D53,D51)</f>
        <v>22</v>
      </c>
      <c r="E54" s="68">
        <f t="shared" si="4"/>
        <v>25.368750000000002</v>
      </c>
      <c r="G54" s="68"/>
      <c r="H54" s="68"/>
    </row>
    <row r="56" spans="1:8" ht="15" customHeight="1" x14ac:dyDescent="0.45">
      <c r="B56" s="16" t="s">
        <v>58</v>
      </c>
      <c r="C56" s="65">
        <v>10</v>
      </c>
      <c r="D56" s="65">
        <v>10</v>
      </c>
      <c r="E56">
        <f>E21</f>
        <v>10</v>
      </c>
    </row>
    <row r="57" spans="1:8" ht="15" customHeight="1" x14ac:dyDescent="0.45">
      <c r="B57" s="16" t="s">
        <v>79</v>
      </c>
      <c r="C57" s="71">
        <f>C54/C56</f>
        <v>2</v>
      </c>
      <c r="D57" s="71">
        <f t="shared" ref="D57:E57" si="5">D54/D56</f>
        <v>2.2000000000000002</v>
      </c>
      <c r="E57" s="71">
        <f t="shared" si="5"/>
        <v>2.5368750000000002</v>
      </c>
      <c r="G57" s="71"/>
      <c r="H57" s="71"/>
    </row>
    <row r="59" spans="1:8" ht="15" customHeight="1" x14ac:dyDescent="0.45">
      <c r="A59" s="15" t="s">
        <v>28</v>
      </c>
    </row>
    <row r="60" spans="1:8" ht="15" customHeight="1" x14ac:dyDescent="0.45">
      <c r="B60" s="16" t="s">
        <v>29</v>
      </c>
      <c r="C60" s="65">
        <v>10</v>
      </c>
      <c r="D60" s="65">
        <v>12</v>
      </c>
    </row>
    <row r="61" spans="1:8" ht="15" customHeight="1" x14ac:dyDescent="0.45">
      <c r="B61" s="16" t="s">
        <v>70</v>
      </c>
      <c r="C61" s="65">
        <v>8</v>
      </c>
      <c r="D61" s="65">
        <v>9</v>
      </c>
      <c r="E61">
        <f>E12*E45</f>
        <v>9.4710000000000001</v>
      </c>
    </row>
    <row r="62" spans="1:8" ht="15" customHeight="1" x14ac:dyDescent="0.45">
      <c r="B62" s="16" t="s">
        <v>30</v>
      </c>
      <c r="C62" s="65">
        <v>4</v>
      </c>
      <c r="D62" s="65">
        <v>5</v>
      </c>
      <c r="E62">
        <f>E13*E46</f>
        <v>5.2552500000000002</v>
      </c>
    </row>
    <row r="63" spans="1:8" ht="15" customHeight="1" x14ac:dyDescent="0.45">
      <c r="B63" s="16" t="s">
        <v>80</v>
      </c>
      <c r="C63">
        <f>SUM(C60:C62)</f>
        <v>22</v>
      </c>
      <c r="D63">
        <f t="shared" ref="D63:E63" si="6">SUM(D60:D62)</f>
        <v>26</v>
      </c>
      <c r="E63">
        <f t="shared" si="6"/>
        <v>14.72625</v>
      </c>
    </row>
    <row r="65" spans="1:8" ht="15" customHeight="1" x14ac:dyDescent="0.45">
      <c r="B65" s="16" t="s">
        <v>60</v>
      </c>
      <c r="C65" s="65">
        <v>40</v>
      </c>
      <c r="D65" s="65">
        <v>45</v>
      </c>
      <c r="E65">
        <f>E28</f>
        <v>50.527500000000003</v>
      </c>
    </row>
    <row r="66" spans="1:8" ht="15" customHeight="1" x14ac:dyDescent="0.45">
      <c r="B66" s="16" t="s">
        <v>36</v>
      </c>
      <c r="C66" s="68">
        <f>SUM(C63,C65)</f>
        <v>62</v>
      </c>
      <c r="D66" s="68">
        <f t="shared" ref="D66:E66" si="7">SUM(D63,D65)</f>
        <v>71</v>
      </c>
      <c r="E66" s="68">
        <f t="shared" si="7"/>
        <v>65.253749999999997</v>
      </c>
      <c r="G66" s="68"/>
      <c r="H66" s="68"/>
    </row>
    <row r="68" spans="1:8" ht="15" customHeight="1" x14ac:dyDescent="0.45">
      <c r="B68" s="16" t="s">
        <v>38</v>
      </c>
      <c r="C68" s="65">
        <v>3</v>
      </c>
      <c r="D68" s="65">
        <v>4</v>
      </c>
      <c r="E68">
        <f>E16*E46</f>
        <v>4.2157499999999999</v>
      </c>
    </row>
    <row r="69" spans="1:8" ht="15" customHeight="1" x14ac:dyDescent="0.45">
      <c r="B69" s="16" t="s">
        <v>71</v>
      </c>
      <c r="C69" s="65">
        <v>4</v>
      </c>
      <c r="D69" s="65">
        <v>6</v>
      </c>
      <c r="E69">
        <f>E17*E50</f>
        <v>6.2947500000000005</v>
      </c>
    </row>
    <row r="70" spans="1:8" ht="15" customHeight="1" x14ac:dyDescent="0.45">
      <c r="B70" s="16" t="s">
        <v>81</v>
      </c>
      <c r="C70">
        <f>SUM(C68:C69)</f>
        <v>7</v>
      </c>
      <c r="D70">
        <f t="shared" ref="D70:E70" si="8">SUM(D68:D69)</f>
        <v>10</v>
      </c>
      <c r="E70">
        <f t="shared" si="8"/>
        <v>10.5105</v>
      </c>
    </row>
    <row r="72" spans="1:8" ht="15" customHeight="1" x14ac:dyDescent="0.45">
      <c r="B72" s="16" t="s">
        <v>82</v>
      </c>
      <c r="C72" s="65">
        <v>20</v>
      </c>
      <c r="D72" s="65">
        <v>20</v>
      </c>
      <c r="E72">
        <f>E18+D72</f>
        <v>30</v>
      </c>
    </row>
    <row r="73" spans="1:8" ht="15" customHeight="1" x14ac:dyDescent="0.45">
      <c r="B73" s="16" t="s">
        <v>35</v>
      </c>
      <c r="C73" s="68">
        <f>SUM(C72,C70)</f>
        <v>27</v>
      </c>
      <c r="D73" s="68">
        <f t="shared" ref="D73:E73" si="9">SUM(D72,D70)</f>
        <v>30</v>
      </c>
      <c r="E73" s="68">
        <f t="shared" si="9"/>
        <v>40.5105</v>
      </c>
      <c r="G73" s="68"/>
      <c r="H73" s="68"/>
    </row>
    <row r="75" spans="1:8" ht="15" customHeight="1" x14ac:dyDescent="0.45">
      <c r="B75" s="16" t="s">
        <v>31</v>
      </c>
      <c r="C75" s="65">
        <v>35</v>
      </c>
      <c r="D75" s="65">
        <v>41</v>
      </c>
      <c r="E75">
        <f>E35</f>
        <v>54.825968750000001</v>
      </c>
    </row>
    <row r="76" spans="1:8" ht="15" customHeight="1" x14ac:dyDescent="0.45">
      <c r="B76" s="16" t="s">
        <v>34</v>
      </c>
      <c r="C76" s="68">
        <f>SUM(C75,C73)</f>
        <v>62</v>
      </c>
      <c r="D76" s="68">
        <f t="shared" ref="D76:E76" si="10">SUM(D75,D73)</f>
        <v>71</v>
      </c>
      <c r="E76" s="68">
        <f t="shared" si="10"/>
        <v>95.336468749999995</v>
      </c>
      <c r="G76" s="68"/>
      <c r="H76" s="68"/>
    </row>
    <row r="78" spans="1:8" ht="15" customHeight="1" x14ac:dyDescent="0.45">
      <c r="B78" s="16" t="s">
        <v>32</v>
      </c>
      <c r="C78" s="67">
        <f>C76-C66</f>
        <v>0</v>
      </c>
      <c r="D78" s="67">
        <f t="shared" ref="D78:E78" si="11">D76-D66</f>
        <v>0</v>
      </c>
      <c r="E78" s="67">
        <f t="shared" si="11"/>
        <v>30.082718749999998</v>
      </c>
      <c r="G78" s="67"/>
      <c r="H78" s="67"/>
    </row>
    <row r="80" spans="1:8" ht="15" customHeight="1" x14ac:dyDescent="0.45">
      <c r="A80" s="15" t="s">
        <v>39</v>
      </c>
    </row>
    <row r="81" spans="2:8" ht="15" customHeight="1" x14ac:dyDescent="0.45">
      <c r="B81" s="16" t="s">
        <v>37</v>
      </c>
    </row>
    <row r="82" spans="2:8" ht="15" customHeight="1" x14ac:dyDescent="0.45">
      <c r="B82" s="16" t="s">
        <v>72</v>
      </c>
    </row>
    <row r="83" spans="2:8" ht="15" customHeight="1" x14ac:dyDescent="0.45">
      <c r="B83" s="16" t="s">
        <v>99</v>
      </c>
    </row>
    <row r="84" spans="2:8" ht="15" customHeight="1" x14ac:dyDescent="0.45">
      <c r="B84" s="16" t="s">
        <v>45</v>
      </c>
      <c r="C84" s="66"/>
      <c r="D84" s="66"/>
      <c r="E84" s="68"/>
      <c r="G84" s="68"/>
      <c r="H84" s="68"/>
    </row>
    <row r="86" spans="2:8" ht="15" customHeight="1" x14ac:dyDescent="0.45">
      <c r="B86" s="16" t="s">
        <v>73</v>
      </c>
    </row>
    <row r="87" spans="2:8" ht="15" customHeight="1" x14ac:dyDescent="0.45">
      <c r="B87" s="16" t="s">
        <v>44</v>
      </c>
      <c r="C87" s="66"/>
      <c r="D87" s="66"/>
      <c r="E87" s="68"/>
      <c r="G87" s="68"/>
      <c r="H87" s="68"/>
    </row>
    <row r="89" spans="2:8" ht="15" customHeight="1" x14ac:dyDescent="0.45">
      <c r="B89" s="16" t="s">
        <v>83</v>
      </c>
    </row>
    <row r="90" spans="2:8" ht="15" customHeight="1" x14ac:dyDescent="0.45">
      <c r="B90" s="16" t="str">
        <f>B33</f>
        <v>(Dividends)</v>
      </c>
    </row>
    <row r="91" spans="2:8" ht="15" customHeight="1" x14ac:dyDescent="0.45">
      <c r="B91" s="16" t="s">
        <v>56</v>
      </c>
    </row>
    <row r="92" spans="2:8" ht="15" customHeight="1" x14ac:dyDescent="0.45">
      <c r="B92" s="16" t="s">
        <v>43</v>
      </c>
      <c r="C92" s="66"/>
      <c r="D92" s="66"/>
      <c r="E92" s="68"/>
      <c r="G92" s="68"/>
      <c r="H92" s="68"/>
    </row>
    <row r="94" spans="2:8" ht="15" customHeight="1" x14ac:dyDescent="0.45">
      <c r="B94" s="16" t="s">
        <v>40</v>
      </c>
    </row>
    <row r="95" spans="2:8" ht="15" customHeight="1" x14ac:dyDescent="0.45">
      <c r="B95" s="16" t="s">
        <v>41</v>
      </c>
    </row>
    <row r="96" spans="2:8" ht="15" customHeight="1" x14ac:dyDescent="0.45">
      <c r="B96" s="16" t="s">
        <v>42</v>
      </c>
    </row>
    <row r="98" spans="1:1" ht="15" customHeight="1" x14ac:dyDescent="0.45">
      <c r="A98" s="15" t="s">
        <v>33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Simple 3A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Financial Edge</cp:lastModifiedBy>
  <cp:lastPrinted>2016-02-04T14:08:33Z</cp:lastPrinted>
  <dcterms:created xsi:type="dcterms:W3CDTF">2016-02-03T14:06:14Z</dcterms:created>
  <dcterms:modified xsi:type="dcterms:W3CDTF">2017-04-27T12:02:01Z</dcterms:modified>
</cp:coreProperties>
</file>