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Modeler\1 Introduction to Modeling\Materials Used\13 Forecast Model Simple 3 - CFS Calcs and Finish\"/>
    </mc:Choice>
  </mc:AlternateContent>
  <bookViews>
    <workbookView xWindow="0" yWindow="0" windowWidth="20730" windowHeight="11760"/>
  </bookViews>
  <sheets>
    <sheet name="Welcome" sheetId="1" r:id="rId1"/>
    <sheet name="Info" sheetId="6" r:id="rId2"/>
    <sheet name="Simple 3A" sheetId="8" r:id="rId3"/>
  </sheets>
  <definedNames>
    <definedName name="switch">Info!$N$10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D48" i="8" l="1"/>
  <c r="C48" i="8"/>
  <c r="D96" i="8" l="1"/>
  <c r="E94" i="8" s="1"/>
  <c r="B90" i="8"/>
  <c r="E72" i="8"/>
  <c r="E89" i="8" s="1"/>
  <c r="D70" i="8"/>
  <c r="D73" i="8" s="1"/>
  <c r="D76" i="8" s="1"/>
  <c r="C70" i="8"/>
  <c r="C73" i="8" s="1"/>
  <c r="C76" i="8" s="1"/>
  <c r="D63" i="8"/>
  <c r="D66" i="8" s="1"/>
  <c r="C63" i="8"/>
  <c r="C66" i="8" s="1"/>
  <c r="G56" i="8"/>
  <c r="F56" i="8"/>
  <c r="E56" i="8"/>
  <c r="D51" i="8"/>
  <c r="C51" i="8"/>
  <c r="C54" i="8" s="1"/>
  <c r="E45" i="8"/>
  <c r="D41" i="8"/>
  <c r="C41" i="8"/>
  <c r="B41" i="8"/>
  <c r="D40" i="8"/>
  <c r="C40" i="8"/>
  <c r="B40" i="8"/>
  <c r="D39" i="8"/>
  <c r="C39" i="8"/>
  <c r="B39" i="8"/>
  <c r="D38" i="8"/>
  <c r="C38" i="8"/>
  <c r="B38" i="8"/>
  <c r="D35" i="8"/>
  <c r="E31" i="8" s="1"/>
  <c r="C35" i="8"/>
  <c r="G34" i="8"/>
  <c r="G91" i="8" s="1"/>
  <c r="F34" i="8"/>
  <c r="F91" i="8" s="1"/>
  <c r="E34" i="8"/>
  <c r="E91" i="8" s="1"/>
  <c r="D28" i="8"/>
  <c r="E25" i="8" s="1"/>
  <c r="C28" i="8"/>
  <c r="D27" i="8"/>
  <c r="C27" i="8"/>
  <c r="E26" i="8"/>
  <c r="E86" i="8" s="1"/>
  <c r="E87" i="8" s="1"/>
  <c r="D21" i="8"/>
  <c r="C21" i="8"/>
  <c r="D19" i="8"/>
  <c r="D18" i="8"/>
  <c r="D17" i="8"/>
  <c r="C17" i="8"/>
  <c r="D16" i="8"/>
  <c r="C16" i="8"/>
  <c r="D14" i="8"/>
  <c r="C14" i="8"/>
  <c r="D13" i="8"/>
  <c r="C13" i="8"/>
  <c r="D12" i="8"/>
  <c r="C12" i="8"/>
  <c r="D9" i="8"/>
  <c r="C9" i="8"/>
  <c r="D8" i="8"/>
  <c r="C8" i="8"/>
  <c r="D7" i="8"/>
  <c r="D15" i="8" l="1"/>
  <c r="F45" i="8"/>
  <c r="C78" i="8"/>
  <c r="D42" i="8"/>
  <c r="E50" i="8"/>
  <c r="E69" i="8" s="1"/>
  <c r="E41" i="8" s="1"/>
  <c r="C42" i="8"/>
  <c r="F46" i="8"/>
  <c r="F50" i="8"/>
  <c r="F69" i="8" s="1"/>
  <c r="F41" i="8" s="1"/>
  <c r="C32" i="8"/>
  <c r="C20" i="8" s="1"/>
  <c r="C57" i="8"/>
  <c r="D78" i="8"/>
  <c r="D54" i="8"/>
  <c r="D10" i="8"/>
  <c r="C10" i="8"/>
  <c r="F72" i="8"/>
  <c r="E27" i="8"/>
  <c r="E46" i="8"/>
  <c r="E61" i="8"/>
  <c r="E38" i="8" s="1"/>
  <c r="G45" i="8" l="1"/>
  <c r="F61" i="8"/>
  <c r="F38" i="8" s="1"/>
  <c r="F26" i="8"/>
  <c r="F86" i="8" s="1"/>
  <c r="F87" i="8" s="1"/>
  <c r="E68" i="8"/>
  <c r="E62" i="8"/>
  <c r="E39" i="8" s="1"/>
  <c r="G50" i="8"/>
  <c r="G69" i="8" s="1"/>
  <c r="G41" i="8" s="1"/>
  <c r="F68" i="8"/>
  <c r="F62" i="8"/>
  <c r="F39" i="8" s="1"/>
  <c r="E82" i="8"/>
  <c r="E47" i="8"/>
  <c r="E48" i="8" s="1"/>
  <c r="E51" i="8" s="1"/>
  <c r="F89" i="8"/>
  <c r="G72" i="8"/>
  <c r="D57" i="8"/>
  <c r="D32" i="8"/>
  <c r="D20" i="8" s="1"/>
  <c r="E28" i="8"/>
  <c r="G61" i="8" l="1"/>
  <c r="G38" i="8" s="1"/>
  <c r="G46" i="8"/>
  <c r="G26" i="8"/>
  <c r="G86" i="8" s="1"/>
  <c r="G87" i="8" s="1"/>
  <c r="E53" i="8"/>
  <c r="E54" i="8" s="1"/>
  <c r="G62" i="8"/>
  <c r="G39" i="8" s="1"/>
  <c r="G68" i="8"/>
  <c r="F40" i="8"/>
  <c r="F42" i="8" s="1"/>
  <c r="F70" i="8"/>
  <c r="F73" i="8" s="1"/>
  <c r="E65" i="8"/>
  <c r="F25" i="8"/>
  <c r="G89" i="8"/>
  <c r="E40" i="8"/>
  <c r="E42" i="8" s="1"/>
  <c r="E70" i="8"/>
  <c r="E73" i="8" s="1"/>
  <c r="E81" i="8" l="1"/>
  <c r="E57" i="8"/>
  <c r="E32" i="8"/>
  <c r="G40" i="8"/>
  <c r="G42" i="8" s="1"/>
  <c r="G70" i="8"/>
  <c r="G73" i="8" s="1"/>
  <c r="F83" i="8"/>
  <c r="E83" i="8"/>
  <c r="F27" i="8"/>
  <c r="F28" i="8" s="1"/>
  <c r="E84" i="8" l="1"/>
  <c r="G25" i="8"/>
  <c r="F65" i="8"/>
  <c r="E33" i="8"/>
  <c r="E90" i="8" s="1"/>
  <c r="E92" i="8" s="1"/>
  <c r="F82" i="8"/>
  <c r="F47" i="8"/>
  <c r="F48" i="8" s="1"/>
  <c r="F51" i="8" s="1"/>
  <c r="F53" i="8" s="1"/>
  <c r="F54" i="8" s="1"/>
  <c r="G83" i="8"/>
  <c r="F57" i="8" l="1"/>
  <c r="F32" i="8"/>
  <c r="F33" i="8" s="1"/>
  <c r="F90" i="8" s="1"/>
  <c r="F92" i="8" s="1"/>
  <c r="F81" i="8"/>
  <c r="F84" i="8"/>
  <c r="F95" i="8" s="1"/>
  <c r="E95" i="8"/>
  <c r="E96" i="8" s="1"/>
  <c r="E60" i="8" s="1"/>
  <c r="E63" i="8" s="1"/>
  <c r="E66" i="8" s="1"/>
  <c r="G27" i="8"/>
  <c r="G28" i="8" s="1"/>
  <c r="E35" i="8"/>
  <c r="F94" i="8" l="1"/>
  <c r="F96" i="8" s="1"/>
  <c r="F60" i="8" s="1"/>
  <c r="F63" i="8" s="1"/>
  <c r="F66" i="8" s="1"/>
  <c r="G65" i="8"/>
  <c r="E75" i="8"/>
  <c r="E76" i="8" s="1"/>
  <c r="E78" i="8" s="1"/>
  <c r="F31" i="8"/>
  <c r="F35" i="8" s="1"/>
  <c r="G47" i="8"/>
  <c r="G48" i="8" s="1"/>
  <c r="G51" i="8" s="1"/>
  <c r="G53" i="8" s="1"/>
  <c r="G54" i="8" s="1"/>
  <c r="G82" i="8"/>
  <c r="G94" i="8"/>
  <c r="G57" i="8" l="1"/>
  <c r="G32" i="8"/>
  <c r="G33" i="8" s="1"/>
  <c r="G90" i="8" s="1"/>
  <c r="G92" i="8" s="1"/>
  <c r="G81" i="8"/>
  <c r="G84" i="8" s="1"/>
  <c r="G95" i="8" s="1"/>
  <c r="G96" i="8" s="1"/>
  <c r="F75" i="8"/>
  <c r="F76" i="8" s="1"/>
  <c r="F78" i="8" s="1"/>
  <c r="G31" i="8"/>
  <c r="G35" i="8" s="1"/>
  <c r="G60" i="8" l="1"/>
  <c r="G63" i="8" s="1"/>
  <c r="G66" i="8" s="1"/>
  <c r="G75" i="8"/>
  <c r="G76" i="8" s="1"/>
  <c r="G78" i="8" s="1"/>
  <c r="A1" i="6" l="1"/>
</calcChain>
</file>

<file path=xl/sharedStrings.xml><?xml version="1.0" encoding="utf-8"?>
<sst xmlns="http://schemas.openxmlformats.org/spreadsheetml/2006/main" count="117" uniqueCount="100">
  <si>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</si>
  <si>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</si>
  <si>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</si>
  <si>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</si>
  <si>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</si>
  <si>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</si>
  <si>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</si>
  <si>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</si>
  <si>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</si>
  <si>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USD</t>
  </si>
  <si>
    <t>Millions</t>
  </si>
  <si>
    <t>Firstname Lastname</t>
  </si>
  <si>
    <t>This document is for training purposes only. Financial Edge accepts no responsibility or liability for any other purpose or usage.</t>
  </si>
  <si>
    <t>Hist.</t>
  </si>
  <si>
    <t>Proj.</t>
  </si>
  <si>
    <t>Formatting</t>
  </si>
  <si>
    <t>Input</t>
  </si>
  <si>
    <t>Hard coded</t>
  </si>
  <si>
    <t>Formulas</t>
  </si>
  <si>
    <t>Workout Information</t>
  </si>
  <si>
    <t>Tab Structure</t>
  </si>
  <si>
    <t>Modeling</t>
  </si>
  <si>
    <t>Simple 1</t>
  </si>
  <si>
    <t>Simple 2</t>
  </si>
  <si>
    <t>Simple 3</t>
  </si>
  <si>
    <t>Assumptions</t>
  </si>
  <si>
    <t>Income statement</t>
  </si>
  <si>
    <t>Revenues</t>
  </si>
  <si>
    <t>Balance sheet</t>
  </si>
  <si>
    <t>Cash</t>
  </si>
  <si>
    <t>Inventories</t>
  </si>
  <si>
    <t>Equity</t>
  </si>
  <si>
    <t>Check</t>
  </si>
  <si>
    <t>End</t>
  </si>
  <si>
    <t>Total liabilities and equity</t>
  </si>
  <si>
    <t>Total liabilities</t>
  </si>
  <si>
    <t>Total assets</t>
  </si>
  <si>
    <t>Net income</t>
  </si>
  <si>
    <t>Accounts payable</t>
  </si>
  <si>
    <t>Cash flow statement</t>
  </si>
  <si>
    <t>Beginning cash</t>
  </si>
  <si>
    <t>Net cash flow</t>
  </si>
  <si>
    <t>Ending cash</t>
  </si>
  <si>
    <t>Cash flow from financing activities</t>
  </si>
  <si>
    <t>Cash flow from investing activities</t>
  </si>
  <si>
    <t>Cash flow from operations</t>
  </si>
  <si>
    <t>Revenue growth %</t>
  </si>
  <si>
    <t>COGS % revenues</t>
  </si>
  <si>
    <t>SG&amp;A costs % revenues</t>
  </si>
  <si>
    <t>Tax expense % operating profit</t>
  </si>
  <si>
    <t>Accounts receivable % revenues</t>
  </si>
  <si>
    <t>Inventories % COGS</t>
  </si>
  <si>
    <t>Capex % revenues</t>
  </si>
  <si>
    <t>Depreciation % beginning net PP&amp;E</t>
  </si>
  <si>
    <t>Accounts payable % COGS</t>
  </si>
  <si>
    <t>Accrued expenses % SG&amp;A costs</t>
  </si>
  <si>
    <t>Issuance of equity</t>
  </si>
  <si>
    <t>Dividends % net income</t>
  </si>
  <si>
    <t>Shares outstanding</t>
  </si>
  <si>
    <t>Calculations</t>
  </si>
  <si>
    <t>Net PP&amp;E</t>
  </si>
  <si>
    <t>Beginning</t>
  </si>
  <si>
    <t>Capital expenditure</t>
  </si>
  <si>
    <t>(Depreciation)</t>
  </si>
  <si>
    <t>(Dividends)</t>
  </si>
  <si>
    <t>Issuance (repurchases)</t>
  </si>
  <si>
    <t>COGS</t>
  </si>
  <si>
    <t>Depreciation</t>
  </si>
  <si>
    <t>SG&amp;A costs</t>
  </si>
  <si>
    <t>Tax expense</t>
  </si>
  <si>
    <t>Accounts receivable</t>
  </si>
  <si>
    <t>Accrued expenses</t>
  </si>
  <si>
    <t>+ Depreciation</t>
  </si>
  <si>
    <t>(Capital expenditure)</t>
  </si>
  <si>
    <t>Operating Working Capital</t>
  </si>
  <si>
    <t>Ending</t>
  </si>
  <si>
    <t>Operating working capital</t>
  </si>
  <si>
    <t>Gross profit</t>
  </si>
  <si>
    <t>Operating profit</t>
  </si>
  <si>
    <t>Earnings per share</t>
  </si>
  <si>
    <t>Current assets</t>
  </si>
  <si>
    <t>Current liabilities</t>
  </si>
  <si>
    <t>Long term debt</t>
  </si>
  <si>
    <t>Increase (decrease) in long term debt</t>
  </si>
  <si>
    <t>Forecast</t>
  </si>
  <si>
    <t>Integration of IS and BS</t>
  </si>
  <si>
    <t>Integration of CFS and BS</t>
  </si>
  <si>
    <t>Basics of building a forecast</t>
  </si>
  <si>
    <t>Use of sign conventions</t>
  </si>
  <si>
    <t>Use of back up calculations</t>
  </si>
  <si>
    <t>2 models - IS and BS integration</t>
  </si>
  <si>
    <t>2 models - IS, CFS and BS integration</t>
  </si>
  <si>
    <t>2 models - IS, CFS and BS integration with use of back up calculations</t>
  </si>
  <si>
    <t>Period 1</t>
  </si>
  <si>
    <t>Period 2</t>
  </si>
  <si>
    <t>Period 3</t>
  </si>
  <si>
    <t>Period 0</t>
  </si>
  <si>
    <t>Period -1</t>
  </si>
  <si>
    <t>Simple 3 A</t>
  </si>
  <si>
    <t>Change in operating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</si>
</sst>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_);\(#,##0.0\)"/>
    <numFmt numFmtId="176" formatCode="#,##0.00_);\(#,##0.00\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7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172" fontId="9" fillId="0" borderId="0" applyFont="0" applyFill="0" applyBorder="0" applyAlignment="0" applyProtection="0"/>
    <xf numFmtId="175" fontId="30" fillId="0" borderId="0" applyNumberFormat="0" applyFill="0" applyBorder="0" applyAlignment="0" applyProtection="0"/>
  </cellStyleXfs>
  <cellXfs count="84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2" fontId="0" fillId="0" borderId="0" xfId="65" applyFont="1"/>
    <xf numFmtId="175" fontId="30" fillId="0" borderId="0" xfId="66"/>
    <xf numFmtId="174" fontId="33" fillId="0" borderId="0" xfId="0" applyFont="1"/>
    <xf numFmtId="174" fontId="0" fillId="0" borderId="0" xfId="0" applyAlignment="1">
      <alignment horizontal="right"/>
    </xf>
    <xf numFmtId="174" fontId="9" fillId="0" borderId="0" xfId="0" applyFont="1"/>
    <xf numFmtId="175" fontId="30" fillId="37" borderId="11" xfId="61" applyNumberFormat="1">
      <protection locked="0"/>
    </xf>
    <xf numFmtId="172" fontId="30" fillId="37" borderId="11" xfId="61" applyNumberFormat="1">
      <protection locked="0"/>
    </xf>
    <xf numFmtId="176" fontId="9" fillId="0" borderId="0" xfId="0" applyNumberFormat="1" applyFon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</cellXfs>
  <cellStyles count="67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" xfId="66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" xfId="65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2656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s="22" customFormat="1" ht="75" customHeight="1" x14ac:dyDescent="0.45">
      <c r="A2" s="75" t="s">
        <v>21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4"/>
      <c r="D4" s="74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6" t="s">
        <v>12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s="23" customFormat="1" ht="15" customHeight="1" x14ac:dyDescent="0.4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1:14" s="23" customFormat="1" ht="15" customHeight="1" x14ac:dyDescent="0.45">
      <c r="A7" s="76" t="str">
        <f ca="1">"© "&amp;YEAR(TODAY())&amp;" Financial Edge Training "</f>
        <v xml:space="preserve">© 2017 Financial Edge Training 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7"/>
      <c r="H9" s="77"/>
      <c r="I9" s="77"/>
      <c r="J9" s="77"/>
      <c r="K9" s="28"/>
    </row>
    <row r="10" spans="1:14" s="23" customFormat="1" ht="15" customHeight="1" x14ac:dyDescent="0.45">
      <c r="B10" s="24"/>
      <c r="C10" s="24"/>
      <c r="F10" s="28"/>
      <c r="G10" s="77"/>
      <c r="H10" s="77"/>
      <c r="I10" s="77"/>
      <c r="J10" s="77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3"/>
      <c r="H12" s="73"/>
      <c r="I12" s="73"/>
      <c r="J12" s="73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3"/>
      <c r="H13" s="73"/>
      <c r="I13" s="73"/>
      <c r="J13" s="73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3"/>
      <c r="H14" s="73"/>
      <c r="I14" s="73"/>
      <c r="J14" s="73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3"/>
      <c r="H16" s="73"/>
      <c r="I16" s="73"/>
      <c r="J16" s="73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3984375" customWidth="1"/>
    <col min="2" max="2" width="2.86328125" customWidth="1"/>
    <col min="3" max="3" width="13.265625" customWidth="1"/>
    <col min="4" max="4" width="2.86328125" customWidth="1"/>
    <col min="5" max="7" width="1.3984375" customWidth="1"/>
    <col min="8" max="8" width="2.86328125" customWidth="1"/>
    <col min="9" max="9" width="42.73046875" customWidth="1"/>
    <col min="10" max="11" width="1.3984375" customWidth="1"/>
    <col min="12" max="12" width="15.59765625" bestFit="1" customWidth="1"/>
    <col min="13" max="14" width="1.3984375" customWidth="1"/>
    <col min="15" max="15" width="2.86328125" customWidth="1"/>
    <col min="16" max="16" width="32.59765625" customWidth="1"/>
    <col min="17" max="17" width="2.86328125" customWidth="1"/>
    <col min="18" max="18" width="1.3984375" customWidth="1"/>
    <col min="23" max="23" width="17.73046875" bestFit="1" customWidth="1"/>
  </cols>
  <sheetData>
    <row r="1" spans="1:18" s="36" customFormat="1" ht="45" customHeight="1" x14ac:dyDescent="0.85">
      <c r="A1" s="13" t="str">
        <f>Welcome!A2</f>
        <v>Modeling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82" t="s">
        <v>0</v>
      </c>
      <c r="C4" s="82"/>
      <c r="D4" s="82"/>
      <c r="E4" s="82"/>
      <c r="F4" s="82"/>
      <c r="G4" s="82"/>
      <c r="H4" s="82"/>
      <c r="I4" s="82"/>
      <c r="K4" s="1"/>
      <c r="L4" s="82" t="s">
        <v>2</v>
      </c>
      <c r="M4" s="82"/>
      <c r="N4" s="82"/>
      <c r="O4" s="82"/>
      <c r="P4" s="82"/>
      <c r="Q4" s="45"/>
      <c r="R4" s="45"/>
    </row>
    <row r="5" spans="1:18" s="2" customFormat="1" ht="15" customHeight="1" x14ac:dyDescent="0.45">
      <c r="A5" s="17"/>
      <c r="B5" s="8" t="s">
        <v>1</v>
      </c>
      <c r="C5" s="59" t="s">
        <v>85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9"/>
      <c r="O5" s="79"/>
      <c r="P5" s="79"/>
      <c r="Q5" s="79"/>
      <c r="R5" s="45"/>
    </row>
    <row r="6" spans="1:18" s="2" customFormat="1" ht="15" customHeight="1" x14ac:dyDescent="0.45">
      <c r="A6" s="3"/>
      <c r="B6" s="8" t="s">
        <v>1</v>
      </c>
      <c r="C6" s="59" t="s">
        <v>86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0"/>
      <c r="O6" s="80"/>
      <c r="P6" s="80"/>
      <c r="Q6" s="80"/>
      <c r="R6" s="45"/>
    </row>
    <row r="7" spans="1:18" s="2" customFormat="1" ht="15" customHeight="1" x14ac:dyDescent="0.45">
      <c r="A7" s="18"/>
      <c r="B7" s="8" t="s">
        <v>1</v>
      </c>
      <c r="C7" s="18" t="s">
        <v>89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79" t="s">
        <v>9</v>
      </c>
      <c r="O7" s="79"/>
      <c r="P7" s="79"/>
      <c r="Q7" s="79"/>
      <c r="R7" s="45"/>
    </row>
    <row r="8" spans="1:18" s="2" customFormat="1" ht="15" customHeight="1" x14ac:dyDescent="0.45">
      <c r="A8" s="18"/>
      <c r="B8" s="8" t="s">
        <v>1</v>
      </c>
      <c r="C8" s="18" t="s">
        <v>87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79" t="s">
        <v>10</v>
      </c>
      <c r="O8" s="79"/>
      <c r="P8" s="79"/>
      <c r="Q8" s="79"/>
      <c r="R8" s="45"/>
    </row>
    <row r="9" spans="1:18" s="2" customFormat="1" ht="15" customHeight="1" x14ac:dyDescent="0.45">
      <c r="A9" s="43"/>
      <c r="B9" s="8" t="s">
        <v>1</v>
      </c>
      <c r="C9" s="18" t="s">
        <v>88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79" t="s">
        <v>11</v>
      </c>
      <c r="O9" s="79"/>
      <c r="P9" s="79"/>
      <c r="Q9" s="79"/>
      <c r="R9" s="45"/>
    </row>
    <row r="10" spans="1:18" s="2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1">
        <v>0</v>
      </c>
      <c r="O10" s="81"/>
      <c r="P10" s="81"/>
      <c r="Q10" s="81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3" t="s">
        <v>20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N13" s="1"/>
      <c r="O13" s="82" t="s">
        <v>15</v>
      </c>
      <c r="P13" s="82"/>
      <c r="Q13" s="82"/>
      <c r="R13" s="62"/>
    </row>
    <row r="14" spans="1:18" s="2" customFormat="1" ht="15" customHeight="1" x14ac:dyDescent="0.45">
      <c r="A14" s="60"/>
      <c r="B14" s="78" t="s">
        <v>22</v>
      </c>
      <c r="C14" s="78"/>
      <c r="D14" s="78" t="s">
        <v>90</v>
      </c>
      <c r="E14" s="78"/>
      <c r="F14" s="78"/>
      <c r="G14" s="78"/>
      <c r="H14" s="78"/>
      <c r="I14" s="78"/>
      <c r="J14" s="78"/>
      <c r="K14" s="78"/>
      <c r="L14" s="78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8" t="s">
        <v>23</v>
      </c>
      <c r="C15" s="78"/>
      <c r="D15" s="78" t="s">
        <v>91</v>
      </c>
      <c r="E15" s="78"/>
      <c r="F15" s="78"/>
      <c r="G15" s="78"/>
      <c r="H15" s="78"/>
      <c r="I15" s="78"/>
      <c r="J15" s="78"/>
      <c r="K15" s="78"/>
      <c r="L15" s="78"/>
      <c r="N15" s="3"/>
      <c r="O15" s="27"/>
      <c r="P15" s="56" t="s">
        <v>16</v>
      </c>
      <c r="Q15" s="22"/>
      <c r="R15" s="60"/>
    </row>
    <row r="16" spans="1:18" s="2" customFormat="1" ht="15" customHeight="1" x14ac:dyDescent="0.45">
      <c r="A16" s="60"/>
      <c r="B16" s="78" t="s">
        <v>24</v>
      </c>
      <c r="C16" s="78"/>
      <c r="D16" s="78" t="s">
        <v>92</v>
      </c>
      <c r="E16" s="78"/>
      <c r="F16" s="78"/>
      <c r="G16" s="78"/>
      <c r="H16" s="78"/>
      <c r="I16" s="78"/>
      <c r="J16" s="78"/>
      <c r="K16" s="78"/>
      <c r="L16" s="78"/>
      <c r="N16" s="18"/>
      <c r="O16" s="27"/>
      <c r="P16" s="38" t="s">
        <v>17</v>
      </c>
      <c r="Q16" s="22"/>
      <c r="R16" s="60"/>
    </row>
    <row r="17" spans="1:18" s="2" customFormat="1" ht="15" customHeight="1" x14ac:dyDescent="0.45">
      <c r="A17" s="60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N17" s="18"/>
      <c r="O17" s="27"/>
      <c r="P17" t="s">
        <v>18</v>
      </c>
      <c r="Q17" s="22"/>
      <c r="R17" s="60"/>
    </row>
    <row r="18" spans="1:18" s="2" customFormat="1" ht="15" customHeight="1" x14ac:dyDescent="0.45">
      <c r="A18" s="44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zoomScaleNormal="100" workbookViewId="0"/>
  </sheetViews>
  <sheetFormatPr defaultColWidth="9.1328125" defaultRowHeight="15" customHeight="1" x14ac:dyDescent="0.45"/>
  <cols>
    <col min="1" max="1" width="1.3984375" style="15" customWidth="1"/>
    <col min="2" max="2" width="31.265625" style="16" customWidth="1"/>
    <col min="3" max="10" width="11" customWidth="1"/>
    <col min="11" max="12" width="9.265625" customWidth="1"/>
  </cols>
  <sheetData>
    <row r="1" spans="1:10" s="50" customFormat="1" ht="45" customHeight="1" x14ac:dyDescent="0.85">
      <c r="A1" s="5" t="s">
        <v>21</v>
      </c>
      <c r="B1" s="10"/>
      <c r="C1" s="12" t="s">
        <v>13</v>
      </c>
      <c r="D1" s="12" t="s">
        <v>13</v>
      </c>
      <c r="E1" s="12" t="s">
        <v>14</v>
      </c>
      <c r="F1" s="12" t="s">
        <v>14</v>
      </c>
      <c r="G1" s="12" t="s">
        <v>14</v>
      </c>
      <c r="H1" s="12"/>
      <c r="I1" s="12"/>
      <c r="J1" s="12"/>
    </row>
    <row r="2" spans="1:10" s="37" customFormat="1" ht="30" customHeight="1" x14ac:dyDescent="0.65">
      <c r="A2" s="14" t="s">
        <v>98</v>
      </c>
      <c r="B2" s="7"/>
      <c r="C2" s="11" t="s">
        <v>97</v>
      </c>
      <c r="D2" s="11" t="s">
        <v>96</v>
      </c>
      <c r="E2" s="11" t="s">
        <v>93</v>
      </c>
      <c r="F2" s="11" t="s">
        <v>94</v>
      </c>
      <c r="G2" s="11" t="s">
        <v>95</v>
      </c>
      <c r="H2" s="11"/>
      <c r="I2" s="11"/>
      <c r="J2" s="11"/>
    </row>
    <row r="4" spans="1:10" ht="15" customHeight="1" x14ac:dyDescent="0.45">
      <c r="A4" s="15" t="s">
        <v>84</v>
      </c>
    </row>
    <row r="6" spans="1:10" ht="15" customHeight="1" x14ac:dyDescent="0.45">
      <c r="A6" s="15" t="s">
        <v>25</v>
      </c>
      <c r="B6"/>
    </row>
    <row r="7" spans="1:10" ht="15" customHeight="1" x14ac:dyDescent="0.45">
      <c r="B7" s="16" t="s">
        <v>46</v>
      </c>
      <c r="D7" s="64">
        <f>D45/C45-1</f>
        <v>0.10000000000000009</v>
      </c>
      <c r="E7" s="70">
        <v>0.05</v>
      </c>
      <c r="F7" s="70">
        <v>0.05</v>
      </c>
      <c r="G7" s="70">
        <v>0.05</v>
      </c>
    </row>
    <row r="8" spans="1:10" ht="15" customHeight="1" x14ac:dyDescent="0.45">
      <c r="B8" s="16" t="s">
        <v>47</v>
      </c>
      <c r="C8" s="64">
        <f>C46/C45</f>
        <v>-0.5</v>
      </c>
      <c r="D8" s="64">
        <f>D46/D45</f>
        <v>-0.5</v>
      </c>
      <c r="E8" s="70">
        <v>-0.5</v>
      </c>
      <c r="F8" s="70">
        <v>-0.5</v>
      </c>
      <c r="G8" s="70">
        <v>-0.5</v>
      </c>
    </row>
    <row r="9" spans="1:10" ht="15" customHeight="1" x14ac:dyDescent="0.45">
      <c r="B9" s="16" t="s">
        <v>48</v>
      </c>
      <c r="C9" s="64">
        <f>C50/C45</f>
        <v>-0.1</v>
      </c>
      <c r="D9" s="64">
        <f>D50/D45</f>
        <v>-0.1</v>
      </c>
      <c r="E9" s="70">
        <v>-0.1</v>
      </c>
      <c r="F9" s="70">
        <v>-0.1</v>
      </c>
      <c r="G9" s="70">
        <v>-0.1</v>
      </c>
    </row>
    <row r="10" spans="1:10" ht="15" customHeight="1" x14ac:dyDescent="0.45">
      <c r="B10" s="16" t="s">
        <v>49</v>
      </c>
      <c r="C10" s="64">
        <f>C53/C51</f>
        <v>-0.33333333333333331</v>
      </c>
      <c r="D10" s="64">
        <f>D53/D51</f>
        <v>-0.33333333333333331</v>
      </c>
      <c r="E10" s="70">
        <v>-0.25</v>
      </c>
      <c r="F10" s="70">
        <v>-0.25</v>
      </c>
      <c r="G10" s="70">
        <v>-0.25</v>
      </c>
    </row>
    <row r="12" spans="1:10" ht="15" customHeight="1" x14ac:dyDescent="0.45">
      <c r="B12" s="16" t="s">
        <v>50</v>
      </c>
      <c r="C12" s="64">
        <f>C61/C45</f>
        <v>0.08</v>
      </c>
      <c r="D12" s="64">
        <f>D61/D45</f>
        <v>8.1818181818181818E-2</v>
      </c>
      <c r="E12" s="70">
        <v>8.2000000000000003E-2</v>
      </c>
      <c r="F12" s="70">
        <v>8.2000000000000003E-2</v>
      </c>
      <c r="G12" s="70">
        <v>8.2000000000000003E-2</v>
      </c>
    </row>
    <row r="13" spans="1:10" ht="15" customHeight="1" x14ac:dyDescent="0.45">
      <c r="B13" s="16" t="s">
        <v>51</v>
      </c>
      <c r="C13" s="64">
        <f>C62/C46</f>
        <v>-0.08</v>
      </c>
      <c r="D13" s="64">
        <f>D62/D46</f>
        <v>-9.0909090909090912E-2</v>
      </c>
      <c r="E13" s="70">
        <v>-9.0999999999999998E-2</v>
      </c>
      <c r="F13" s="70">
        <v>-9.0999999999999998E-2</v>
      </c>
      <c r="G13" s="70">
        <v>-9.0999999999999998E-2</v>
      </c>
    </row>
    <row r="14" spans="1:10" ht="15" customHeight="1" x14ac:dyDescent="0.45">
      <c r="B14" s="16" t="s">
        <v>52</v>
      </c>
      <c r="C14" s="64">
        <f>C26/C45</f>
        <v>0.15</v>
      </c>
      <c r="D14" s="64">
        <f>D26/D45</f>
        <v>0.15454545454545454</v>
      </c>
      <c r="E14" s="70">
        <v>0.155</v>
      </c>
      <c r="F14" s="70">
        <v>0.155</v>
      </c>
      <c r="G14" s="70">
        <v>0.155</v>
      </c>
    </row>
    <row r="15" spans="1:10" ht="15" customHeight="1" x14ac:dyDescent="0.45">
      <c r="B15" s="16" t="s">
        <v>53</v>
      </c>
      <c r="D15" s="64">
        <f>D27/C28</f>
        <v>-0.27500000000000002</v>
      </c>
      <c r="E15" s="70">
        <v>-0.27500000000000002</v>
      </c>
      <c r="F15" s="70">
        <v>-0.27500000000000002</v>
      </c>
      <c r="G15" s="70">
        <v>-0.27500000000000002</v>
      </c>
    </row>
    <row r="16" spans="1:10" ht="15" customHeight="1" x14ac:dyDescent="0.45">
      <c r="B16" s="16" t="s">
        <v>54</v>
      </c>
      <c r="C16" s="64">
        <f>C68/C46</f>
        <v>-0.06</v>
      </c>
      <c r="D16" s="64">
        <f>D68/D46</f>
        <v>-7.2727272727272724E-2</v>
      </c>
      <c r="E16" s="70">
        <v>-7.2999999999999995E-2</v>
      </c>
      <c r="F16" s="70">
        <v>-7.2999999999999995E-2</v>
      </c>
      <c r="G16" s="70">
        <v>-7.2999999999999995E-2</v>
      </c>
    </row>
    <row r="17" spans="1:7" ht="15" customHeight="1" x14ac:dyDescent="0.45">
      <c r="B17" s="16" t="s">
        <v>55</v>
      </c>
      <c r="C17" s="64">
        <f>C69/C50</f>
        <v>-0.4</v>
      </c>
      <c r="D17" s="64">
        <f>D69/D50</f>
        <v>-0.54545454545454541</v>
      </c>
      <c r="E17" s="70">
        <v>-0.54500000000000004</v>
      </c>
      <c r="F17" s="70">
        <v>-0.54500000000000004</v>
      </c>
      <c r="G17" s="70">
        <v>-0.54500000000000004</v>
      </c>
    </row>
    <row r="18" spans="1:7" ht="15" customHeight="1" x14ac:dyDescent="0.45">
      <c r="B18" s="16" t="s">
        <v>83</v>
      </c>
      <c r="D18">
        <f>D72-C72</f>
        <v>0</v>
      </c>
      <c r="E18" s="69">
        <v>10</v>
      </c>
      <c r="F18" s="69">
        <v>-5</v>
      </c>
      <c r="G18" s="69">
        <v>-5</v>
      </c>
    </row>
    <row r="19" spans="1:7" ht="15" customHeight="1" x14ac:dyDescent="0.45">
      <c r="B19" s="16" t="s">
        <v>56</v>
      </c>
      <c r="D19">
        <f>D34</f>
        <v>0</v>
      </c>
      <c r="E19" s="69">
        <v>0</v>
      </c>
      <c r="F19" s="69">
        <v>10</v>
      </c>
      <c r="G19" s="69">
        <v>0</v>
      </c>
    </row>
    <row r="20" spans="1:7" ht="15" customHeight="1" x14ac:dyDescent="0.45">
      <c r="B20" s="16" t="s">
        <v>57</v>
      </c>
      <c r="C20" s="64">
        <f>C33/C32</f>
        <v>-0.75</v>
      </c>
      <c r="D20" s="64">
        <f>D33/D32</f>
        <v>-0.68181818181818177</v>
      </c>
      <c r="E20" s="70">
        <v>-0.45500000000000002</v>
      </c>
      <c r="F20" s="70">
        <v>-0.45500000000000002</v>
      </c>
      <c r="G20" s="70">
        <v>-0.45500000000000002</v>
      </c>
    </row>
    <row r="21" spans="1:7" ht="15" customHeight="1" x14ac:dyDescent="0.45">
      <c r="B21" s="16" t="s">
        <v>58</v>
      </c>
      <c r="C21">
        <f>C56</f>
        <v>10</v>
      </c>
      <c r="D21">
        <f>D56</f>
        <v>10</v>
      </c>
      <c r="E21" s="69">
        <v>10</v>
      </c>
      <c r="F21" s="69">
        <v>10</v>
      </c>
      <c r="G21" s="69">
        <v>10</v>
      </c>
    </row>
    <row r="23" spans="1:7" ht="15" customHeight="1" x14ac:dyDescent="0.45">
      <c r="A23" s="15" t="s">
        <v>59</v>
      </c>
    </row>
    <row r="24" spans="1:7" ht="15" customHeight="1" x14ac:dyDescent="0.45">
      <c r="B24" s="16" t="s">
        <v>60</v>
      </c>
    </row>
    <row r="25" spans="1:7" ht="15" customHeight="1" x14ac:dyDescent="0.45">
      <c r="B25" s="16" t="s">
        <v>61</v>
      </c>
      <c r="E25">
        <f>D28</f>
        <v>45</v>
      </c>
      <c r="F25">
        <f t="shared" ref="F25:H25" si="0">E28</f>
        <v>50.527500000000003</v>
      </c>
      <c r="G25">
        <f t="shared" si="0"/>
        <v>55.430062499999998</v>
      </c>
    </row>
    <row r="26" spans="1:7" ht="15" customHeight="1" x14ac:dyDescent="0.45">
      <c r="B26" s="16" t="s">
        <v>62</v>
      </c>
      <c r="C26" s="65">
        <v>15</v>
      </c>
      <c r="D26" s="65">
        <v>17</v>
      </c>
      <c r="E26">
        <f>E14*E45</f>
        <v>17.9025</v>
      </c>
      <c r="F26">
        <f t="shared" ref="F26:H26" si="1">F14*F45</f>
        <v>18.797625</v>
      </c>
      <c r="G26">
        <f t="shared" si="1"/>
        <v>19.737506249999999</v>
      </c>
    </row>
    <row r="27" spans="1:7" ht="15" customHeight="1" x14ac:dyDescent="0.45">
      <c r="B27" s="16" t="s">
        <v>63</v>
      </c>
      <c r="C27">
        <f>C47</f>
        <v>-10</v>
      </c>
      <c r="D27">
        <f>D47</f>
        <v>-11</v>
      </c>
      <c r="E27">
        <f>E15*E25</f>
        <v>-12.375000000000002</v>
      </c>
      <c r="F27">
        <f t="shared" ref="F27:H27" si="2">F15*F25</f>
        <v>-13.895062500000002</v>
      </c>
      <c r="G27">
        <f t="shared" si="2"/>
        <v>-15.243267187500001</v>
      </c>
    </row>
    <row r="28" spans="1:7" ht="15" customHeight="1" x14ac:dyDescent="0.45">
      <c r="B28" s="16" t="s">
        <v>75</v>
      </c>
      <c r="C28">
        <f>C65</f>
        <v>40</v>
      </c>
      <c r="D28">
        <f>D65</f>
        <v>45</v>
      </c>
      <c r="E28">
        <f>SUM(E25:E27)</f>
        <v>50.527500000000003</v>
      </c>
      <c r="F28">
        <f t="shared" ref="F28:H28" si="3">SUM(F25:F27)</f>
        <v>55.430062499999998</v>
      </c>
      <c r="G28">
        <f t="shared" si="3"/>
        <v>59.924301562499998</v>
      </c>
    </row>
    <row r="30" spans="1:7" ht="15" customHeight="1" x14ac:dyDescent="0.45">
      <c r="B30" s="16" t="s">
        <v>31</v>
      </c>
    </row>
    <row r="31" spans="1:7" ht="15" customHeight="1" x14ac:dyDescent="0.45">
      <c r="B31" s="16" t="s">
        <v>61</v>
      </c>
      <c r="E31">
        <f>D35</f>
        <v>41</v>
      </c>
      <c r="F31">
        <f t="shared" ref="F31:H31" si="4">E35</f>
        <v>54.825968750000001</v>
      </c>
      <c r="G31">
        <f t="shared" si="4"/>
        <v>78.974824453124995</v>
      </c>
    </row>
    <row r="32" spans="1:7" ht="15" customHeight="1" x14ac:dyDescent="0.45">
      <c r="B32" s="16" t="s">
        <v>37</v>
      </c>
      <c r="C32">
        <f>C54</f>
        <v>20</v>
      </c>
      <c r="D32">
        <f>D54</f>
        <v>22</v>
      </c>
      <c r="E32">
        <f>E54</f>
        <v>25.368750000000002</v>
      </c>
      <c r="F32">
        <f t="shared" ref="F32:H32" si="5">F54</f>
        <v>25.961203124999997</v>
      </c>
      <c r="G32">
        <f t="shared" si="5"/>
        <v>26.769174609374996</v>
      </c>
    </row>
    <row r="33" spans="1:7" ht="15" customHeight="1" x14ac:dyDescent="0.45">
      <c r="B33" s="16" t="s">
        <v>64</v>
      </c>
      <c r="C33" s="65">
        <v>-15</v>
      </c>
      <c r="D33" s="65">
        <v>-15</v>
      </c>
      <c r="E33">
        <f>E20*E32</f>
        <v>-11.542781250000001</v>
      </c>
      <c r="F33">
        <f t="shared" ref="F33:H33" si="6">F20*F32</f>
        <v>-11.812347421875</v>
      </c>
      <c r="G33">
        <f t="shared" si="6"/>
        <v>-12.179974447265623</v>
      </c>
    </row>
    <row r="34" spans="1:7" ht="15" customHeight="1" x14ac:dyDescent="0.45">
      <c r="B34" s="16" t="s">
        <v>65</v>
      </c>
      <c r="D34" s="65">
        <v>0</v>
      </c>
      <c r="E34">
        <f>E19</f>
        <v>0</v>
      </c>
      <c r="F34">
        <f t="shared" ref="F34:H34" si="7">F19</f>
        <v>10</v>
      </c>
      <c r="G34">
        <f t="shared" si="7"/>
        <v>0</v>
      </c>
    </row>
    <row r="35" spans="1:7" ht="15" customHeight="1" x14ac:dyDescent="0.45">
      <c r="B35" s="16" t="s">
        <v>75</v>
      </c>
      <c r="C35">
        <f>C75</f>
        <v>35</v>
      </c>
      <c r="D35">
        <f>D75</f>
        <v>41</v>
      </c>
      <c r="E35">
        <f>SUM(E31:E34)</f>
        <v>54.825968750000001</v>
      </c>
      <c r="F35">
        <f t="shared" ref="F35:H35" si="8">SUM(F31:F34)</f>
        <v>78.974824453124995</v>
      </c>
      <c r="G35">
        <f t="shared" si="8"/>
        <v>93.564024615234374</v>
      </c>
    </row>
    <row r="37" spans="1:7" ht="15" customHeight="1" x14ac:dyDescent="0.45">
      <c r="A37" s="15" t="s">
        <v>74</v>
      </c>
    </row>
    <row r="38" spans="1:7" ht="15" customHeight="1" x14ac:dyDescent="0.45">
      <c r="B38" s="16" t="str">
        <f t="shared" ref="B38:D39" si="9">B61</f>
        <v>Accounts receivable</v>
      </c>
      <c r="C38">
        <f t="shared" si="9"/>
        <v>8</v>
      </c>
      <c r="D38">
        <f t="shared" si="9"/>
        <v>9</v>
      </c>
      <c r="E38">
        <f>E61</f>
        <v>9.4710000000000001</v>
      </c>
      <c r="F38">
        <f t="shared" ref="F38:H39" si="10">F61</f>
        <v>9.9445500000000013</v>
      </c>
      <c r="G38">
        <f t="shared" si="10"/>
        <v>10.441777500000001</v>
      </c>
    </row>
    <row r="39" spans="1:7" ht="15" customHeight="1" x14ac:dyDescent="0.45">
      <c r="B39" s="16" t="str">
        <f t="shared" si="9"/>
        <v>Inventories</v>
      </c>
      <c r="C39">
        <f t="shared" si="9"/>
        <v>4</v>
      </c>
      <c r="D39">
        <f t="shared" si="9"/>
        <v>5</v>
      </c>
      <c r="E39">
        <f>E62</f>
        <v>5.2552500000000002</v>
      </c>
      <c r="F39">
        <f t="shared" si="10"/>
        <v>5.5180125000000002</v>
      </c>
      <c r="G39">
        <f t="shared" si="10"/>
        <v>5.7939131250000004</v>
      </c>
    </row>
    <row r="40" spans="1:7" ht="15" customHeight="1" x14ac:dyDescent="0.45">
      <c r="B40" s="16" t="str">
        <f t="shared" ref="B40:D41" si="11">B68</f>
        <v>Accounts payable</v>
      </c>
      <c r="C40">
        <f t="shared" si="11"/>
        <v>3</v>
      </c>
      <c r="D40">
        <f t="shared" si="11"/>
        <v>4</v>
      </c>
      <c r="E40">
        <f>E68</f>
        <v>4.2157499999999999</v>
      </c>
      <c r="F40">
        <f t="shared" ref="F40:H41" si="12">F68</f>
        <v>4.4265375000000002</v>
      </c>
      <c r="G40">
        <f t="shared" si="12"/>
        <v>4.6478643750000002</v>
      </c>
    </row>
    <row r="41" spans="1:7" ht="15" customHeight="1" x14ac:dyDescent="0.45">
      <c r="B41" s="16" t="str">
        <f t="shared" si="11"/>
        <v>Accrued expenses</v>
      </c>
      <c r="C41">
        <f t="shared" si="11"/>
        <v>4</v>
      </c>
      <c r="D41">
        <f t="shared" si="11"/>
        <v>6</v>
      </c>
      <c r="E41">
        <f>E69</f>
        <v>6.2947500000000005</v>
      </c>
      <c r="F41">
        <f t="shared" si="12"/>
        <v>6.6094875000000011</v>
      </c>
      <c r="G41">
        <f t="shared" si="12"/>
        <v>6.9399618750000007</v>
      </c>
    </row>
    <row r="42" spans="1:7" ht="15" customHeight="1" x14ac:dyDescent="0.45">
      <c r="B42" s="16" t="s">
        <v>76</v>
      </c>
      <c r="C42">
        <f>SUM(C38:C39)-SUM(C40:C41)</f>
        <v>5</v>
      </c>
      <c r="D42">
        <f t="shared" ref="D42" si="13">SUM(D38:D39)-SUM(D40:D41)</f>
        <v>4</v>
      </c>
      <c r="E42">
        <f>SUM(E38:E39)-SUM(E40:E41)</f>
        <v>4.2157499999999999</v>
      </c>
      <c r="F42">
        <f t="shared" ref="F42:H42" si="14">SUM(F38:F39)-SUM(F40:F41)</f>
        <v>4.4265374999999985</v>
      </c>
      <c r="G42">
        <f t="shared" si="14"/>
        <v>4.6478643749999993</v>
      </c>
    </row>
    <row r="44" spans="1:7" ht="15" customHeight="1" x14ac:dyDescent="0.45">
      <c r="A44" s="15" t="s">
        <v>26</v>
      </c>
    </row>
    <row r="45" spans="1:7" ht="15" customHeight="1" x14ac:dyDescent="0.45">
      <c r="B45" s="16" t="s">
        <v>27</v>
      </c>
      <c r="C45" s="65">
        <v>100</v>
      </c>
      <c r="D45" s="65">
        <v>110</v>
      </c>
      <c r="E45">
        <f>D45*(1+E7)</f>
        <v>115.5</v>
      </c>
      <c r="F45">
        <f t="shared" ref="F45:H45" si="15">E45*(1+F7)</f>
        <v>121.27500000000001</v>
      </c>
      <c r="G45">
        <f t="shared" si="15"/>
        <v>127.33875</v>
      </c>
    </row>
    <row r="46" spans="1:7" ht="15" customHeight="1" x14ac:dyDescent="0.45">
      <c r="B46" s="16" t="s">
        <v>66</v>
      </c>
      <c r="C46" s="65">
        <v>-50</v>
      </c>
      <c r="D46" s="65">
        <v>-55</v>
      </c>
      <c r="E46">
        <f>E8*E45</f>
        <v>-57.75</v>
      </c>
      <c r="F46">
        <f t="shared" ref="F46:H46" si="16">F8*F45</f>
        <v>-60.637500000000003</v>
      </c>
      <c r="G46">
        <f t="shared" si="16"/>
        <v>-63.669375000000002</v>
      </c>
    </row>
    <row r="47" spans="1:7" ht="15" customHeight="1" x14ac:dyDescent="0.45">
      <c r="B47" s="16" t="s">
        <v>67</v>
      </c>
      <c r="C47" s="65">
        <v>-10</v>
      </c>
      <c r="D47" s="65">
        <v>-11</v>
      </c>
      <c r="E47">
        <f>E27</f>
        <v>-12.375000000000002</v>
      </c>
      <c r="F47">
        <f t="shared" ref="F47:H47" si="17">F27</f>
        <v>-13.895062500000002</v>
      </c>
      <c r="G47">
        <f t="shared" si="17"/>
        <v>-15.243267187500001</v>
      </c>
    </row>
    <row r="48" spans="1:7" ht="15" customHeight="1" x14ac:dyDescent="0.45">
      <c r="B48" s="16" t="s">
        <v>77</v>
      </c>
      <c r="C48">
        <f>SUM(C45:C47)</f>
        <v>40</v>
      </c>
      <c r="D48">
        <f t="shared" ref="D48:H48" si="18">SUM(D45:D47)</f>
        <v>44</v>
      </c>
      <c r="E48">
        <f t="shared" si="18"/>
        <v>45.375</v>
      </c>
      <c r="F48">
        <f t="shared" si="18"/>
        <v>46.742437500000001</v>
      </c>
      <c r="G48">
        <f t="shared" si="18"/>
        <v>48.4261078125</v>
      </c>
    </row>
    <row r="50" spans="1:7" ht="15" customHeight="1" x14ac:dyDescent="0.45">
      <c r="B50" s="16" t="s">
        <v>68</v>
      </c>
      <c r="C50" s="65">
        <v>-10</v>
      </c>
      <c r="D50" s="65">
        <v>-11</v>
      </c>
      <c r="E50">
        <f>E9*E45</f>
        <v>-11.55</v>
      </c>
      <c r="F50">
        <f>F9*F45</f>
        <v>-12.127500000000001</v>
      </c>
      <c r="G50">
        <f>G9*G45</f>
        <v>-12.733875000000001</v>
      </c>
    </row>
    <row r="51" spans="1:7" ht="15" customHeight="1" x14ac:dyDescent="0.45">
      <c r="B51" s="16" t="s">
        <v>78</v>
      </c>
      <c r="C51" s="68">
        <f t="shared" ref="C51:H51" si="19">C48+C50</f>
        <v>30</v>
      </c>
      <c r="D51" s="68">
        <f t="shared" si="19"/>
        <v>33</v>
      </c>
      <c r="E51" s="68">
        <f t="shared" si="19"/>
        <v>33.825000000000003</v>
      </c>
      <c r="F51" s="68">
        <f t="shared" si="19"/>
        <v>34.614937499999996</v>
      </c>
      <c r="G51" s="68">
        <f t="shared" si="19"/>
        <v>35.692232812499995</v>
      </c>
    </row>
    <row r="53" spans="1:7" ht="15" customHeight="1" x14ac:dyDescent="0.45">
      <c r="B53" s="16" t="s">
        <v>69</v>
      </c>
      <c r="C53" s="65">
        <v>-10</v>
      </c>
      <c r="D53" s="65">
        <v>-11</v>
      </c>
      <c r="E53">
        <f>E10*E51</f>
        <v>-8.4562500000000007</v>
      </c>
      <c r="F53">
        <f>F10*F51</f>
        <v>-8.6537343749999991</v>
      </c>
      <c r="G53">
        <f>G10*G51</f>
        <v>-8.9230582031249988</v>
      </c>
    </row>
    <row r="54" spans="1:7" ht="15" customHeight="1" x14ac:dyDescent="0.45">
      <c r="B54" s="16" t="s">
        <v>37</v>
      </c>
      <c r="C54" s="68">
        <f>C51+C53</f>
        <v>20</v>
      </c>
      <c r="D54" s="68">
        <f>D51+D53</f>
        <v>22</v>
      </c>
      <c r="E54" s="68">
        <f>E51+E53</f>
        <v>25.368750000000002</v>
      </c>
      <c r="F54" s="68">
        <f t="shared" ref="F54:H54" si="20">F51+F53</f>
        <v>25.961203124999997</v>
      </c>
      <c r="G54" s="68">
        <f t="shared" si="20"/>
        <v>26.769174609374996</v>
      </c>
    </row>
    <row r="56" spans="1:7" ht="15" customHeight="1" x14ac:dyDescent="0.45">
      <c r="B56" s="16" t="s">
        <v>58</v>
      </c>
      <c r="C56" s="65">
        <v>10</v>
      </c>
      <c r="D56" s="65">
        <v>10</v>
      </c>
      <c r="E56">
        <f>E21</f>
        <v>10</v>
      </c>
      <c r="F56">
        <f>F21</f>
        <v>10</v>
      </c>
      <c r="G56">
        <f>G21</f>
        <v>10</v>
      </c>
    </row>
    <row r="57" spans="1:7" ht="15" customHeight="1" x14ac:dyDescent="0.45">
      <c r="B57" s="16" t="s">
        <v>79</v>
      </c>
      <c r="C57" s="71">
        <f>C54/C56</f>
        <v>2</v>
      </c>
      <c r="D57" s="71">
        <f>D54/D56</f>
        <v>2.2000000000000002</v>
      </c>
      <c r="E57" s="71">
        <f>E54/E56</f>
        <v>2.5368750000000002</v>
      </c>
      <c r="F57" s="71">
        <f t="shared" ref="F57:H57" si="21">F54/F56</f>
        <v>2.5961203124999996</v>
      </c>
      <c r="G57" s="71">
        <f t="shared" si="21"/>
        <v>2.6769174609374997</v>
      </c>
    </row>
    <row r="59" spans="1:7" ht="15" customHeight="1" x14ac:dyDescent="0.45">
      <c r="A59" s="15" t="s">
        <v>28</v>
      </c>
    </row>
    <row r="60" spans="1:7" ht="15" customHeight="1" x14ac:dyDescent="0.45">
      <c r="B60" s="16" t="s">
        <v>29</v>
      </c>
      <c r="C60" s="65">
        <v>10</v>
      </c>
      <c r="D60" s="65">
        <v>12</v>
      </c>
      <c r="E60">
        <f>E96</f>
        <v>30.082718750000005</v>
      </c>
      <c r="F60">
        <f t="shared" ref="F60:H60" si="22">F96</f>
        <v>44.118224453125002</v>
      </c>
      <c r="G60">
        <f t="shared" si="22"/>
        <v>48.991858677734371</v>
      </c>
    </row>
    <row r="61" spans="1:7" ht="15" customHeight="1" x14ac:dyDescent="0.45">
      <c r="B61" s="16" t="s">
        <v>70</v>
      </c>
      <c r="C61" s="65">
        <v>8</v>
      </c>
      <c r="D61" s="65">
        <v>9</v>
      </c>
      <c r="E61">
        <f t="shared" ref="E61:H62" si="23">E12*E45</f>
        <v>9.4710000000000001</v>
      </c>
      <c r="F61">
        <f t="shared" si="23"/>
        <v>9.9445500000000013</v>
      </c>
      <c r="G61">
        <f t="shared" si="23"/>
        <v>10.441777500000001</v>
      </c>
    </row>
    <row r="62" spans="1:7" ht="15" customHeight="1" x14ac:dyDescent="0.45">
      <c r="B62" s="16" t="s">
        <v>30</v>
      </c>
      <c r="C62" s="65">
        <v>4</v>
      </c>
      <c r="D62" s="65">
        <v>5</v>
      </c>
      <c r="E62">
        <f t="shared" si="23"/>
        <v>5.2552500000000002</v>
      </c>
      <c r="F62">
        <f t="shared" si="23"/>
        <v>5.5180125000000002</v>
      </c>
      <c r="G62">
        <f t="shared" si="23"/>
        <v>5.7939131250000004</v>
      </c>
    </row>
    <row r="63" spans="1:7" ht="15" customHeight="1" x14ac:dyDescent="0.45">
      <c r="B63" s="16" t="s">
        <v>80</v>
      </c>
      <c r="C63">
        <f>SUM(C60:C62)</f>
        <v>22</v>
      </c>
      <c r="D63">
        <f>SUM(D60:D62)</f>
        <v>26</v>
      </c>
      <c r="E63">
        <f>SUM(E60:E62)</f>
        <v>44.808968750000005</v>
      </c>
      <c r="F63">
        <f t="shared" ref="F63:H63" si="24">SUM(F60:F62)</f>
        <v>59.580786953124999</v>
      </c>
      <c r="G63">
        <f t="shared" si="24"/>
        <v>65.227549302734374</v>
      </c>
    </row>
    <row r="65" spans="1:7" ht="15" customHeight="1" x14ac:dyDescent="0.45">
      <c r="B65" s="16" t="s">
        <v>60</v>
      </c>
      <c r="C65" s="65">
        <v>40</v>
      </c>
      <c r="D65" s="65">
        <v>45</v>
      </c>
      <c r="E65">
        <f>E28</f>
        <v>50.527500000000003</v>
      </c>
      <c r="F65">
        <f>F28</f>
        <v>55.430062499999998</v>
      </c>
      <c r="G65">
        <f>G28</f>
        <v>59.924301562499998</v>
      </c>
    </row>
    <row r="66" spans="1:7" ht="15" customHeight="1" x14ac:dyDescent="0.45">
      <c r="B66" s="16" t="s">
        <v>36</v>
      </c>
      <c r="C66" s="68">
        <f>C63+C65</f>
        <v>62</v>
      </c>
      <c r="D66" s="68">
        <f>D63+D65</f>
        <v>71</v>
      </c>
      <c r="E66" s="68">
        <f>E63+E65</f>
        <v>95.336468750000009</v>
      </c>
      <c r="F66" s="68">
        <f t="shared" ref="F66:H66" si="25">F63+F65</f>
        <v>115.01084945312499</v>
      </c>
      <c r="G66" s="68">
        <f t="shared" si="25"/>
        <v>125.15185086523437</v>
      </c>
    </row>
    <row r="68" spans="1:7" ht="15" customHeight="1" x14ac:dyDescent="0.45">
      <c r="B68" s="16" t="s">
        <v>38</v>
      </c>
      <c r="C68" s="65">
        <v>3</v>
      </c>
      <c r="D68" s="65">
        <v>4</v>
      </c>
      <c r="E68">
        <f>E16*E46</f>
        <v>4.2157499999999999</v>
      </c>
      <c r="F68">
        <f>F16*F46</f>
        <v>4.4265375000000002</v>
      </c>
      <c r="G68">
        <f>G16*G46</f>
        <v>4.6478643750000002</v>
      </c>
    </row>
    <row r="69" spans="1:7" ht="15" customHeight="1" x14ac:dyDescent="0.45">
      <c r="B69" s="16" t="s">
        <v>71</v>
      </c>
      <c r="C69" s="65">
        <v>4</v>
      </c>
      <c r="D69" s="65">
        <v>6</v>
      </c>
      <c r="E69">
        <f>E17*E50</f>
        <v>6.2947500000000005</v>
      </c>
      <c r="F69">
        <f>F17*F50</f>
        <v>6.6094875000000011</v>
      </c>
      <c r="G69">
        <f>G17*G50</f>
        <v>6.9399618750000007</v>
      </c>
    </row>
    <row r="70" spans="1:7" ht="15" customHeight="1" x14ac:dyDescent="0.45">
      <c r="B70" s="16" t="s">
        <v>81</v>
      </c>
      <c r="C70">
        <f>SUM(C68:C69)</f>
        <v>7</v>
      </c>
      <c r="D70">
        <f>SUM(D68:D69)</f>
        <v>10</v>
      </c>
      <c r="E70">
        <f>SUM(E68:E69)</f>
        <v>10.5105</v>
      </c>
      <c r="F70">
        <f t="shared" ref="F70:H70" si="26">SUM(F68:F69)</f>
        <v>11.036025000000002</v>
      </c>
      <c r="G70">
        <f t="shared" si="26"/>
        <v>11.587826250000001</v>
      </c>
    </row>
    <row r="72" spans="1:7" ht="15" customHeight="1" x14ac:dyDescent="0.45">
      <c r="B72" s="16" t="s">
        <v>82</v>
      </c>
      <c r="C72" s="65">
        <v>20</v>
      </c>
      <c r="D72" s="65">
        <v>20</v>
      </c>
      <c r="E72">
        <f>E18+D72</f>
        <v>30</v>
      </c>
      <c r="F72">
        <f>F18+E72</f>
        <v>25</v>
      </c>
      <c r="G72">
        <f>G18+F72</f>
        <v>20</v>
      </c>
    </row>
    <row r="73" spans="1:7" ht="15" customHeight="1" x14ac:dyDescent="0.45">
      <c r="B73" s="16" t="s">
        <v>35</v>
      </c>
      <c r="C73" s="68">
        <f>C70+C72</f>
        <v>27</v>
      </c>
      <c r="D73" s="68">
        <f>D70+D72</f>
        <v>30</v>
      </c>
      <c r="E73" s="68">
        <f>E70+E72</f>
        <v>40.5105</v>
      </c>
      <c r="F73" s="68">
        <f t="shared" ref="F73:H73" si="27">F70+F72</f>
        <v>36.036025000000002</v>
      </c>
      <c r="G73" s="68">
        <f t="shared" si="27"/>
        <v>31.587826249999999</v>
      </c>
    </row>
    <row r="75" spans="1:7" ht="15" customHeight="1" x14ac:dyDescent="0.45">
      <c r="B75" s="16" t="s">
        <v>31</v>
      </c>
      <c r="C75" s="65">
        <v>35</v>
      </c>
      <c r="D75" s="65">
        <v>41</v>
      </c>
      <c r="E75">
        <f>E35</f>
        <v>54.825968750000001</v>
      </c>
      <c r="F75">
        <f>F35</f>
        <v>78.974824453124995</v>
      </c>
      <c r="G75">
        <f>G35</f>
        <v>93.564024615234374</v>
      </c>
    </row>
    <row r="76" spans="1:7" ht="15" customHeight="1" x14ac:dyDescent="0.45">
      <c r="B76" s="16" t="s">
        <v>34</v>
      </c>
      <c r="C76" s="68">
        <f>C73+C75</f>
        <v>62</v>
      </c>
      <c r="D76" s="68">
        <f>D73+D75</f>
        <v>71</v>
      </c>
      <c r="E76" s="68">
        <f>E73+E75</f>
        <v>95.336468749999995</v>
      </c>
      <c r="F76" s="68">
        <f t="shared" ref="F76:H76" si="28">F73+F75</f>
        <v>115.01084945312499</v>
      </c>
      <c r="G76" s="68">
        <f t="shared" si="28"/>
        <v>125.15185086523437</v>
      </c>
    </row>
    <row r="78" spans="1:7" ht="15" customHeight="1" x14ac:dyDescent="0.45">
      <c r="B78" s="16" t="s">
        <v>32</v>
      </c>
      <c r="C78" s="67" t="str">
        <f>IF(C76=C66,"OK",C76-C66)</f>
        <v>OK</v>
      </c>
      <c r="D78" s="67" t="str">
        <f>IF(D76=D66,"OK",D76-D66)</f>
        <v>OK</v>
      </c>
      <c r="E78" s="67" t="str">
        <f>IF(E76=E66,"OK",E76-E66)</f>
        <v>OK</v>
      </c>
      <c r="F78" s="67" t="str">
        <f t="shared" ref="F78:H78" si="29">IF(F76=F66,"OK",F76-F66)</f>
        <v>OK</v>
      </c>
      <c r="G78" s="67" t="str">
        <f t="shared" si="29"/>
        <v>OK</v>
      </c>
    </row>
    <row r="80" spans="1:7" ht="15" customHeight="1" x14ac:dyDescent="0.45">
      <c r="A80" s="15" t="s">
        <v>39</v>
      </c>
    </row>
    <row r="81" spans="2:7" ht="15" customHeight="1" x14ac:dyDescent="0.45">
      <c r="B81" s="16" t="s">
        <v>37</v>
      </c>
      <c r="E81">
        <f>E54</f>
        <v>25.368750000000002</v>
      </c>
      <c r="F81">
        <f t="shared" ref="F81:H81" si="30">F54</f>
        <v>25.961203124999997</v>
      </c>
      <c r="G81">
        <f t="shared" si="30"/>
        <v>26.769174609374996</v>
      </c>
    </row>
    <row r="82" spans="2:7" ht="15" customHeight="1" x14ac:dyDescent="0.45">
      <c r="B82" s="16" t="s">
        <v>72</v>
      </c>
      <c r="E82">
        <f>-E27</f>
        <v>12.375000000000002</v>
      </c>
      <c r="F82">
        <f>-F27</f>
        <v>13.895062500000002</v>
      </c>
      <c r="G82">
        <f>-G27</f>
        <v>15.243267187500001</v>
      </c>
    </row>
    <row r="83" spans="2:7" ht="15" customHeight="1" x14ac:dyDescent="0.45">
      <c r="B83" s="16" t="s">
        <v>99</v>
      </c>
      <c r="E83">
        <f>D42-E42</f>
        <v>-0.21574999999999989</v>
      </c>
      <c r="F83">
        <f>E42-F42</f>
        <v>-0.21078749999999857</v>
      </c>
      <c r="G83">
        <f>F42-G42</f>
        <v>-0.22132687500000081</v>
      </c>
    </row>
    <row r="84" spans="2:7" ht="15" customHeight="1" x14ac:dyDescent="0.45">
      <c r="B84" s="16" t="s">
        <v>45</v>
      </c>
      <c r="C84" s="66"/>
      <c r="D84" s="66"/>
      <c r="E84" s="68">
        <f>SUM(E81:E83)</f>
        <v>37.528000000000006</v>
      </c>
      <c r="F84" s="68">
        <f t="shared" ref="F84:H84" si="31">SUM(F81:F83)</f>
        <v>39.645478124999997</v>
      </c>
      <c r="G84" s="68">
        <f t="shared" si="31"/>
        <v>41.791114921874993</v>
      </c>
    </row>
    <row r="86" spans="2:7" ht="15" customHeight="1" x14ac:dyDescent="0.45">
      <c r="B86" s="16" t="s">
        <v>73</v>
      </c>
      <c r="E86">
        <f>-E26</f>
        <v>-17.9025</v>
      </c>
      <c r="F86">
        <f>-F26</f>
        <v>-18.797625</v>
      </c>
      <c r="G86">
        <f>-G26</f>
        <v>-19.737506249999999</v>
      </c>
    </row>
    <row r="87" spans="2:7" ht="15" customHeight="1" x14ac:dyDescent="0.45">
      <c r="B87" s="16" t="s">
        <v>44</v>
      </c>
      <c r="C87" s="66"/>
      <c r="D87" s="66"/>
      <c r="E87" s="68">
        <f>SUM(E86)</f>
        <v>-17.9025</v>
      </c>
      <c r="F87" s="68">
        <f t="shared" ref="F87:H87" si="32">SUM(F86)</f>
        <v>-18.797625</v>
      </c>
      <c r="G87" s="68">
        <f t="shared" si="32"/>
        <v>-19.737506249999999</v>
      </c>
    </row>
    <row r="89" spans="2:7" ht="15" customHeight="1" x14ac:dyDescent="0.45">
      <c r="B89" s="16" t="s">
        <v>83</v>
      </c>
      <c r="E89">
        <f>E72-D72</f>
        <v>10</v>
      </c>
      <c r="F89">
        <f t="shared" ref="F89:H89" si="33">F72-E72</f>
        <v>-5</v>
      </c>
      <c r="G89">
        <f t="shared" si="33"/>
        <v>-5</v>
      </c>
    </row>
    <row r="90" spans="2:7" ht="15" customHeight="1" x14ac:dyDescent="0.45">
      <c r="B90" s="16" t="str">
        <f>B33</f>
        <v>(Dividends)</v>
      </c>
      <c r="E90">
        <f t="shared" ref="E90:H91" si="34">E33</f>
        <v>-11.542781250000001</v>
      </c>
      <c r="F90">
        <f t="shared" si="34"/>
        <v>-11.812347421875</v>
      </c>
      <c r="G90">
        <f t="shared" si="34"/>
        <v>-12.179974447265623</v>
      </c>
    </row>
    <row r="91" spans="2:7" ht="15" customHeight="1" x14ac:dyDescent="0.45">
      <c r="B91" s="16" t="s">
        <v>56</v>
      </c>
      <c r="E91">
        <f t="shared" si="34"/>
        <v>0</v>
      </c>
      <c r="F91">
        <f t="shared" si="34"/>
        <v>10</v>
      </c>
      <c r="G91">
        <f t="shared" si="34"/>
        <v>0</v>
      </c>
    </row>
    <row r="92" spans="2:7" ht="15" customHeight="1" x14ac:dyDescent="0.45">
      <c r="B92" s="16" t="s">
        <v>43</v>
      </c>
      <c r="C92" s="66"/>
      <c r="D92" s="66"/>
      <c r="E92" s="68">
        <f>SUM(E89:E91)</f>
        <v>-1.5427812500000009</v>
      </c>
      <c r="F92" s="68">
        <f t="shared" ref="F92:H92" si="35">SUM(F89:F91)</f>
        <v>-6.8123474218749998</v>
      </c>
      <c r="G92" s="68">
        <f t="shared" si="35"/>
        <v>-17.179974447265622</v>
      </c>
    </row>
    <row r="94" spans="2:7" ht="15" customHeight="1" x14ac:dyDescent="0.45">
      <c r="B94" s="16" t="s">
        <v>40</v>
      </c>
      <c r="E94">
        <f>D96</f>
        <v>12</v>
      </c>
      <c r="F94">
        <f t="shared" ref="F94:H94" si="36">E96</f>
        <v>30.082718750000005</v>
      </c>
      <c r="G94">
        <f t="shared" si="36"/>
        <v>44.118224453125002</v>
      </c>
    </row>
    <row r="95" spans="2:7" ht="15" customHeight="1" x14ac:dyDescent="0.45">
      <c r="B95" s="16" t="s">
        <v>41</v>
      </c>
      <c r="E95">
        <f>E84+E87+E92</f>
        <v>18.082718750000005</v>
      </c>
      <c r="F95">
        <f t="shared" ref="F95:H95" si="37">F84+F87+F92</f>
        <v>14.035505703124997</v>
      </c>
      <c r="G95">
        <f t="shared" si="37"/>
        <v>4.873634224609372</v>
      </c>
    </row>
    <row r="96" spans="2:7" ht="15" customHeight="1" x14ac:dyDescent="0.45">
      <c r="B96" s="16" t="s">
        <v>42</v>
      </c>
      <c r="D96">
        <f>D60</f>
        <v>12</v>
      </c>
      <c r="E96">
        <f>SUM(E94:E95)</f>
        <v>30.082718750000005</v>
      </c>
      <c r="F96">
        <f t="shared" ref="F96:H96" si="38">SUM(F94:F95)</f>
        <v>44.118224453125002</v>
      </c>
      <c r="G96">
        <f t="shared" si="38"/>
        <v>48.991858677734371</v>
      </c>
    </row>
    <row r="98" spans="1:1" ht="15" customHeight="1" x14ac:dyDescent="0.45">
      <c r="A98" s="15" t="s">
        <v>33</v>
      </c>
    </row>
  </sheetData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Simple 3A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Financial Edge</cp:lastModifiedBy>
  <cp:lastPrinted>2016-02-04T14:08:33Z</cp:lastPrinted>
  <dcterms:created xsi:type="dcterms:W3CDTF">2016-02-03T14:06:14Z</dcterms:created>
  <dcterms:modified xsi:type="dcterms:W3CDTF">2017-04-27T14:59:57Z</dcterms:modified>
</cp:coreProperties>
</file>