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Accountant\8 Full Consol\24 BS Consol and NCI - Methods Compared Workout\"/>
    </mc:Choice>
  </mc:AlternateContent>
  <bookViews>
    <workbookView xWindow="0" yWindow="0" windowWidth="20520" windowHeight="10980" xr2:uid="{00000000-000D-0000-FFFF-FFFF00000000}"/>
  </bookViews>
  <sheets>
    <sheet name="Welcome" sheetId="1" r:id="rId1"/>
    <sheet name="Info" sheetId="6" r:id="rId2"/>
    <sheet name="Workout" sheetId="9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32" i="9" l="1"/>
  <c r="C31" i="9"/>
  <c r="C30" i="9"/>
  <c r="C29" i="9"/>
  <c r="C27" i="9"/>
  <c r="I27" i="9" s="1"/>
  <c r="C33" i="9" l="1"/>
  <c r="C35" i="9" s="1"/>
  <c r="C38" i="9" s="1"/>
  <c r="G47" i="9" s="1"/>
  <c r="H47" i="9" s="1"/>
  <c r="C40" i="9"/>
  <c r="I58" i="9" l="1"/>
  <c r="D59" i="9"/>
  <c r="C59" i="9"/>
  <c r="G46" i="9"/>
  <c r="H46" i="9" s="1"/>
  <c r="I46" i="9" s="1"/>
  <c r="G45" i="9"/>
  <c r="H45" i="9" s="1"/>
  <c r="I45" i="9" s="1"/>
  <c r="E57" i="9"/>
  <c r="H57" i="9" s="1"/>
  <c r="I57" i="9" s="1"/>
  <c r="E56" i="9"/>
  <c r="D54" i="9"/>
  <c r="C54" i="9"/>
  <c r="H53" i="9"/>
  <c r="I53" i="9" s="1"/>
  <c r="F52" i="9"/>
  <c r="H52" i="9" s="1"/>
  <c r="I52" i="9" s="1"/>
  <c r="H51" i="9"/>
  <c r="I51" i="9" s="1"/>
  <c r="F50" i="9"/>
  <c r="H50" i="9" s="1"/>
  <c r="I50" i="9" s="1"/>
  <c r="D48" i="9"/>
  <c r="C48" i="9"/>
  <c r="H44" i="9"/>
  <c r="I44" i="9" s="1"/>
  <c r="F43" i="9"/>
  <c r="H43" i="9" s="1"/>
  <c r="I43" i="9" s="1"/>
  <c r="I32" i="9"/>
  <c r="I29" i="9"/>
  <c r="C17" i="9"/>
  <c r="C18" i="9" s="1"/>
  <c r="C22" i="9" s="1"/>
  <c r="C24" i="9" s="1"/>
  <c r="I54" i="9" l="1"/>
  <c r="I31" i="9"/>
  <c r="I30" i="9"/>
  <c r="I33" i="9" s="1"/>
  <c r="I38" i="9" s="1"/>
  <c r="H54" i="9"/>
  <c r="C60" i="9"/>
  <c r="D60" i="9"/>
  <c r="F56" i="9"/>
  <c r="H56" i="9" s="1"/>
  <c r="I56" i="9" s="1"/>
  <c r="I59" i="9" s="1"/>
  <c r="I60" i="9" l="1"/>
  <c r="I47" i="9"/>
  <c r="G58" i="9"/>
  <c r="H58" i="9" s="1"/>
  <c r="H59" i="9" s="1"/>
  <c r="H60" i="9" s="1"/>
  <c r="H48" i="9"/>
  <c r="I48" i="9" l="1"/>
  <c r="A1" i="9" l="1"/>
  <c r="A1" i="6" l="1"/>
</calcChain>
</file>

<file path=xl/sharedStrings.xml><?xml version="1.0" encoding="utf-8"?>
<sst xmlns="http://schemas.openxmlformats.org/spreadsheetml/2006/main" count="79" uniqueCount="70">
  <si>
    <t>Features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</si>
  <si>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</si>
  <si>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</si>
  <si>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</si>
  <si>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</si>
  <si>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</si>
  <si>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</si>
  <si>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</si>
  <si>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</si>
  <si>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</si>
  <si>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</si>
  <si>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</si>
  <si>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</si>
  <si>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</si>
  <si>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</si>
  <si>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NA</t>
  </si>
  <si>
    <t>End</t>
  </si>
  <si>
    <t>Accounting and Financial Analysis</t>
  </si>
  <si>
    <t>Consolidation and NCI</t>
  </si>
  <si>
    <t>Cash</t>
  </si>
  <si>
    <t>Combo</t>
  </si>
  <si>
    <t>Operating current assets</t>
  </si>
  <si>
    <t>Total assets</t>
  </si>
  <si>
    <t>Short term debt</t>
  </si>
  <si>
    <t>Long term debt</t>
  </si>
  <si>
    <t>Total liabilities</t>
  </si>
  <si>
    <t>Retained earnings</t>
  </si>
  <si>
    <t>Total equity</t>
  </si>
  <si>
    <t>Total liabilities and equity</t>
  </si>
  <si>
    <t>PP&amp;E</t>
  </si>
  <si>
    <t>Intangibles</t>
  </si>
  <si>
    <t>Goodwill</t>
  </si>
  <si>
    <t>Financing</t>
  </si>
  <si>
    <t>Target SE</t>
  </si>
  <si>
    <t>Uses of funds</t>
  </si>
  <si>
    <t>Sources of funds</t>
  </si>
  <si>
    <t>Balance sheet cash</t>
  </si>
  <si>
    <t>Equity issuance</t>
  </si>
  <si>
    <t>Debt issuance</t>
  </si>
  <si>
    <t>Purchase price</t>
  </si>
  <si>
    <t>Common stock</t>
  </si>
  <si>
    <t>Deal goodwill</t>
  </si>
  <si>
    <t>Step up of PP&amp;E</t>
  </si>
  <si>
    <t>Step up of brands</t>
  </si>
  <si>
    <t>Etna Plc</t>
  </si>
  <si>
    <t>Vesuvius Plc</t>
  </si>
  <si>
    <t>Step down of Vesuvius goodwill</t>
  </si>
  <si>
    <t>Retirement of Vesuvius Plc debt</t>
  </si>
  <si>
    <t>Purchase of equity in Vesuvius Plc</t>
  </si>
  <si>
    <t>Goodwill calculation - Fair value of net assets method</t>
  </si>
  <si>
    <t>Goodwill calculation - Fair value of NCI method</t>
  </si>
  <si>
    <t>NCI - % of fair value of net assets</t>
  </si>
  <si>
    <t>Operating current liabilities</t>
  </si>
  <si>
    <t>Operating long term liabilities</t>
  </si>
  <si>
    <t>Non-controlling interests</t>
  </si>
  <si>
    <t>Workout</t>
  </si>
  <si>
    <t>NCI at fair value</t>
  </si>
  <si>
    <t xml:space="preserve">Etna Plc bought 85% of the equity capital of Vesuvius Plc for 27,300. Etna Plc </t>
  </si>
  <si>
    <t xml:space="preserve">also intends to refinance the debt of Vesuvius Plc as part of the deal. </t>
  </si>
  <si>
    <t xml:space="preserve">The transaction was funded by 140 of balance sheet cash, a debt issuance </t>
  </si>
  <si>
    <t>with a value of 33,500 of debt and the remainder with new equity.</t>
  </si>
  <si>
    <t xml:space="preserve">The PP&amp;E of Vesuvius was valued at 18,500 and it was agreed that </t>
  </si>
  <si>
    <t>intangibles were worth 3,550. The fair value of NCI is 4,100.</t>
  </si>
  <si>
    <t xml:space="preserve">Produce a sources and uses of funds, a goodwill calculation and </t>
  </si>
  <si>
    <t>the consolidated balance sheet using the information below.</t>
  </si>
  <si>
    <t xml:space="preserve">Calculate NCI using the fair value of net assets approach </t>
  </si>
  <si>
    <t>and the fair value of NCI approach.</t>
  </si>
  <si>
    <t>Equity on balance sheet (100%)</t>
  </si>
  <si>
    <t>Equity at fair value (100%)</t>
  </si>
  <si>
    <t>Equity at fair value purchased (85%)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</si>
</sst>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0.0%"/>
  </numFmts>
  <fonts count="4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b/>
      <sz val="11"/>
      <color rgb="FF085393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22"/>
      <color theme="0"/>
      <name val="Calibri Light"/>
      <family val="2"/>
      <scheme val="major"/>
    </font>
    <font>
      <sz val="18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sz val="11"/>
      <color rgb="FF085393"/>
      <name val="Calibri"/>
      <family val="2"/>
      <scheme val="minor"/>
    </font>
    <font>
      <sz val="9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1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94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/>
    </xf>
    <xf numFmtId="174" fontId="5" fillId="0" borderId="0" xfId="0" applyFont="1" applyFill="1" applyBorder="1" applyAlignment="1">
      <alignment vertical="center" wrapText="1"/>
    </xf>
    <xf numFmtId="174" fontId="3" fillId="0" borderId="0" xfId="0" applyFont="1" applyFill="1" applyBorder="1" applyAlignment="1">
      <alignment horizontal="center" vertical="top"/>
    </xf>
    <xf numFmtId="174" fontId="0" fillId="0" borderId="0" xfId="0" applyFill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/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5" fontId="0" fillId="0" borderId="0" xfId="0" applyNumberFormat="1"/>
    <xf numFmtId="172" fontId="30" fillId="0" borderId="0" xfId="57" applyFont="1" applyFill="1"/>
    <xf numFmtId="171" fontId="0" fillId="0" borderId="0" xfId="56" applyFont="1"/>
    <xf numFmtId="176" fontId="0" fillId="0" borderId="0" xfId="0" applyNumberFormat="1"/>
    <xf numFmtId="172" fontId="0" fillId="0" borderId="0" xfId="57" applyFont="1" applyFill="1"/>
    <xf numFmtId="174" fontId="0" fillId="38" borderId="0" xfId="64" applyNumberFormat="1" applyFont="1" applyAlignment="1"/>
    <xf numFmtId="174" fontId="0" fillId="0" borderId="0" xfId="0" applyNumberFormat="1" applyFont="1" applyFill="1" applyBorder="1" applyAlignment="1" applyProtection="1"/>
    <xf numFmtId="174" fontId="0" fillId="0" borderId="0" xfId="58" applyNumberFormat="1" applyFont="1" applyFill="1" applyBorder="1" applyAlignment="1" applyProtection="1"/>
    <xf numFmtId="174" fontId="0" fillId="0" borderId="0" xfId="57" applyNumberFormat="1" applyFont="1" applyFill="1" applyBorder="1" applyAlignment="1" applyProtection="1"/>
    <xf numFmtId="170" fontId="33" fillId="0" borderId="0" xfId="54" applyFont="1">
      <alignment vertical="top"/>
    </xf>
    <xf numFmtId="174" fontId="34" fillId="0" borderId="0" xfId="0" applyFont="1"/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35" fillId="2" borderId="0" xfId="48" applyNumberFormat="1" applyFont="1" applyFill="1" applyAlignment="1">
      <alignment horizontal="center"/>
    </xf>
    <xf numFmtId="174" fontId="36" fillId="0" borderId="0" xfId="0" applyFont="1" applyFill="1" applyBorder="1" applyAlignment="1"/>
    <xf numFmtId="170" fontId="35" fillId="3" borderId="0" xfId="49" applyNumberFormat="1" applyFont="1" applyAlignment="1">
      <alignment horizontal="center" vertical="center"/>
    </xf>
    <xf numFmtId="174" fontId="37" fillId="0" borderId="0" xfId="0" applyFont="1" applyFill="1" applyBorder="1" applyAlignment="1">
      <alignment vertical="top"/>
    </xf>
    <xf numFmtId="174" fontId="37" fillId="0" borderId="0" xfId="0" applyFont="1" applyFill="1" applyBorder="1"/>
    <xf numFmtId="174" fontId="38" fillId="0" borderId="0" xfId="0" applyFont="1" applyFill="1" applyBorder="1" applyAlignment="1">
      <alignment vertical="center"/>
    </xf>
    <xf numFmtId="174" fontId="39" fillId="0" borderId="0" xfId="0" applyFont="1" applyFill="1" applyBorder="1" applyAlignment="1">
      <alignment vertical="center" wrapText="1"/>
    </xf>
    <xf numFmtId="170" fontId="37" fillId="5" borderId="0" xfId="51" applyNumberFormat="1" applyFont="1" applyBorder="1" applyAlignment="1">
      <alignment horizontal="left" vertical="top"/>
    </xf>
    <xf numFmtId="170" fontId="40" fillId="5" borderId="0" xfId="51" applyNumberFormat="1" applyFont="1" applyBorder="1" applyAlignment="1">
      <alignment horizontal="center" vertical="top"/>
    </xf>
    <xf numFmtId="170" fontId="37" fillId="5" borderId="0" xfId="51" applyNumberFormat="1" applyFont="1" applyBorder="1" applyAlignment="1">
      <alignment horizontal="left" vertical="top"/>
    </xf>
    <xf numFmtId="170" fontId="37" fillId="5" borderId="0" xfId="51" applyNumberFormat="1" applyFont="1" applyBorder="1" applyAlignment="1"/>
    <xf numFmtId="170" fontId="39" fillId="5" borderId="0" xfId="51" applyNumberFormat="1" applyFont="1" applyBorder="1" applyAlignment="1">
      <alignment vertical="center" wrapText="1"/>
    </xf>
    <xf numFmtId="170" fontId="41" fillId="5" borderId="0" xfId="59" applyNumberFormat="1" applyFont="1" applyFill="1" applyBorder="1" applyAlignment="1">
      <alignment horizontal="center" vertical="center" wrapText="1"/>
    </xf>
    <xf numFmtId="0" fontId="37" fillId="5" borderId="12" xfId="62" applyFont="1" applyAlignment="1">
      <alignment vertical="top"/>
    </xf>
    <xf numFmtId="0" fontId="40" fillId="5" borderId="12" xfId="62" applyFont="1" applyAlignment="1">
      <alignment horizontal="center" vertical="top"/>
    </xf>
    <xf numFmtId="0" fontId="37" fillId="5" borderId="12" xfId="62" applyFont="1" applyAlignment="1"/>
    <xf numFmtId="0" fontId="39" fillId="5" borderId="12" xfId="62" applyFont="1" applyAlignment="1">
      <alignment vertical="center" wrapText="1"/>
    </xf>
    <xf numFmtId="174" fontId="42" fillId="0" borderId="0" xfId="0" applyFont="1" applyFill="1" applyBorder="1" applyAlignment="1">
      <alignment vertical="center" wrapText="1"/>
    </xf>
    <xf numFmtId="174" fontId="42" fillId="0" borderId="0" xfId="0" applyFont="1" applyFill="1" applyBorder="1" applyAlignment="1">
      <alignment horizontal="center" vertical="center" wrapText="1"/>
    </xf>
    <xf numFmtId="174" fontId="40" fillId="0" borderId="0" xfId="0" applyFont="1" applyFill="1" applyBorder="1" applyAlignment="1">
      <alignment vertical="top"/>
    </xf>
    <xf numFmtId="174" fontId="37" fillId="0" borderId="0" xfId="0" applyFont="1" applyFill="1" applyBorder="1" applyAlignment="1">
      <alignment horizontal="left" wrapText="1"/>
    </xf>
    <xf numFmtId="174" fontId="37" fillId="0" borderId="0" xfId="0" applyFont="1" applyFill="1" applyBorder="1" applyAlignment="1">
      <alignment horizontal="left" vertical="top"/>
    </xf>
    <xf numFmtId="168" fontId="37" fillId="0" borderId="0" xfId="0" applyNumberFormat="1" applyFont="1" applyFill="1" applyBorder="1" applyAlignment="1">
      <alignment horizontal="left"/>
    </xf>
    <xf numFmtId="174" fontId="39" fillId="0" borderId="0" xfId="0" applyFont="1" applyFill="1" applyBorder="1" applyAlignment="1">
      <alignment horizontal="center" vertical="center" wrapText="1"/>
    </xf>
    <xf numFmtId="174" fontId="37" fillId="0" borderId="0" xfId="0" applyFont="1" applyFill="1" applyBorder="1" applyAlignment="1">
      <alignment vertical="top" wrapText="1"/>
    </xf>
    <xf numFmtId="174" fontId="37" fillId="0" borderId="0" xfId="0" applyFont="1" applyFill="1" applyBorder="1" applyAlignment="1">
      <alignment horizontal="left"/>
    </xf>
    <xf numFmtId="169" fontId="37" fillId="0" borderId="0" xfId="0" applyNumberFormat="1" applyFont="1" applyFill="1" applyBorder="1" applyAlignment="1">
      <alignment horizontal="left"/>
    </xf>
    <xf numFmtId="174" fontId="40" fillId="0" borderId="0" xfId="0" applyFont="1" applyFill="1" applyBorder="1" applyAlignment="1">
      <alignment horizontal="left" vertical="top"/>
    </xf>
    <xf numFmtId="174" fontId="40" fillId="0" borderId="0" xfId="0" applyFont="1" applyFill="1" applyBorder="1"/>
    <xf numFmtId="174" fontId="43" fillId="0" borderId="0" xfId="0" applyFont="1" applyFill="1" applyBorder="1"/>
    <xf numFmtId="174" fontId="43" fillId="0" borderId="0" xfId="0" applyFont="1" applyFill="1"/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7" name="Picture 1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2895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93" customWidth="1"/>
    <col min="2" max="13" width="9.1328125" style="93" customWidth="1"/>
    <col min="14" max="14" width="9.86328125" style="93" customWidth="1"/>
    <col min="15" max="26" width="9.1328125" style="93" customWidth="1"/>
    <col min="27" max="16384" width="9.1328125" style="93"/>
  </cols>
  <sheetData>
    <row r="1" spans="1:14" s="64" customFormat="1" ht="189.75" customHeight="1" x14ac:dyDescent="0.8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4" s="66" customFormat="1" ht="75" customHeight="1" x14ac:dyDescent="0.45">
      <c r="A2" s="65" t="s">
        <v>17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4" s="67" customFormat="1" ht="7.5" customHeight="1" x14ac:dyDescent="0.45">
      <c r="B3" s="68"/>
      <c r="C3" s="68"/>
      <c r="F3" s="69"/>
      <c r="G3" s="69"/>
      <c r="H3" s="69"/>
      <c r="I3" s="69"/>
      <c r="J3" s="69"/>
      <c r="K3" s="69"/>
    </row>
    <row r="4" spans="1:14" s="67" customFormat="1" ht="15" customHeight="1" x14ac:dyDescent="0.45">
      <c r="A4" s="70"/>
      <c r="B4" s="71"/>
      <c r="C4" s="72"/>
      <c r="D4" s="72"/>
      <c r="E4" s="73"/>
      <c r="F4" s="74"/>
      <c r="G4" s="74"/>
      <c r="H4" s="74"/>
      <c r="I4" s="74"/>
      <c r="J4" s="74"/>
      <c r="K4" s="74"/>
      <c r="L4" s="73"/>
      <c r="M4" s="73"/>
      <c r="N4" s="73"/>
    </row>
    <row r="5" spans="1:14" s="67" customFormat="1" ht="15" customHeight="1" x14ac:dyDescent="0.45">
      <c r="A5" s="75" t="s">
        <v>9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pans="1:14" s="67" customFormat="1" ht="15" customHeight="1" x14ac:dyDescent="0.45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pans="1:14" s="67" customFormat="1" ht="15" customHeight="1" x14ac:dyDescent="0.45">
      <c r="A7" s="75" t="str">
        <f ca="1">"© "&amp;YEAR(TODAY())&amp;" Financial Edge Training "</f>
        <v xml:space="preserve">© 2017 Financial Edge Training 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</row>
    <row r="8" spans="1:14" s="67" customFormat="1" ht="15" customHeight="1" thickBot="1" x14ac:dyDescent="0.5">
      <c r="A8" s="76"/>
      <c r="B8" s="77"/>
      <c r="C8" s="76"/>
      <c r="D8" s="76"/>
      <c r="E8" s="78"/>
      <c r="F8" s="79"/>
      <c r="G8" s="79"/>
      <c r="H8" s="79"/>
      <c r="I8" s="79"/>
      <c r="J8" s="79"/>
      <c r="K8" s="79"/>
      <c r="L8" s="78"/>
      <c r="M8" s="78"/>
      <c r="N8" s="78"/>
    </row>
    <row r="9" spans="1:14" s="67" customFormat="1" ht="15" customHeight="1" x14ac:dyDescent="0.45">
      <c r="F9" s="80"/>
      <c r="G9" s="81"/>
      <c r="H9" s="81"/>
      <c r="I9" s="81"/>
      <c r="J9" s="81"/>
      <c r="K9" s="80"/>
    </row>
    <row r="10" spans="1:14" s="67" customFormat="1" ht="15" customHeight="1" x14ac:dyDescent="0.45">
      <c r="B10" s="68"/>
      <c r="C10" s="68"/>
      <c r="F10" s="80"/>
      <c r="G10" s="81"/>
      <c r="H10" s="81"/>
      <c r="I10" s="81"/>
      <c r="J10" s="81"/>
      <c r="K10" s="80"/>
    </row>
    <row r="11" spans="1:14" s="67" customFormat="1" ht="15" customHeight="1" x14ac:dyDescent="0.45">
      <c r="B11" s="82"/>
      <c r="C11" s="82"/>
      <c r="D11" s="83"/>
      <c r="F11" s="69"/>
      <c r="G11" s="69"/>
      <c r="H11" s="69"/>
      <c r="I11" s="69"/>
      <c r="J11" s="69"/>
      <c r="K11" s="69"/>
    </row>
    <row r="12" spans="1:14" s="67" customFormat="1" ht="15" customHeight="1" x14ac:dyDescent="0.45">
      <c r="A12" s="84"/>
      <c r="B12" s="82"/>
      <c r="C12" s="82"/>
      <c r="D12" s="85"/>
      <c r="F12" s="69"/>
      <c r="G12" s="86"/>
      <c r="H12" s="86"/>
      <c r="I12" s="86"/>
      <c r="J12" s="86"/>
      <c r="K12" s="69"/>
    </row>
    <row r="13" spans="1:14" s="67" customFormat="1" ht="15" customHeight="1" x14ac:dyDescent="0.45">
      <c r="A13" s="87"/>
      <c r="B13" s="82"/>
      <c r="C13" s="82"/>
      <c r="D13" s="88"/>
      <c r="F13" s="69"/>
      <c r="G13" s="86"/>
      <c r="H13" s="86"/>
      <c r="I13" s="86"/>
      <c r="J13" s="86"/>
      <c r="K13" s="69"/>
    </row>
    <row r="14" spans="1:14" s="67" customFormat="1" ht="15" customHeight="1" x14ac:dyDescent="0.45">
      <c r="A14" s="66"/>
      <c r="B14" s="82"/>
      <c r="C14" s="82"/>
      <c r="D14" s="88"/>
      <c r="F14" s="69"/>
      <c r="G14" s="86"/>
      <c r="H14" s="86"/>
      <c r="I14" s="86"/>
      <c r="J14" s="86"/>
      <c r="K14" s="69"/>
    </row>
    <row r="15" spans="1:14" s="67" customFormat="1" ht="15" customHeight="1" x14ac:dyDescent="0.45">
      <c r="A15" s="66"/>
      <c r="B15" s="82"/>
      <c r="C15" s="82"/>
      <c r="D15" s="88"/>
      <c r="F15" s="69"/>
      <c r="G15" s="69"/>
      <c r="H15" s="69"/>
      <c r="I15" s="69"/>
      <c r="J15" s="69"/>
      <c r="K15" s="69"/>
    </row>
    <row r="16" spans="1:14" s="67" customFormat="1" ht="15" customHeight="1" x14ac:dyDescent="0.45">
      <c r="A16" s="66"/>
      <c r="B16" s="82"/>
      <c r="C16" s="82"/>
      <c r="D16" s="89"/>
      <c r="F16" s="69"/>
      <c r="G16" s="86"/>
      <c r="H16" s="86"/>
      <c r="I16" s="86"/>
      <c r="J16" s="86"/>
      <c r="K16" s="69"/>
    </row>
    <row r="17" spans="1:12" s="67" customFormat="1" ht="15" customHeight="1" x14ac:dyDescent="0.45">
      <c r="A17" s="66"/>
      <c r="B17" s="90"/>
      <c r="C17" s="91"/>
      <c r="D17" s="89"/>
      <c r="F17" s="69"/>
      <c r="G17" s="69"/>
      <c r="H17" s="69"/>
      <c r="I17" s="69"/>
      <c r="J17" s="69"/>
      <c r="K17" s="69"/>
    </row>
    <row r="18" spans="1:12" ht="15" customHeight="1" x14ac:dyDescent="0.45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</row>
    <row r="19" spans="1:12" x14ac:dyDescent="0.45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</row>
    <row r="20" spans="1:12" x14ac:dyDescent="0.45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</row>
    <row r="21" spans="1:12" x14ac:dyDescent="0.45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defaultColWidth="9.1328125" defaultRowHeight="14.25" x14ac:dyDescent="0.45"/>
  <cols>
    <col min="1" max="1" width="1.3984375" customWidth="1"/>
    <col min="2" max="2" width="2.86328125" customWidth="1"/>
    <col min="3" max="3" width="13.1328125" customWidth="1"/>
    <col min="4" max="4" width="2.86328125" customWidth="1"/>
    <col min="5" max="7" width="1.3984375" customWidth="1"/>
    <col min="8" max="8" width="2.86328125" customWidth="1"/>
    <col min="9" max="9" width="42.86328125" customWidth="1"/>
    <col min="10" max="11" width="1.3984375" customWidth="1"/>
    <col min="12" max="12" width="15.59765625" bestFit="1" customWidth="1"/>
    <col min="13" max="14" width="1.3984375" customWidth="1"/>
    <col min="15" max="15" width="2.86328125" customWidth="1"/>
    <col min="16" max="16" width="32.59765625" customWidth="1"/>
    <col min="17" max="17" width="2.86328125" customWidth="1"/>
    <col min="18" max="18" width="1.3984375" customWidth="1"/>
    <col min="23" max="23" width="17.86328125" bestFit="1" customWidth="1"/>
  </cols>
  <sheetData>
    <row r="1" spans="1:18" s="24" customFormat="1" ht="45" customHeight="1" x14ac:dyDescent="0.8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25" customFormat="1" ht="30" customHeight="1" x14ac:dyDescent="0.6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61" t="s">
        <v>0</v>
      </c>
      <c r="C4" s="61"/>
      <c r="D4" s="61"/>
      <c r="E4" s="61"/>
      <c r="F4" s="61"/>
      <c r="G4" s="61"/>
      <c r="H4" s="61"/>
      <c r="I4" s="61"/>
      <c r="K4" s="1"/>
      <c r="L4" s="61" t="s">
        <v>1</v>
      </c>
      <c r="M4" s="61"/>
      <c r="N4" s="61"/>
      <c r="O4" s="61"/>
      <c r="P4" s="61"/>
      <c r="Q4" s="29"/>
      <c r="R4" s="29"/>
    </row>
    <row r="5" spans="1:18" s="2" customFormat="1" ht="15" customHeight="1" x14ac:dyDescent="0.45">
      <c r="A5" s="17"/>
      <c r="B5" s="8"/>
      <c r="C5" s="40"/>
      <c r="D5" s="18"/>
      <c r="E5" s="18"/>
      <c r="F5" s="18"/>
      <c r="G5" s="18"/>
      <c r="H5" s="18"/>
      <c r="I5" s="18"/>
      <c r="K5" s="1"/>
      <c r="L5" s="9" t="s">
        <v>2</v>
      </c>
      <c r="M5" s="9"/>
      <c r="N5" s="58" t="s">
        <v>15</v>
      </c>
      <c r="O5" s="58"/>
      <c r="P5" s="58"/>
      <c r="Q5" s="58"/>
      <c r="R5" s="29"/>
    </row>
    <row r="6" spans="1:18" s="2" customFormat="1" ht="15" customHeight="1" x14ac:dyDescent="0.4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3</v>
      </c>
      <c r="M6" s="9"/>
      <c r="N6" s="59">
        <v>42369</v>
      </c>
      <c r="O6" s="59"/>
      <c r="P6" s="59"/>
      <c r="Q6" s="59"/>
      <c r="R6" s="29"/>
    </row>
    <row r="7" spans="1:18" s="2" customFormat="1" ht="15" customHeight="1" x14ac:dyDescent="0.4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4</v>
      </c>
      <c r="M7" s="9"/>
      <c r="N7" s="58"/>
      <c r="O7" s="58"/>
      <c r="P7" s="58"/>
      <c r="Q7" s="58"/>
      <c r="R7" s="29"/>
    </row>
    <row r="8" spans="1:18" s="2" customFormat="1" ht="15" customHeight="1" x14ac:dyDescent="0.4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5</v>
      </c>
      <c r="M8" s="9"/>
      <c r="N8" s="58"/>
      <c r="O8" s="58"/>
      <c r="P8" s="58"/>
      <c r="Q8" s="58"/>
      <c r="R8" s="29"/>
    </row>
    <row r="9" spans="1:18" s="2" customFormat="1" ht="15" customHeight="1" x14ac:dyDescent="0.45">
      <c r="A9" s="27"/>
      <c r="B9" s="27"/>
      <c r="C9" s="27"/>
      <c r="D9" s="27"/>
      <c r="E9" s="27"/>
      <c r="F9" s="27"/>
      <c r="G9" s="27"/>
      <c r="H9" s="27"/>
      <c r="I9" s="27"/>
      <c r="K9" s="18"/>
      <c r="L9" s="9" t="s">
        <v>6</v>
      </c>
      <c r="M9" s="9"/>
      <c r="N9" s="58" t="s">
        <v>8</v>
      </c>
      <c r="O9" s="58"/>
      <c r="P9" s="58"/>
      <c r="Q9" s="58"/>
      <c r="R9" s="29"/>
    </row>
    <row r="10" spans="1:18" s="2" customFormat="1" ht="15" customHeight="1" x14ac:dyDescent="0.45">
      <c r="A10" s="28"/>
      <c r="B10" s="27"/>
      <c r="C10" s="28"/>
      <c r="D10" s="28"/>
      <c r="E10" s="28"/>
      <c r="F10" s="28"/>
      <c r="G10" s="28"/>
      <c r="H10" s="28"/>
      <c r="I10" s="28"/>
      <c r="K10" s="18"/>
      <c r="L10" s="9" t="s">
        <v>7</v>
      </c>
      <c r="M10" s="9"/>
      <c r="N10" s="60">
        <v>0</v>
      </c>
      <c r="O10" s="60"/>
      <c r="P10" s="60"/>
      <c r="Q10" s="60"/>
      <c r="R10" s="32"/>
    </row>
    <row r="11" spans="1:18" s="2" customFormat="1" ht="15" customHeight="1" thickBot="1" x14ac:dyDescent="0.5">
      <c r="A11" s="30"/>
      <c r="B11" s="30"/>
      <c r="C11" s="30"/>
      <c r="D11" s="30"/>
      <c r="E11" s="30"/>
      <c r="F11" s="30"/>
      <c r="G11" s="30"/>
      <c r="H11" s="30"/>
      <c r="I11" s="30"/>
      <c r="K11" s="4"/>
      <c r="L11" s="44"/>
      <c r="M11" s="44"/>
      <c r="N11" s="33"/>
      <c r="O11" s="34"/>
      <c r="P11" s="34"/>
      <c r="Q11" s="35"/>
      <c r="R11" s="36"/>
    </row>
    <row r="12" spans="1:18" s="2" customFormat="1" ht="7.5" customHeight="1" x14ac:dyDescent="0.45">
      <c r="K12" s="20"/>
      <c r="L12" s="20"/>
      <c r="M12" s="20"/>
      <c r="N12" s="20"/>
      <c r="O12" s="20"/>
      <c r="P12" s="20"/>
      <c r="Q12" s="20"/>
      <c r="R12" s="20"/>
    </row>
    <row r="13" spans="1:18" s="2" customFormat="1" ht="22.5" customHeight="1" x14ac:dyDescent="0.45">
      <c r="A13" s="40"/>
      <c r="B13" s="62" t="s">
        <v>14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N13" s="1"/>
      <c r="O13" s="61" t="s">
        <v>10</v>
      </c>
      <c r="P13" s="61"/>
      <c r="Q13" s="61"/>
      <c r="R13" s="43"/>
    </row>
    <row r="14" spans="1:18" s="2" customFormat="1" ht="15" customHeight="1" x14ac:dyDescent="0.45">
      <c r="A14" s="41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N14" s="17"/>
      <c r="O14" s="21"/>
      <c r="P14" s="19"/>
      <c r="Q14" s="19"/>
      <c r="R14" s="41"/>
    </row>
    <row r="15" spans="1:18" s="2" customFormat="1" ht="15" customHeight="1" x14ac:dyDescent="0.45">
      <c r="A15" s="41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N15" s="3"/>
      <c r="O15" s="21"/>
      <c r="P15" s="37" t="s">
        <v>11</v>
      </c>
      <c r="Q15" s="19"/>
      <c r="R15" s="41"/>
    </row>
    <row r="16" spans="1:18" s="2" customFormat="1" ht="15" customHeight="1" x14ac:dyDescent="0.45">
      <c r="A16" s="41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N16" s="18"/>
      <c r="O16" s="21"/>
      <c r="P16" s="26" t="s">
        <v>12</v>
      </c>
      <c r="Q16" s="19"/>
      <c r="R16" s="41"/>
    </row>
    <row r="17" spans="1:18" s="2" customFormat="1" ht="15" customHeight="1" x14ac:dyDescent="0.45">
      <c r="A17" s="41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N17" s="18"/>
      <c r="O17" s="21"/>
      <c r="P17" t="s">
        <v>13</v>
      </c>
      <c r="Q17" s="19"/>
      <c r="R17" s="41"/>
    </row>
    <row r="18" spans="1:18" s="2" customFormat="1" ht="15" customHeight="1" x14ac:dyDescent="0.45">
      <c r="A18" s="28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N18" s="28"/>
      <c r="O18" s="38"/>
      <c r="P18" s="38"/>
      <c r="Q18" s="38"/>
      <c r="R18" s="28"/>
    </row>
    <row r="19" spans="1:18" ht="14.65" thickBot="1" x14ac:dyDescent="0.5">
      <c r="A19" s="30"/>
      <c r="B19" s="30"/>
      <c r="C19" s="30"/>
      <c r="D19" s="42"/>
      <c r="E19" s="42"/>
      <c r="F19" s="42"/>
      <c r="G19" s="42"/>
      <c r="H19" s="42"/>
      <c r="I19" s="42"/>
      <c r="J19" s="42"/>
      <c r="K19" s="42"/>
      <c r="L19" s="42"/>
      <c r="N19" s="30"/>
      <c r="O19" s="30"/>
      <c r="P19" s="30"/>
      <c r="Q19" s="30"/>
      <c r="R19" s="30"/>
    </row>
    <row r="20" spans="1:18" x14ac:dyDescent="0.45">
      <c r="Q20" s="39"/>
      <c r="R20" s="23"/>
    </row>
    <row r="21" spans="1:18" x14ac:dyDescent="0.45"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18" x14ac:dyDescent="0.45"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18" x14ac:dyDescent="0.45">
      <c r="F23" s="23"/>
      <c r="G23" s="23"/>
      <c r="H23" s="23"/>
      <c r="I23" s="23"/>
      <c r="J23" s="23"/>
      <c r="K23" s="23"/>
      <c r="L23" s="23"/>
      <c r="M23" s="23"/>
      <c r="N23" s="22"/>
      <c r="O23" s="22"/>
      <c r="P23" s="22"/>
      <c r="Q23" s="22"/>
    </row>
    <row r="24" spans="1:18" x14ac:dyDescent="0.45"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</row>
    <row r="25" spans="1:18" x14ac:dyDescent="0.45"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</row>
    <row r="26" spans="1:18" x14ac:dyDescent="0.45"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8"/>
  <sheetViews>
    <sheetView zoomScaleNormal="100" workbookViewId="0"/>
  </sheetViews>
  <sheetFormatPr defaultColWidth="9.1328125" defaultRowHeight="15" customHeight="1" x14ac:dyDescent="0.45"/>
  <cols>
    <col min="1" max="1" width="1.59765625" style="15" customWidth="1"/>
    <col min="2" max="2" width="52.86328125" style="16" customWidth="1"/>
    <col min="3" max="3" width="11.1328125" customWidth="1"/>
    <col min="4" max="4" width="13.3984375" customWidth="1"/>
    <col min="5" max="14" width="11" customWidth="1"/>
  </cols>
  <sheetData>
    <row r="1" spans="1:10" s="31" customFormat="1" ht="45" customHeight="1" x14ac:dyDescent="0.85">
      <c r="A1" s="5" t="str">
        <f>Info!A2</f>
        <v>Consolidation and NCI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25" customFormat="1" ht="30" customHeight="1" x14ac:dyDescent="0.6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45">
      <c r="A3" s="15" t="s">
        <v>55</v>
      </c>
      <c r="C3" s="52"/>
      <c r="D3" s="52"/>
      <c r="E3" s="52"/>
      <c r="F3" s="53"/>
      <c r="G3" s="52"/>
      <c r="H3" s="52"/>
      <c r="I3" s="54"/>
      <c r="J3" s="52"/>
    </row>
    <row r="4" spans="1:10" ht="15" customHeight="1" x14ac:dyDescent="0.45">
      <c r="B4" s="16" t="s">
        <v>57</v>
      </c>
      <c r="C4" s="52"/>
      <c r="D4" s="52"/>
      <c r="E4" s="52"/>
      <c r="F4" s="53"/>
      <c r="G4" s="52"/>
      <c r="H4" s="52"/>
      <c r="I4" s="54"/>
      <c r="J4" s="52"/>
    </row>
    <row r="5" spans="1:10" ht="15" customHeight="1" x14ac:dyDescent="0.45">
      <c r="B5" s="16" t="s">
        <v>58</v>
      </c>
      <c r="C5" s="52"/>
      <c r="D5" s="52"/>
      <c r="E5" s="52"/>
      <c r="F5" s="53"/>
      <c r="G5" s="52"/>
      <c r="H5" s="52"/>
      <c r="I5" s="54"/>
      <c r="J5" s="52"/>
    </row>
    <row r="6" spans="1:10" ht="15" customHeight="1" x14ac:dyDescent="0.45">
      <c r="B6" s="16" t="s">
        <v>59</v>
      </c>
      <c r="C6" s="52"/>
      <c r="D6" s="52"/>
      <c r="E6" s="52"/>
      <c r="F6" s="53"/>
      <c r="G6" s="52"/>
      <c r="H6" s="52"/>
      <c r="I6" s="54"/>
      <c r="J6" s="52"/>
    </row>
    <row r="7" spans="1:10" ht="15" customHeight="1" x14ac:dyDescent="0.45">
      <c r="B7" s="16" t="s">
        <v>60</v>
      </c>
      <c r="C7" s="52"/>
      <c r="D7" s="52"/>
      <c r="E7" s="52"/>
      <c r="F7" s="53"/>
      <c r="G7" s="52"/>
      <c r="H7" s="52"/>
      <c r="I7" s="54"/>
      <c r="J7" s="52"/>
    </row>
    <row r="8" spans="1:10" ht="15" customHeight="1" x14ac:dyDescent="0.45">
      <c r="B8" s="16" t="s">
        <v>61</v>
      </c>
      <c r="C8" s="52"/>
      <c r="D8" s="52"/>
      <c r="E8" s="52"/>
      <c r="F8" s="53"/>
      <c r="G8" s="52"/>
      <c r="H8" s="52"/>
      <c r="I8" s="54"/>
      <c r="J8" s="52"/>
    </row>
    <row r="9" spans="1:10" ht="15" customHeight="1" x14ac:dyDescent="0.45">
      <c r="B9" s="16" t="s">
        <v>62</v>
      </c>
      <c r="C9" s="52"/>
      <c r="D9" s="52"/>
      <c r="E9" s="52"/>
      <c r="F9" s="53"/>
      <c r="G9" s="52"/>
      <c r="H9" s="52"/>
      <c r="I9" s="54"/>
      <c r="J9" s="52"/>
    </row>
    <row r="10" spans="1:10" ht="15" customHeight="1" x14ac:dyDescent="0.45">
      <c r="B10" s="16" t="s">
        <v>63</v>
      </c>
      <c r="C10" s="52"/>
      <c r="D10" s="52"/>
      <c r="E10" s="52"/>
      <c r="F10" s="53"/>
      <c r="G10" s="52"/>
      <c r="H10" s="52"/>
      <c r="I10" s="54"/>
      <c r="J10" s="52"/>
    </row>
    <row r="11" spans="1:10" ht="15" customHeight="1" x14ac:dyDescent="0.45">
      <c r="B11" s="16" t="s">
        <v>64</v>
      </c>
      <c r="C11" s="52"/>
      <c r="D11" s="52"/>
      <c r="E11" s="52"/>
      <c r="F11" s="53"/>
      <c r="G11" s="52"/>
      <c r="H11" s="52"/>
      <c r="I11" s="54"/>
      <c r="J11" s="52"/>
    </row>
    <row r="12" spans="1:10" ht="15" customHeight="1" x14ac:dyDescent="0.45">
      <c r="B12" s="16" t="s">
        <v>65</v>
      </c>
      <c r="C12" s="52"/>
      <c r="D12" s="52"/>
      <c r="E12" s="52"/>
      <c r="F12" s="53"/>
      <c r="G12" s="52"/>
      <c r="H12" s="52"/>
      <c r="I12" s="54"/>
      <c r="J12" s="52"/>
    </row>
    <row r="13" spans="1:10" ht="15" customHeight="1" x14ac:dyDescent="0.45">
      <c r="B13" s="16" t="s">
        <v>66</v>
      </c>
      <c r="C13" s="52"/>
      <c r="D13" s="52"/>
      <c r="E13" s="52"/>
      <c r="F13" s="53"/>
      <c r="G13" s="52"/>
      <c r="H13" s="52"/>
      <c r="I13" s="54"/>
      <c r="J13" s="52"/>
    </row>
    <row r="14" spans="1:10" ht="15" customHeight="1" x14ac:dyDescent="0.45">
      <c r="C14" s="52"/>
      <c r="D14" s="52"/>
      <c r="E14" s="52"/>
      <c r="F14" s="53"/>
      <c r="G14" s="52"/>
      <c r="H14" s="52"/>
      <c r="I14" s="54"/>
      <c r="J14" s="52"/>
    </row>
    <row r="15" spans="1:10" ht="15" customHeight="1" x14ac:dyDescent="0.45">
      <c r="B15" s="16" t="s">
        <v>34</v>
      </c>
      <c r="C15" s="52"/>
      <c r="D15" s="52"/>
      <c r="E15" s="52"/>
      <c r="F15" s="53"/>
      <c r="G15" s="52"/>
      <c r="H15" s="52"/>
      <c r="I15" s="54"/>
      <c r="J15" s="52"/>
    </row>
    <row r="16" spans="1:10" ht="15" customHeight="1" x14ac:dyDescent="0.45">
      <c r="B16" s="16" t="s">
        <v>48</v>
      </c>
      <c r="C16" s="45">
        <v>27300</v>
      </c>
      <c r="D16" s="52"/>
      <c r="E16" s="52"/>
      <c r="F16" s="53"/>
      <c r="G16" s="52"/>
      <c r="H16" s="52"/>
      <c r="I16" s="54"/>
      <c r="J16" s="52"/>
    </row>
    <row r="17" spans="2:10" ht="15" customHeight="1" x14ac:dyDescent="0.45">
      <c r="B17" s="16" t="s">
        <v>47</v>
      </c>
      <c r="C17">
        <f>D50+D52</f>
        <v>16205.279999999999</v>
      </c>
      <c r="D17" s="52"/>
      <c r="E17" s="52"/>
      <c r="F17" s="53"/>
      <c r="G17" s="52"/>
      <c r="H17" s="52"/>
      <c r="I17" s="54"/>
      <c r="J17" s="52"/>
    </row>
    <row r="18" spans="2:10" ht="15" customHeight="1" x14ac:dyDescent="0.45">
      <c r="C18">
        <f>SUM(C16:C17)</f>
        <v>43505.279999999999</v>
      </c>
      <c r="D18" s="52"/>
      <c r="E18" s="52"/>
      <c r="F18" s="53"/>
      <c r="G18" s="52"/>
      <c r="H18" s="52"/>
      <c r="I18" s="54"/>
      <c r="J18" s="52"/>
    </row>
    <row r="19" spans="2:10" ht="15" customHeight="1" x14ac:dyDescent="0.45">
      <c r="C19" s="52"/>
      <c r="D19" s="52"/>
      <c r="E19" s="52"/>
      <c r="F19" s="53"/>
      <c r="G19" s="52"/>
      <c r="H19" s="52"/>
      <c r="I19" s="54"/>
      <c r="J19" s="52"/>
    </row>
    <row r="20" spans="2:10" ht="15" customHeight="1" x14ac:dyDescent="0.45">
      <c r="B20" s="16" t="s">
        <v>35</v>
      </c>
      <c r="C20" s="52"/>
      <c r="D20" s="52"/>
      <c r="E20" s="52"/>
      <c r="F20" s="53"/>
      <c r="G20" s="52"/>
      <c r="H20" s="52"/>
      <c r="I20" s="54"/>
      <c r="J20" s="52"/>
    </row>
    <row r="21" spans="2:10" ht="15" customHeight="1" x14ac:dyDescent="0.45">
      <c r="B21" s="16" t="s">
        <v>36</v>
      </c>
      <c r="C21" s="45">
        <v>140</v>
      </c>
      <c r="D21" s="52"/>
      <c r="E21" s="52"/>
      <c r="F21" s="53"/>
      <c r="G21" s="52"/>
      <c r="H21" s="52"/>
      <c r="I21" s="54"/>
      <c r="J21" s="52"/>
    </row>
    <row r="22" spans="2:10" ht="15" customHeight="1" x14ac:dyDescent="0.45">
      <c r="B22" s="16" t="s">
        <v>37</v>
      </c>
      <c r="C22">
        <f>C18-C21-C23</f>
        <v>9865.2799999999988</v>
      </c>
      <c r="D22" s="52"/>
      <c r="E22" s="52"/>
      <c r="F22" s="53"/>
      <c r="G22" s="52"/>
      <c r="H22" s="52"/>
      <c r="I22" s="54"/>
      <c r="J22" s="52"/>
    </row>
    <row r="23" spans="2:10" ht="15" customHeight="1" x14ac:dyDescent="0.45">
      <c r="B23" s="16" t="s">
        <v>38</v>
      </c>
      <c r="C23" s="45">
        <v>33500</v>
      </c>
      <c r="D23" s="52"/>
      <c r="E23" s="52"/>
      <c r="F23" s="53"/>
      <c r="G23" s="52"/>
      <c r="H23" s="52"/>
      <c r="I23" s="54"/>
      <c r="J23" s="52"/>
    </row>
    <row r="24" spans="2:10" ht="15" customHeight="1" x14ac:dyDescent="0.45">
      <c r="C24">
        <f>SUM(C21:C23)</f>
        <v>43505.279999999999</v>
      </c>
      <c r="D24" s="52"/>
      <c r="E24" s="52"/>
      <c r="F24" s="53"/>
      <c r="G24" s="52"/>
      <c r="H24" s="52"/>
      <c r="I24" s="54"/>
      <c r="J24" s="52"/>
    </row>
    <row r="25" spans="2:10" ht="15" customHeight="1" x14ac:dyDescent="0.45">
      <c r="C25" s="52"/>
      <c r="D25" s="52"/>
      <c r="E25" s="52"/>
      <c r="F25" s="53"/>
      <c r="G25" s="52"/>
      <c r="H25" s="52"/>
      <c r="I25" s="54"/>
      <c r="J25" s="52"/>
    </row>
    <row r="26" spans="2:10" ht="15" customHeight="1" x14ac:dyDescent="0.45">
      <c r="B26" s="55" t="s">
        <v>49</v>
      </c>
      <c r="C26" s="52"/>
      <c r="E26" s="56" t="s">
        <v>50</v>
      </c>
      <c r="H26" s="52"/>
      <c r="I26" s="54"/>
      <c r="J26" s="52"/>
    </row>
    <row r="27" spans="2:10" ht="15" customHeight="1" x14ac:dyDescent="0.45">
      <c r="B27" s="16" t="s">
        <v>39</v>
      </c>
      <c r="C27">
        <f>C16</f>
        <v>27300</v>
      </c>
      <c r="E27" t="s">
        <v>39</v>
      </c>
      <c r="I27" s="22">
        <f>C27</f>
        <v>27300</v>
      </c>
      <c r="J27" s="52"/>
    </row>
    <row r="28" spans="2:10" ht="15" customHeight="1" x14ac:dyDescent="0.45">
      <c r="C28" s="52"/>
      <c r="I28" s="53"/>
      <c r="J28" s="52"/>
    </row>
    <row r="29" spans="2:10" ht="15" customHeight="1" x14ac:dyDescent="0.45">
      <c r="B29" s="16" t="s">
        <v>67</v>
      </c>
      <c r="C29">
        <f>SUM(D56:D57)</f>
        <v>8801.52</v>
      </c>
      <c r="E29" t="s">
        <v>67</v>
      </c>
      <c r="I29" s="22">
        <f>C29</f>
        <v>8801.52</v>
      </c>
      <c r="J29" s="52"/>
    </row>
    <row r="30" spans="2:10" ht="15" customHeight="1" x14ac:dyDescent="0.45">
      <c r="B30" s="16" t="s">
        <v>42</v>
      </c>
      <c r="C30">
        <f>18500-D45</f>
        <v>2065.3999999999978</v>
      </c>
      <c r="E30" t="s">
        <v>42</v>
      </c>
      <c r="I30" s="22">
        <f>C30</f>
        <v>2065.3999999999978</v>
      </c>
      <c r="J30" s="52"/>
    </row>
    <row r="31" spans="2:10" ht="15" customHeight="1" x14ac:dyDescent="0.45">
      <c r="B31" s="16" t="s">
        <v>43</v>
      </c>
      <c r="C31">
        <f>3550-D46</f>
        <v>1165.2399999999998</v>
      </c>
      <c r="E31" t="s">
        <v>43</v>
      </c>
      <c r="I31" s="22">
        <f>C31</f>
        <v>1165.2399999999998</v>
      </c>
      <c r="J31" s="52"/>
    </row>
    <row r="32" spans="2:10" ht="15" customHeight="1" x14ac:dyDescent="0.45">
      <c r="B32" s="16" t="s">
        <v>46</v>
      </c>
      <c r="C32">
        <f>-D47</f>
        <v>-4200</v>
      </c>
      <c r="E32" t="s">
        <v>46</v>
      </c>
      <c r="I32" s="22">
        <f>C32</f>
        <v>-4200</v>
      </c>
      <c r="J32" s="52"/>
    </row>
    <row r="33" spans="2:10" ht="15" customHeight="1" x14ac:dyDescent="0.45">
      <c r="B33" s="16" t="s">
        <v>68</v>
      </c>
      <c r="C33">
        <f>SUM(C29:C32)</f>
        <v>7832.159999999998</v>
      </c>
      <c r="E33" t="s">
        <v>68</v>
      </c>
      <c r="I33" s="22">
        <f>SUM(I29:I32)</f>
        <v>7832.159999999998</v>
      </c>
      <c r="J33" s="52"/>
    </row>
    <row r="34" spans="2:10" ht="15" customHeight="1" x14ac:dyDescent="0.45">
      <c r="C34" s="52"/>
      <c r="I34" s="53"/>
      <c r="J34" s="52"/>
    </row>
    <row r="35" spans="2:10" ht="15" customHeight="1" x14ac:dyDescent="0.45">
      <c r="B35" s="16" t="s">
        <v>69</v>
      </c>
      <c r="C35">
        <f>C33*85%</f>
        <v>6657.3359999999984</v>
      </c>
      <c r="E35" t="s">
        <v>56</v>
      </c>
      <c r="I35" s="22">
        <v>4100</v>
      </c>
      <c r="J35" s="52"/>
    </row>
    <row r="36" spans="2:10" ht="15" customHeight="1" x14ac:dyDescent="0.45">
      <c r="C36" s="52"/>
      <c r="J36" s="52"/>
    </row>
    <row r="37" spans="2:10" ht="15" customHeight="1" x14ac:dyDescent="0.45">
      <c r="C37" s="52"/>
      <c r="J37" s="52"/>
    </row>
    <row r="38" spans="2:10" ht="15" customHeight="1" x14ac:dyDescent="0.45">
      <c r="B38" s="16" t="s">
        <v>41</v>
      </c>
      <c r="C38">
        <f>C27-C35</f>
        <v>20642.664000000001</v>
      </c>
      <c r="E38" t="s">
        <v>41</v>
      </c>
      <c r="I38">
        <f>I27-I33+I35</f>
        <v>23567.840000000004</v>
      </c>
      <c r="J38" s="52"/>
    </row>
    <row r="39" spans="2:10" ht="15" customHeight="1" x14ac:dyDescent="0.45">
      <c r="C39" s="52"/>
      <c r="H39" s="53"/>
      <c r="I39" s="54"/>
      <c r="J39" s="52"/>
    </row>
    <row r="40" spans="2:10" ht="15" customHeight="1" x14ac:dyDescent="0.45">
      <c r="B40" s="16" t="s">
        <v>51</v>
      </c>
      <c r="C40">
        <f>C33*15%</f>
        <v>1174.8239999999996</v>
      </c>
      <c r="H40" s="45"/>
      <c r="I40" s="54"/>
      <c r="J40" s="52"/>
    </row>
    <row r="41" spans="2:10" ht="15" customHeight="1" x14ac:dyDescent="0.45">
      <c r="C41" s="52"/>
      <c r="D41" s="52"/>
      <c r="H41" s="52"/>
      <c r="I41" s="54"/>
      <c r="J41" s="52"/>
    </row>
    <row r="42" spans="2:10" ht="15" customHeight="1" x14ac:dyDescent="0.45">
      <c r="C42" s="50" t="s">
        <v>44</v>
      </c>
      <c r="D42" s="50" t="s">
        <v>45</v>
      </c>
      <c r="E42" t="s">
        <v>33</v>
      </c>
      <c r="F42" t="s">
        <v>32</v>
      </c>
      <c r="G42" t="s">
        <v>31</v>
      </c>
      <c r="H42" t="s">
        <v>20</v>
      </c>
      <c r="I42" t="s">
        <v>20</v>
      </c>
      <c r="J42" s="52"/>
    </row>
    <row r="43" spans="2:10" ht="15" customHeight="1" x14ac:dyDescent="0.45">
      <c r="B43" s="16" t="s">
        <v>19</v>
      </c>
      <c r="C43" s="45">
        <v>611.51999999999987</v>
      </c>
      <c r="D43" s="45">
        <v>458.63999999999987</v>
      </c>
      <c r="E43" s="52"/>
      <c r="F43">
        <f>-C21</f>
        <v>-140</v>
      </c>
      <c r="G43" s="52"/>
      <c r="H43">
        <f>SUM(C43:G43)</f>
        <v>930.15999999999985</v>
      </c>
      <c r="I43">
        <f>H43</f>
        <v>930.15999999999985</v>
      </c>
      <c r="J43" s="52"/>
    </row>
    <row r="44" spans="2:10" ht="15" customHeight="1" x14ac:dyDescent="0.45">
      <c r="B44" s="16" t="s">
        <v>21</v>
      </c>
      <c r="C44" s="45">
        <v>10701.600000000002</v>
      </c>
      <c r="D44" s="45">
        <v>12230.399999999998</v>
      </c>
      <c r="E44" s="52"/>
      <c r="F44" s="52"/>
      <c r="G44" s="52"/>
      <c r="H44">
        <f>SUM(C44:G44)</f>
        <v>22932</v>
      </c>
      <c r="I44">
        <f>H44</f>
        <v>22932</v>
      </c>
      <c r="J44" s="52"/>
    </row>
    <row r="45" spans="2:10" ht="15" customHeight="1" x14ac:dyDescent="0.45">
      <c r="B45" s="16" t="s">
        <v>29</v>
      </c>
      <c r="C45" s="45">
        <v>29047.200000000004</v>
      </c>
      <c r="D45" s="45">
        <v>16434.600000000002</v>
      </c>
      <c r="E45" s="52"/>
      <c r="F45" s="52"/>
      <c r="G45">
        <f>C30</f>
        <v>2065.3999999999978</v>
      </c>
      <c r="H45">
        <f>SUM(C45:G45)</f>
        <v>47547.199999999997</v>
      </c>
      <c r="I45">
        <f>H45</f>
        <v>47547.199999999997</v>
      </c>
      <c r="J45" s="52"/>
    </row>
    <row r="46" spans="2:10" ht="15" customHeight="1" x14ac:dyDescent="0.45">
      <c r="B46" s="16" t="s">
        <v>30</v>
      </c>
      <c r="C46" s="45">
        <v>11466</v>
      </c>
      <c r="D46" s="45">
        <v>2384.7600000000002</v>
      </c>
      <c r="E46" s="52"/>
      <c r="F46" s="52"/>
      <c r="G46">
        <f>C31</f>
        <v>1165.2399999999998</v>
      </c>
      <c r="H46">
        <f>SUM(C46:G46)</f>
        <v>15016</v>
      </c>
      <c r="I46">
        <f>H46</f>
        <v>15016</v>
      </c>
      <c r="J46" s="52"/>
    </row>
    <row r="47" spans="2:10" ht="15" customHeight="1" x14ac:dyDescent="0.45">
      <c r="B47" s="16" t="s">
        <v>31</v>
      </c>
      <c r="C47" s="45">
        <v>7644</v>
      </c>
      <c r="D47" s="45">
        <v>4200</v>
      </c>
      <c r="E47" s="52"/>
      <c r="F47" s="52"/>
      <c r="G47">
        <f>C38-D47</f>
        <v>16442.664000000001</v>
      </c>
      <c r="H47" s="51">
        <f>SUM(C47:G47)</f>
        <v>28286.664000000001</v>
      </c>
      <c r="I47" s="51">
        <f>C47+I38</f>
        <v>31211.840000000004</v>
      </c>
      <c r="J47" s="52"/>
    </row>
    <row r="48" spans="2:10" ht="15" customHeight="1" x14ac:dyDescent="0.45">
      <c r="B48" s="16" t="s">
        <v>22</v>
      </c>
      <c r="C48">
        <f>SUM(C43:C47)</f>
        <v>59470.320000000007</v>
      </c>
      <c r="D48">
        <f>SUM(D43:D47)</f>
        <v>35708.400000000001</v>
      </c>
      <c r="E48" s="52"/>
      <c r="F48" s="52"/>
      <c r="G48" s="52"/>
      <c r="H48">
        <f>SUM(H43:H47)</f>
        <v>114712.024</v>
      </c>
      <c r="I48">
        <f>SUM(I43:I47)</f>
        <v>117637.20000000001</v>
      </c>
      <c r="J48" s="52"/>
    </row>
    <row r="49" spans="1:10" ht="15" customHeight="1" x14ac:dyDescent="0.45">
      <c r="C49" s="52"/>
      <c r="D49" s="52"/>
      <c r="E49" s="52"/>
      <c r="F49" s="52"/>
      <c r="G49" s="52"/>
      <c r="H49" s="52"/>
      <c r="I49" s="52"/>
      <c r="J49" s="52"/>
    </row>
    <row r="50" spans="1:10" ht="15" customHeight="1" x14ac:dyDescent="0.45">
      <c r="B50" s="16" t="s">
        <v>23</v>
      </c>
      <c r="C50" s="45">
        <v>1911</v>
      </c>
      <c r="D50" s="45">
        <v>917.27999999999975</v>
      </c>
      <c r="E50" s="52"/>
      <c r="F50">
        <f>-D50</f>
        <v>-917.27999999999975</v>
      </c>
      <c r="G50" s="52"/>
      <c r="H50">
        <f>SUM(C50:G50)</f>
        <v>1911</v>
      </c>
      <c r="I50">
        <f>H50</f>
        <v>1911</v>
      </c>
      <c r="J50" s="52"/>
    </row>
    <row r="51" spans="1:10" ht="15" customHeight="1" x14ac:dyDescent="0.45">
      <c r="B51" s="16" t="s">
        <v>52</v>
      </c>
      <c r="C51" s="45">
        <v>19874.399999999998</v>
      </c>
      <c r="D51" s="45">
        <v>7644</v>
      </c>
      <c r="E51" s="52"/>
      <c r="F51" s="52"/>
      <c r="G51" s="52"/>
      <c r="H51">
        <f>SUM(C51:G51)</f>
        <v>27518.399999999998</v>
      </c>
      <c r="I51">
        <f>H51</f>
        <v>27518.399999999998</v>
      </c>
      <c r="J51" s="52"/>
    </row>
    <row r="52" spans="1:10" ht="15" customHeight="1" x14ac:dyDescent="0.45">
      <c r="B52" s="16" t="s">
        <v>24</v>
      </c>
      <c r="C52" s="45">
        <v>24384.359999999997</v>
      </c>
      <c r="D52" s="45">
        <v>15288</v>
      </c>
      <c r="E52" s="52"/>
      <c r="F52">
        <f>C23-D52</f>
        <v>18212</v>
      </c>
      <c r="G52" s="52"/>
      <c r="H52">
        <f>SUM(C52:G52)</f>
        <v>57884.36</v>
      </c>
      <c r="I52">
        <f>H52</f>
        <v>57884.36</v>
      </c>
      <c r="J52" s="52"/>
    </row>
    <row r="53" spans="1:10" ht="15" customHeight="1" x14ac:dyDescent="0.45">
      <c r="B53" s="16" t="s">
        <v>53</v>
      </c>
      <c r="C53" s="45">
        <v>3363.36</v>
      </c>
      <c r="D53" s="45">
        <v>3057.5999999999995</v>
      </c>
      <c r="E53" s="52"/>
      <c r="F53" s="52"/>
      <c r="G53" s="52"/>
      <c r="H53">
        <f>SUM(C53:G53)</f>
        <v>6420.9599999999991</v>
      </c>
      <c r="I53">
        <f>H53</f>
        <v>6420.9599999999991</v>
      </c>
      <c r="J53" s="52"/>
    </row>
    <row r="54" spans="1:10" ht="15" customHeight="1" x14ac:dyDescent="0.45">
      <c r="B54" s="16" t="s">
        <v>25</v>
      </c>
      <c r="C54">
        <f>SUM(C50:C53)</f>
        <v>49533.119999999995</v>
      </c>
      <c r="D54">
        <f>SUM(D50:D53)</f>
        <v>26906.879999999997</v>
      </c>
      <c r="E54" s="52"/>
      <c r="F54" s="52"/>
      <c r="G54" s="52"/>
      <c r="H54">
        <f>SUM(H50:H53)</f>
        <v>93734.720000000001</v>
      </c>
      <c r="I54">
        <f>SUM(I50:I53)</f>
        <v>93734.720000000001</v>
      </c>
      <c r="J54" s="52"/>
    </row>
    <row r="55" spans="1:10" ht="15" customHeight="1" x14ac:dyDescent="0.45">
      <c r="C55" s="52"/>
      <c r="D55" s="52"/>
      <c r="E55" s="52"/>
      <c r="F55" s="52"/>
      <c r="G55" s="52"/>
      <c r="H55" s="52"/>
      <c r="I55" s="52"/>
      <c r="J55" s="52"/>
    </row>
    <row r="56" spans="1:10" ht="15" customHeight="1" x14ac:dyDescent="0.45">
      <c r="B56" s="16" t="s">
        <v>40</v>
      </c>
      <c r="C56" s="45">
        <v>2184</v>
      </c>
      <c r="D56" s="45">
        <v>3712.8000000000006</v>
      </c>
      <c r="E56">
        <f>-D56</f>
        <v>-3712.8000000000006</v>
      </c>
      <c r="F56">
        <f>C22</f>
        <v>9865.2799999999988</v>
      </c>
      <c r="G56" s="52"/>
      <c r="H56">
        <f>SUM(C56:G56)</f>
        <v>12049.279999999999</v>
      </c>
      <c r="I56">
        <f>H56</f>
        <v>12049.279999999999</v>
      </c>
      <c r="J56" s="52"/>
    </row>
    <row r="57" spans="1:10" ht="15" customHeight="1" x14ac:dyDescent="0.45">
      <c r="B57" s="16" t="s">
        <v>26</v>
      </c>
      <c r="C57" s="45">
        <v>7753.1999999999989</v>
      </c>
      <c r="D57" s="45">
        <v>5088.72</v>
      </c>
      <c r="E57">
        <f>-D57</f>
        <v>-5088.72</v>
      </c>
      <c r="F57" s="52"/>
      <c r="G57" s="52"/>
      <c r="H57">
        <f>SUM(C57:G57)</f>
        <v>7753.199999999998</v>
      </c>
      <c r="I57">
        <f>H57</f>
        <v>7753.199999999998</v>
      </c>
      <c r="J57" s="52"/>
    </row>
    <row r="58" spans="1:10" ht="15" customHeight="1" x14ac:dyDescent="0.45">
      <c r="B58" s="16" t="s">
        <v>54</v>
      </c>
      <c r="C58" s="45">
        <v>0</v>
      </c>
      <c r="D58" s="45">
        <v>0</v>
      </c>
      <c r="E58" s="52"/>
      <c r="F58" s="52"/>
      <c r="G58">
        <f>C40</f>
        <v>1174.8239999999996</v>
      </c>
      <c r="H58" s="51">
        <f>SUM(C58:G58)</f>
        <v>1174.8239999999996</v>
      </c>
      <c r="I58" s="51">
        <f>H40</f>
        <v>0</v>
      </c>
      <c r="J58" s="52"/>
    </row>
    <row r="59" spans="1:10" ht="15" customHeight="1" x14ac:dyDescent="0.45">
      <c r="B59" s="16" t="s">
        <v>27</v>
      </c>
      <c r="C59">
        <f>SUM(C56:C58)</f>
        <v>9937.1999999999989</v>
      </c>
      <c r="D59">
        <f>SUM(D56:D58)</f>
        <v>8801.52</v>
      </c>
      <c r="E59" s="52"/>
      <c r="F59" s="53"/>
      <c r="G59" s="52"/>
      <c r="H59">
        <f>SUM(H56:H58)</f>
        <v>20977.303999999996</v>
      </c>
      <c r="I59">
        <f>SUM(I56:I58)</f>
        <v>19802.479999999996</v>
      </c>
      <c r="J59" s="52"/>
    </row>
    <row r="60" spans="1:10" ht="15" customHeight="1" x14ac:dyDescent="0.45">
      <c r="B60" s="16" t="s">
        <v>28</v>
      </c>
      <c r="C60">
        <f>C59+C54</f>
        <v>59470.319999999992</v>
      </c>
      <c r="D60">
        <f>D59+D54</f>
        <v>35708.399999999994</v>
      </c>
      <c r="E60" s="52"/>
      <c r="F60" s="53"/>
      <c r="G60" s="52"/>
      <c r="H60">
        <f>H59+H54</f>
        <v>114712.024</v>
      </c>
      <c r="I60">
        <f>I59+I54</f>
        <v>113537.2</v>
      </c>
      <c r="J60" s="52"/>
    </row>
    <row r="61" spans="1:10" ht="15" customHeight="1" x14ac:dyDescent="0.45">
      <c r="C61" s="52"/>
      <c r="D61" s="52"/>
      <c r="E61" s="52"/>
      <c r="F61" s="53"/>
      <c r="G61" s="52"/>
      <c r="H61" s="52"/>
      <c r="I61" s="52"/>
      <c r="J61" s="52"/>
    </row>
    <row r="62" spans="1:10" ht="15" customHeight="1" x14ac:dyDescent="0.45">
      <c r="A62" s="15" t="s">
        <v>16</v>
      </c>
    </row>
    <row r="64" spans="1:10" ht="15" customHeight="1" x14ac:dyDescent="0.45">
      <c r="C64" s="48"/>
    </row>
    <row r="65" spans="3:3" ht="15" customHeight="1" x14ac:dyDescent="0.45">
      <c r="C65" s="46"/>
    </row>
    <row r="66" spans="3:3" ht="15" customHeight="1" x14ac:dyDescent="0.45">
      <c r="C66" s="46"/>
    </row>
    <row r="69" spans="3:3" ht="15" customHeight="1" x14ac:dyDescent="0.45">
      <c r="C69" s="48"/>
    </row>
    <row r="74" spans="3:3" ht="15" customHeight="1" x14ac:dyDescent="0.45">
      <c r="C74" s="46"/>
    </row>
    <row r="77" spans="3:3" ht="15" customHeight="1" x14ac:dyDescent="0.45">
      <c r="C77" s="48"/>
    </row>
    <row r="82" spans="3:8" ht="15" customHeight="1" x14ac:dyDescent="0.45">
      <c r="C82" s="46"/>
    </row>
    <row r="88" spans="3:8" ht="15" customHeight="1" x14ac:dyDescent="0.45">
      <c r="C88" s="45"/>
      <c r="D88" s="45"/>
      <c r="E88" s="45"/>
      <c r="F88" s="45"/>
      <c r="G88" s="45"/>
      <c r="H88" s="45"/>
    </row>
    <row r="89" spans="3:8" ht="15" customHeight="1" x14ac:dyDescent="0.45">
      <c r="C89" s="47"/>
      <c r="D89" s="47"/>
      <c r="E89" s="47"/>
      <c r="F89" s="47"/>
      <c r="G89" s="47"/>
      <c r="H89" s="47"/>
    </row>
    <row r="90" spans="3:8" ht="15" customHeight="1" x14ac:dyDescent="0.45">
      <c r="C90" s="47"/>
      <c r="D90" s="47"/>
      <c r="E90" s="47"/>
      <c r="F90" s="47"/>
      <c r="G90" s="47"/>
      <c r="H90" s="47"/>
    </row>
    <row r="91" spans="3:8" ht="15" customHeight="1" x14ac:dyDescent="0.45">
      <c r="C91" s="47"/>
      <c r="D91" s="47"/>
      <c r="E91" s="47"/>
      <c r="F91" s="47"/>
      <c r="G91" s="47"/>
      <c r="H91" s="47"/>
    </row>
    <row r="92" spans="3:8" ht="15" customHeight="1" x14ac:dyDescent="0.45">
      <c r="C92" s="47"/>
      <c r="D92" s="47"/>
      <c r="E92" s="47"/>
      <c r="F92" s="47"/>
      <c r="G92" s="47"/>
      <c r="H92" s="47"/>
    </row>
    <row r="94" spans="3:8" ht="15" customHeight="1" x14ac:dyDescent="0.45">
      <c r="C94" s="49"/>
      <c r="D94" s="49"/>
      <c r="E94" s="49"/>
      <c r="F94" s="49"/>
      <c r="G94" s="49"/>
      <c r="H94" s="49"/>
    </row>
    <row r="98" spans="3:8" ht="15" customHeight="1" x14ac:dyDescent="0.45">
      <c r="C98" s="48"/>
      <c r="D98" s="48"/>
      <c r="E98" s="48"/>
      <c r="F98" s="48"/>
      <c r="G98" s="48"/>
      <c r="H98" s="48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Financial Edge</cp:lastModifiedBy>
  <cp:lastPrinted>2016-02-10T09:55:10Z</cp:lastPrinted>
  <dcterms:created xsi:type="dcterms:W3CDTF">2016-02-03T14:06:14Z</dcterms:created>
  <dcterms:modified xsi:type="dcterms:W3CDTF">2017-10-19T13:46:16Z</dcterms:modified>
</cp:coreProperties>
</file>