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7a Gross vs Net PP&amp;E Homework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Workout!$A$1:$N$72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65" i="2" l="1"/>
  <c r="C52" i="2"/>
  <c r="C54" i="2" s="1"/>
  <c r="G46" i="2"/>
  <c r="G47" i="2" s="1"/>
  <c r="E32" i="2"/>
  <c r="D33" i="2"/>
  <c r="D37" i="2" s="1"/>
  <c r="D32" i="2"/>
  <c r="D36" i="2" s="1"/>
  <c r="D31" i="2"/>
  <c r="E36" i="2" l="1"/>
  <c r="D34" i="2"/>
  <c r="E33" i="2" s="1"/>
  <c r="E38" i="2" s="1"/>
  <c r="D38" i="2"/>
  <c r="E31" i="2" l="1"/>
  <c r="E34" i="2" s="1"/>
  <c r="E37" i="2"/>
  <c r="G71" i="2" l="1"/>
  <c r="J71" i="2" s="1"/>
  <c r="E66" i="2"/>
  <c r="D66" i="2"/>
  <c r="C66" i="2"/>
  <c r="D65" i="2"/>
  <c r="C65" i="2"/>
  <c r="C67" i="2" s="1"/>
  <c r="D53" i="2"/>
  <c r="E53" i="2"/>
  <c r="F53" i="2"/>
  <c r="G53" i="2"/>
  <c r="H53" i="2"/>
  <c r="I53" i="2"/>
  <c r="J53" i="2"/>
  <c r="C53" i="2"/>
  <c r="C55" i="2" s="1"/>
  <c r="D52" i="2"/>
  <c r="E52" i="2"/>
  <c r="F52" i="2"/>
  <c r="G52" i="2"/>
  <c r="H52" i="2"/>
  <c r="I52" i="2"/>
  <c r="J52" i="2"/>
  <c r="G58" i="2"/>
  <c r="J58" i="2" s="1"/>
  <c r="D54" i="2" l="1"/>
  <c r="D55" i="2" s="1"/>
  <c r="G54" i="2"/>
  <c r="G55" i="2" s="1"/>
  <c r="J54" i="2"/>
  <c r="J55" i="2" s="1"/>
  <c r="F54" i="2"/>
  <c r="F55" i="2" s="1"/>
  <c r="D67" i="2"/>
  <c r="D68" i="2" s="1"/>
  <c r="E67" i="2" s="1"/>
  <c r="E68" i="2" s="1"/>
  <c r="I54" i="2"/>
  <c r="I55" i="2" s="1"/>
  <c r="E54" i="2"/>
  <c r="E55" i="2" s="1"/>
  <c r="H54" i="2"/>
  <c r="H55" i="2" s="1"/>
  <c r="C68" i="2"/>
  <c r="A1" i="6" l="1"/>
  <c r="A1" i="2" s="1"/>
</calcChain>
</file>

<file path=xl/sharedStrings.xml><?xml version="1.0" encoding="utf-8"?>
<sst xmlns="http://schemas.openxmlformats.org/spreadsheetml/2006/main" count="95" uniqueCount="74">
  <si>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</si>
  <si>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</si>
  <si>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</si>
  <si>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</si>
  <si>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</si>
  <si>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</si>
  <si>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</si>
  <si>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</si>
  <si>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</si>
  <si>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</si>
  <si>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</si>
  <si>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</si>
  <si>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</si>
  <si>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</si>
  <si>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</si>
  <si>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</si>
  <si>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</si>
  <si>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</si>
  <si>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</si>
  <si>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</si>
  <si>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</si>
  <si>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Sales</t>
  </si>
  <si>
    <t>Net PP&amp;E</t>
  </si>
  <si>
    <t>Gross PP&amp;E</t>
  </si>
  <si>
    <t>Accumulated depreciation</t>
  </si>
  <si>
    <t>Income statement depreciation expense</t>
  </si>
  <si>
    <t>Proj. (Year 3)</t>
  </si>
  <si>
    <t>Proj. (Year 4)</t>
  </si>
  <si>
    <t>Salvage value</t>
  </si>
  <si>
    <t xml:space="preserve">Asset = </t>
  </si>
  <si>
    <t>Depreciation, percentage of prior year net PP&amp;E.</t>
  </si>
  <si>
    <t>Capital expenditure, percentage of the same year's sales.</t>
  </si>
  <si>
    <t>Add- capital expenditure</t>
  </si>
  <si>
    <t>Subtract - depreciation</t>
  </si>
  <si>
    <t xml:space="preserve">Ending balance </t>
  </si>
  <si>
    <t>Beginning balance</t>
  </si>
  <si>
    <t>Workout 7</t>
  </si>
  <si>
    <t>Workout 8</t>
  </si>
  <si>
    <t>Using the balance sheet and assumptions provided for Jakks, forecast PP&amp;E for years 3 and 4.</t>
  </si>
  <si>
    <t>Depreciation expense</t>
  </si>
  <si>
    <t>Gross amount</t>
  </si>
  <si>
    <t>Liability + Equity</t>
  </si>
  <si>
    <t>Year 1 Actual</t>
  </si>
  <si>
    <t>Year 2 Actual</t>
  </si>
  <si>
    <t>Year 3 Proj.</t>
  </si>
  <si>
    <t>Year 4 Proj.</t>
  </si>
  <si>
    <t>Year 5 Proj.</t>
  </si>
  <si>
    <t>Year 6 Proj.</t>
  </si>
  <si>
    <t>Year 7 Proj.</t>
  </si>
  <si>
    <t>Year 8 Proj.</t>
  </si>
  <si>
    <t>Year 2 Proj.</t>
  </si>
  <si>
    <t>Year 1 Proj.</t>
  </si>
  <si>
    <t>Original cost</t>
  </si>
  <si>
    <t>Estimated useful life, years</t>
  </si>
  <si>
    <t>It is now the start of Year 1. Fill in the forecast schedule below.</t>
  </si>
  <si>
    <t>Net book value</t>
  </si>
  <si>
    <t>How will the purchase be reflected in the balance sheet?</t>
  </si>
  <si>
    <t>A business purchases a machine for cash.</t>
  </si>
  <si>
    <t>Cash down</t>
  </si>
  <si>
    <t>Non current asset up</t>
  </si>
  <si>
    <t>Non current asset down</t>
  </si>
  <si>
    <t>How will the depreciation for Year 1 be reflected in the balance sheet?</t>
  </si>
  <si>
    <t>RE down</t>
  </si>
  <si>
    <t>How will the write down in Year 3 be reflected in the balance sheet?</t>
  </si>
  <si>
    <t xml:space="preserve">RE down </t>
  </si>
  <si>
    <t>Fill in the schedule below, to include the updated situation.</t>
  </si>
  <si>
    <t xml:space="preserve">It is now Year 3. The machine has experienced a catastrophic breakdown and cannot be fixed. </t>
  </si>
  <si>
    <t>It must be written down to its salvage value. The asset will be sold for its salvage value during Year 4.</t>
  </si>
  <si>
    <t>Forecast equity method investments</t>
  </si>
  <si>
    <t>Calculate depreciation and amortization</t>
  </si>
  <si>
    <t>Calculate gross value, accumulated depreciation and net book value</t>
  </si>
  <si>
    <t>Calculate a range of metrics</t>
  </si>
  <si>
    <t>Understand accounting for financial investments</t>
  </si>
  <si>
    <t>Forecast PP&amp;E and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</si>
</sst>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8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45118</xdr:colOff>
      <xdr:row>6</xdr:row>
      <xdr:rowOff>66479</xdr:rowOff>
    </xdr:from>
    <xdr:to>
      <xdr:col>6</xdr:col>
      <xdr:colOff>4303</xdr:colOff>
      <xdr:row>21</xdr:row>
      <xdr:rowOff>183353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8" y="1780979"/>
          <a:ext cx="6480000" cy="2974374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2" customFormat="1" ht="75" customHeight="1" x14ac:dyDescent="0.25">
      <c r="A2" s="69" t="s">
        <v>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8"/>
      <c r="D4" s="68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0" t="s">
        <v>11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 s="23" customFormat="1" ht="1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 s="23" customFormat="1" ht="15" customHeight="1" x14ac:dyDescent="0.25">
      <c r="A7" s="70" t="str">
        <f ca="1">"© "&amp;YEAR(TODAY())&amp;" Financial Edge Training "</f>
        <v xml:space="preserve">© 2017 Financial Edge Training 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1"/>
      <c r="H9" s="71"/>
      <c r="I9" s="71"/>
      <c r="J9" s="71"/>
      <c r="K9" s="28"/>
    </row>
    <row r="10" spans="1:14" s="23" customFormat="1" ht="15" customHeight="1" x14ac:dyDescent="0.25">
      <c r="B10" s="24"/>
      <c r="C10" s="24"/>
      <c r="F10" s="28"/>
      <c r="G10" s="71"/>
      <c r="H10" s="71"/>
      <c r="I10" s="71"/>
      <c r="J10" s="71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7"/>
      <c r="H12" s="67"/>
      <c r="I12" s="67"/>
      <c r="J12" s="67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7"/>
      <c r="H13" s="67"/>
      <c r="I13" s="67"/>
      <c r="J13" s="67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7"/>
      <c r="H14" s="67"/>
      <c r="I14" s="67"/>
      <c r="J14" s="67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7"/>
      <c r="H16" s="67"/>
      <c r="I16" s="67"/>
      <c r="J16" s="67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3" t="s">
        <v>0</v>
      </c>
      <c r="C4" s="73"/>
      <c r="D4" s="73"/>
      <c r="E4" s="73"/>
      <c r="F4" s="73"/>
      <c r="G4" s="73"/>
      <c r="H4" s="73"/>
      <c r="I4" s="73"/>
      <c r="K4" s="1"/>
      <c r="L4" s="73" t="s">
        <v>2</v>
      </c>
      <c r="M4" s="73"/>
      <c r="N4" s="73"/>
      <c r="O4" s="73"/>
      <c r="P4" s="73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73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5" t="s">
        <v>9</v>
      </c>
      <c r="O5" s="75"/>
      <c r="P5" s="75"/>
      <c r="Q5" s="75"/>
      <c r="R5" s="45"/>
    </row>
    <row r="6" spans="1:18" s="2" customFormat="1" ht="15" customHeight="1" x14ac:dyDescent="0.25">
      <c r="A6" s="3"/>
      <c r="B6" s="8" t="s">
        <v>1</v>
      </c>
      <c r="C6" s="18" t="s">
        <v>69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6">
        <v>42369</v>
      </c>
      <c r="O6" s="76"/>
      <c r="P6" s="76"/>
      <c r="Q6" s="76"/>
      <c r="R6" s="45"/>
    </row>
    <row r="7" spans="1:18" s="2" customFormat="1" ht="15" customHeight="1" x14ac:dyDescent="0.25">
      <c r="A7" s="18"/>
      <c r="B7" s="8" t="s">
        <v>1</v>
      </c>
      <c r="C7" s="18" t="s">
        <v>70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5"/>
      <c r="O7" s="75"/>
      <c r="P7" s="75"/>
      <c r="Q7" s="75"/>
      <c r="R7" s="45"/>
    </row>
    <row r="8" spans="1:18" s="2" customFormat="1" ht="15" customHeight="1" x14ac:dyDescent="0.25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5"/>
      <c r="O8" s="75"/>
      <c r="P8" s="75"/>
      <c r="Q8" s="75"/>
      <c r="R8" s="45"/>
    </row>
    <row r="9" spans="1:18" s="2" customFormat="1" ht="15" customHeight="1" x14ac:dyDescent="0.25">
      <c r="A9" s="43"/>
      <c r="B9" s="8" t="s">
        <v>1</v>
      </c>
      <c r="C9" s="18" t="s">
        <v>68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5" t="s">
        <v>10</v>
      </c>
      <c r="O9" s="75"/>
      <c r="P9" s="75"/>
      <c r="Q9" s="75"/>
      <c r="R9" s="45"/>
    </row>
    <row r="10" spans="1:18" s="2" customFormat="1" ht="15" customHeight="1" x14ac:dyDescent="0.25">
      <c r="A10" s="44"/>
      <c r="B10" s="8" t="s">
        <v>1</v>
      </c>
      <c r="C10" s="18" t="s">
        <v>71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7">
        <v>0</v>
      </c>
      <c r="O10" s="77"/>
      <c r="P10" s="77"/>
      <c r="Q10" s="77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4" t="s">
        <v>17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N13" s="1"/>
      <c r="O13" s="73" t="s">
        <v>12</v>
      </c>
      <c r="P13" s="73"/>
      <c r="Q13" s="73"/>
      <c r="R13" s="62"/>
    </row>
    <row r="14" spans="1:18" s="2" customFormat="1" ht="15" customHeight="1" x14ac:dyDescent="0.25">
      <c r="A14" s="60"/>
      <c r="B14" s="72" t="s">
        <v>18</v>
      </c>
      <c r="C14" s="72"/>
      <c r="D14" s="72" t="s">
        <v>19</v>
      </c>
      <c r="E14" s="72"/>
      <c r="F14" s="72"/>
      <c r="G14" s="72"/>
      <c r="H14" s="72"/>
      <c r="I14" s="72"/>
      <c r="J14" s="72"/>
      <c r="K14" s="72"/>
      <c r="L14" s="72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85546875" style="16" customWidth="1"/>
    <col min="3" max="6" width="11.5703125" customWidth="1"/>
    <col min="7" max="9" width="11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36</v>
      </c>
    </row>
    <row r="5" spans="1:10" ht="15" customHeight="1" x14ac:dyDescent="0.25">
      <c r="B5" s="16" t="s">
        <v>38</v>
      </c>
    </row>
    <row r="24" spans="2:5" ht="15" customHeight="1" x14ac:dyDescent="0.25">
      <c r="B24" s="16" t="s">
        <v>30</v>
      </c>
      <c r="E24" s="64">
        <v>0.2</v>
      </c>
    </row>
    <row r="25" spans="2:5" ht="15" customHeight="1" x14ac:dyDescent="0.25">
      <c r="B25" s="16" t="s">
        <v>31</v>
      </c>
      <c r="E25" s="64">
        <v>3.0000000000000001E-3</v>
      </c>
    </row>
    <row r="27" spans="2:5" ht="15" customHeight="1" x14ac:dyDescent="0.25">
      <c r="D27" t="s">
        <v>26</v>
      </c>
      <c r="E27" t="s">
        <v>27</v>
      </c>
    </row>
    <row r="28" spans="2:5" ht="15" customHeight="1" x14ac:dyDescent="0.25">
      <c r="B28" s="16" t="s">
        <v>21</v>
      </c>
      <c r="D28" s="65">
        <v>811305</v>
      </c>
      <c r="E28" s="65">
        <v>813593</v>
      </c>
    </row>
    <row r="30" spans="2:5" ht="15" customHeight="1" x14ac:dyDescent="0.25">
      <c r="B30" s="16" t="s">
        <v>22</v>
      </c>
    </row>
    <row r="31" spans="2:5" ht="15" customHeight="1" x14ac:dyDescent="0.25">
      <c r="B31" s="16" t="s">
        <v>35</v>
      </c>
      <c r="D31">
        <f>C34</f>
        <v>11096</v>
      </c>
      <c r="E31">
        <f>D34</f>
        <v>11310.715</v>
      </c>
    </row>
    <row r="32" spans="2:5" ht="15" customHeight="1" x14ac:dyDescent="0.25">
      <c r="B32" s="16" t="s">
        <v>32</v>
      </c>
      <c r="D32">
        <f>$E$25*D28</f>
        <v>2433.915</v>
      </c>
      <c r="E32">
        <f>$E$25*E28</f>
        <v>2440.779</v>
      </c>
    </row>
    <row r="33" spans="1:9" ht="15" customHeight="1" x14ac:dyDescent="0.25">
      <c r="B33" s="16" t="s">
        <v>33</v>
      </c>
      <c r="D33">
        <f>$E$24*C34</f>
        <v>2219.2000000000003</v>
      </c>
      <c r="E33">
        <f>$E$24*D34</f>
        <v>2262.143</v>
      </c>
    </row>
    <row r="34" spans="1:9" ht="15" customHeight="1" x14ac:dyDescent="0.25">
      <c r="B34" s="16" t="s">
        <v>34</v>
      </c>
      <c r="C34">
        <v>11096</v>
      </c>
      <c r="D34">
        <f>D31+D32-D33</f>
        <v>11310.715</v>
      </c>
      <c r="E34">
        <f>E31+E32-E33</f>
        <v>11489.351000000001</v>
      </c>
    </row>
    <row r="36" spans="1:9" ht="15" customHeight="1" x14ac:dyDescent="0.25">
      <c r="B36" s="16" t="s">
        <v>23</v>
      </c>
      <c r="C36">
        <v>107080</v>
      </c>
      <c r="D36">
        <f>C36+D32</f>
        <v>109513.91499999999</v>
      </c>
      <c r="E36">
        <f>D36+E32</f>
        <v>111954.69399999999</v>
      </c>
    </row>
    <row r="37" spans="1:9" ht="15" customHeight="1" x14ac:dyDescent="0.25">
      <c r="B37" s="16" t="s">
        <v>24</v>
      </c>
      <c r="C37">
        <v>95984</v>
      </c>
      <c r="D37">
        <f>C37+D33</f>
        <v>98203.199999999997</v>
      </c>
      <c r="E37">
        <f>D37+E33</f>
        <v>100465.34299999999</v>
      </c>
    </row>
    <row r="38" spans="1:9" ht="15" customHeight="1" x14ac:dyDescent="0.25">
      <c r="B38" s="16" t="s">
        <v>25</v>
      </c>
      <c r="D38">
        <f>D33</f>
        <v>2219.2000000000003</v>
      </c>
      <c r="E38">
        <f>E33</f>
        <v>2262.143</v>
      </c>
    </row>
    <row r="40" spans="1:9" ht="15" customHeight="1" x14ac:dyDescent="0.25">
      <c r="A40" s="15" t="s">
        <v>37</v>
      </c>
    </row>
    <row r="41" spans="1:9" ht="15" customHeight="1" x14ac:dyDescent="0.25">
      <c r="B41" s="16" t="s">
        <v>57</v>
      </c>
    </row>
    <row r="42" spans="1:9" ht="15" customHeight="1" x14ac:dyDescent="0.25">
      <c r="B42" s="16" t="s">
        <v>52</v>
      </c>
      <c r="C42" s="65">
        <v>76000</v>
      </c>
    </row>
    <row r="43" spans="1:9" ht="15" customHeight="1" x14ac:dyDescent="0.25">
      <c r="B43" s="16" t="s">
        <v>28</v>
      </c>
      <c r="C43" s="65">
        <v>3000</v>
      </c>
    </row>
    <row r="44" spans="1:9" ht="15" customHeight="1" x14ac:dyDescent="0.25">
      <c r="B44" s="16" t="s">
        <v>53</v>
      </c>
      <c r="C44" s="65">
        <v>8</v>
      </c>
    </row>
    <row r="45" spans="1:9" ht="15" customHeight="1" x14ac:dyDescent="0.25">
      <c r="B45" s="16" t="s">
        <v>56</v>
      </c>
      <c r="C45" s="65"/>
      <c r="E45" t="s">
        <v>29</v>
      </c>
      <c r="I45" t="s">
        <v>41</v>
      </c>
    </row>
    <row r="46" spans="1:9" ht="15" customHeight="1" x14ac:dyDescent="0.25">
      <c r="C46" s="65"/>
      <c r="E46" t="s">
        <v>58</v>
      </c>
      <c r="G46">
        <f>C42</f>
        <v>76000</v>
      </c>
    </row>
    <row r="47" spans="1:9" ht="15" customHeight="1" x14ac:dyDescent="0.25">
      <c r="E47" t="s">
        <v>59</v>
      </c>
      <c r="G47">
        <f>G46</f>
        <v>76000</v>
      </c>
    </row>
    <row r="49" spans="2:13" ht="15" customHeight="1" x14ac:dyDescent="0.25">
      <c r="B49" s="16" t="s">
        <v>54</v>
      </c>
    </row>
    <row r="51" spans="2:13" ht="15" customHeight="1" x14ac:dyDescent="0.25">
      <c r="C51" t="s">
        <v>51</v>
      </c>
      <c r="D51" t="s">
        <v>50</v>
      </c>
      <c r="E51" t="s">
        <v>44</v>
      </c>
      <c r="F51" t="s">
        <v>45</v>
      </c>
      <c r="G51" t="s">
        <v>46</v>
      </c>
      <c r="H51" t="s">
        <v>47</v>
      </c>
      <c r="I51" t="s">
        <v>48</v>
      </c>
      <c r="J51" t="s">
        <v>49</v>
      </c>
    </row>
    <row r="52" spans="2:13" ht="15" customHeight="1" x14ac:dyDescent="0.25">
      <c r="B52" s="16" t="s">
        <v>39</v>
      </c>
      <c r="C52">
        <f t="shared" ref="C52:J52" si="0">($C$42-$C$43)/$C$44</f>
        <v>9125</v>
      </c>
      <c r="D52">
        <f t="shared" si="0"/>
        <v>9125</v>
      </c>
      <c r="E52">
        <f t="shared" si="0"/>
        <v>9125</v>
      </c>
      <c r="F52">
        <f t="shared" si="0"/>
        <v>9125</v>
      </c>
      <c r="G52">
        <f t="shared" si="0"/>
        <v>9125</v>
      </c>
      <c r="H52">
        <f t="shared" si="0"/>
        <v>9125</v>
      </c>
      <c r="I52">
        <f t="shared" si="0"/>
        <v>9125</v>
      </c>
      <c r="J52">
        <f t="shared" si="0"/>
        <v>9125</v>
      </c>
    </row>
    <row r="53" spans="2:13" ht="15" customHeight="1" x14ac:dyDescent="0.25">
      <c r="B53" s="16" t="s">
        <v>40</v>
      </c>
      <c r="C53">
        <f t="shared" ref="C53:J53" si="1">$C$42</f>
        <v>76000</v>
      </c>
      <c r="D53">
        <f t="shared" si="1"/>
        <v>76000</v>
      </c>
      <c r="E53">
        <f t="shared" si="1"/>
        <v>76000</v>
      </c>
      <c r="F53">
        <f t="shared" si="1"/>
        <v>76000</v>
      </c>
      <c r="G53">
        <f t="shared" si="1"/>
        <v>76000</v>
      </c>
      <c r="H53">
        <f t="shared" si="1"/>
        <v>76000</v>
      </c>
      <c r="I53">
        <f t="shared" si="1"/>
        <v>76000</v>
      </c>
      <c r="J53">
        <f t="shared" si="1"/>
        <v>76000</v>
      </c>
    </row>
    <row r="54" spans="2:13" ht="15" customHeight="1" x14ac:dyDescent="0.25">
      <c r="B54" s="16" t="s">
        <v>24</v>
      </c>
      <c r="C54">
        <f>SUM($C$52:C52)</f>
        <v>9125</v>
      </c>
      <c r="D54">
        <f>SUM($C$52:D52)</f>
        <v>18250</v>
      </c>
      <c r="E54">
        <f>SUM($C$52:E52)</f>
        <v>27375</v>
      </c>
      <c r="F54">
        <f>SUM($C$52:F52)</f>
        <v>36500</v>
      </c>
      <c r="G54">
        <f>SUM($C$52:G52)</f>
        <v>45625</v>
      </c>
      <c r="H54">
        <f>SUM($C$52:H52)</f>
        <v>54750</v>
      </c>
      <c r="I54">
        <f>SUM($C$52:I52)</f>
        <v>63875</v>
      </c>
      <c r="J54">
        <f>SUM($C$52:J52)</f>
        <v>73000</v>
      </c>
    </row>
    <row r="55" spans="2:13" ht="15" customHeight="1" x14ac:dyDescent="0.25">
      <c r="B55" s="16" t="s">
        <v>55</v>
      </c>
      <c r="C55">
        <f>C53-C54</f>
        <v>66875</v>
      </c>
      <c r="D55">
        <f t="shared" ref="D55:J55" si="2">D53-D54</f>
        <v>57750</v>
      </c>
      <c r="E55">
        <f t="shared" si="2"/>
        <v>48625</v>
      </c>
      <c r="F55">
        <f t="shared" si="2"/>
        <v>39500</v>
      </c>
      <c r="G55">
        <f t="shared" si="2"/>
        <v>30375</v>
      </c>
      <c r="H55">
        <f t="shared" si="2"/>
        <v>21250</v>
      </c>
      <c r="I55">
        <f t="shared" si="2"/>
        <v>12125</v>
      </c>
      <c r="J55">
        <f t="shared" si="2"/>
        <v>3000</v>
      </c>
    </row>
    <row r="57" spans="2:13" ht="15" customHeight="1" x14ac:dyDescent="0.25">
      <c r="B57" s="16" t="s">
        <v>61</v>
      </c>
      <c r="C57" s="65"/>
      <c r="E57" t="s">
        <v>29</v>
      </c>
      <c r="I57" t="s">
        <v>41</v>
      </c>
    </row>
    <row r="58" spans="2:13" ht="15" customHeight="1" x14ac:dyDescent="0.25">
      <c r="C58" s="65"/>
      <c r="E58" t="s">
        <v>60</v>
      </c>
      <c r="G58">
        <f>C52</f>
        <v>9125</v>
      </c>
      <c r="I58" t="s">
        <v>62</v>
      </c>
      <c r="J58">
        <f>G58</f>
        <v>9125</v>
      </c>
    </row>
    <row r="60" spans="2:13" ht="15" customHeight="1" x14ac:dyDescent="0.25">
      <c r="B60" s="16" t="s">
        <v>66</v>
      </c>
      <c r="M60" s="32"/>
    </row>
    <row r="61" spans="2:13" ht="15" customHeight="1" x14ac:dyDescent="0.25">
      <c r="B61" s="16" t="s">
        <v>67</v>
      </c>
      <c r="M61" s="32"/>
    </row>
    <row r="62" spans="2:13" ht="15" customHeight="1" x14ac:dyDescent="0.25">
      <c r="B62" s="16" t="s">
        <v>65</v>
      </c>
      <c r="M62" s="32"/>
    </row>
    <row r="64" spans="2:13" ht="15" customHeight="1" x14ac:dyDescent="0.25">
      <c r="C64" t="s">
        <v>42</v>
      </c>
      <c r="D64" t="s">
        <v>43</v>
      </c>
      <c r="E64" t="s">
        <v>44</v>
      </c>
      <c r="F64" t="s">
        <v>45</v>
      </c>
      <c r="G64" t="s">
        <v>46</v>
      </c>
      <c r="H64" t="s">
        <v>47</v>
      </c>
      <c r="I64" t="s">
        <v>48</v>
      </c>
      <c r="J64" t="s">
        <v>49</v>
      </c>
    </row>
    <row r="65" spans="2:10" ht="15" customHeight="1" x14ac:dyDescent="0.25">
      <c r="B65" s="16" t="s">
        <v>39</v>
      </c>
      <c r="C65">
        <f>($C$42-$C$43)/$C$44</f>
        <v>9125</v>
      </c>
      <c r="D65">
        <f>($C$42-$C$43)/$C$44</f>
        <v>9125</v>
      </c>
      <c r="E65">
        <f>($C$42-$C$43)/$C$44*6</f>
        <v>54750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2:10" ht="15" customHeight="1" x14ac:dyDescent="0.25">
      <c r="B66" s="16" t="s">
        <v>40</v>
      </c>
      <c r="C66">
        <f>$C$42</f>
        <v>76000</v>
      </c>
      <c r="D66">
        <f>$C$42</f>
        <v>76000</v>
      </c>
      <c r="E66">
        <f>$C$42</f>
        <v>76000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2:10" ht="15" customHeight="1" x14ac:dyDescent="0.25">
      <c r="B67" s="16" t="s">
        <v>24</v>
      </c>
      <c r="C67">
        <f>SUM($C$65:C65)</f>
        <v>9125</v>
      </c>
      <c r="D67">
        <f>SUM($C$65:D65)</f>
        <v>18250</v>
      </c>
      <c r="E67">
        <f>SUM($C$65:E65)</f>
        <v>73000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2:10" ht="15" customHeight="1" x14ac:dyDescent="0.25">
      <c r="B68" s="16" t="s">
        <v>55</v>
      </c>
      <c r="C68">
        <f>C66-C67</f>
        <v>66875</v>
      </c>
      <c r="D68">
        <f>D66-D67</f>
        <v>57750</v>
      </c>
      <c r="E68">
        <f>E66-E67</f>
        <v>3000</v>
      </c>
      <c r="F68">
        <v>0</v>
      </c>
      <c r="G68">
        <v>0</v>
      </c>
      <c r="H68">
        <v>0</v>
      </c>
      <c r="I68">
        <v>0</v>
      </c>
      <c r="J68">
        <v>0</v>
      </c>
    </row>
    <row r="70" spans="2:10" ht="15" customHeight="1" x14ac:dyDescent="0.25">
      <c r="B70" s="16" t="s">
        <v>63</v>
      </c>
      <c r="E70" t="s">
        <v>29</v>
      </c>
      <c r="I70" t="s">
        <v>41</v>
      </c>
    </row>
    <row r="71" spans="2:10" ht="15" customHeight="1" x14ac:dyDescent="0.25">
      <c r="E71" t="s">
        <v>60</v>
      </c>
      <c r="G71">
        <f>E65</f>
        <v>54750</v>
      </c>
      <c r="I71" t="s">
        <v>64</v>
      </c>
      <c r="J71">
        <f>G71</f>
        <v>54750</v>
      </c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39" max="1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2017-05-03T07:53:35Z</dcterms:modified>
</cp:coreProperties>
</file>