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3 Working Capital\12a Operating Working Capital and Cash Flow Homework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Workout!$A$1:$P$172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65" i="2" l="1"/>
  <c r="D165" i="2"/>
  <c r="E165" i="2"/>
  <c r="F165" i="2"/>
  <c r="C166" i="2"/>
  <c r="D166" i="2"/>
  <c r="E166" i="2"/>
  <c r="F166" i="2"/>
  <c r="C167" i="2"/>
  <c r="D167" i="2"/>
  <c r="E167" i="2"/>
  <c r="F167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B166" i="2"/>
  <c r="B167" i="2"/>
  <c r="B165" i="2"/>
  <c r="B162" i="2"/>
  <c r="B163" i="2"/>
  <c r="B161" i="2"/>
  <c r="D155" i="2"/>
  <c r="E155" i="2"/>
  <c r="F155" i="2"/>
  <c r="C155" i="2"/>
  <c r="D149" i="2"/>
  <c r="E149" i="2"/>
  <c r="F149" i="2"/>
  <c r="C149" i="2"/>
  <c r="D146" i="2"/>
  <c r="E146" i="2"/>
  <c r="F146" i="2"/>
  <c r="C146" i="2"/>
  <c r="D135" i="2"/>
  <c r="D139" i="2" s="1"/>
  <c r="E135" i="2"/>
  <c r="E139" i="2" s="1"/>
  <c r="F135" i="2"/>
  <c r="F139" i="2" s="1"/>
  <c r="C135" i="2"/>
  <c r="C139" i="2" s="1"/>
  <c r="C156" i="2" l="1"/>
  <c r="C159" i="2" s="1"/>
  <c r="F164" i="2"/>
  <c r="D164" i="2"/>
  <c r="C164" i="2"/>
  <c r="D168" i="2"/>
  <c r="E168" i="2"/>
  <c r="C168" i="2"/>
  <c r="E164" i="2"/>
  <c r="F168" i="2"/>
  <c r="D156" i="2"/>
  <c r="D159" i="2" s="1"/>
  <c r="F156" i="2"/>
  <c r="F159" i="2" s="1"/>
  <c r="E156" i="2"/>
  <c r="E158" i="2" s="1"/>
  <c r="D120" i="2"/>
  <c r="C120" i="2"/>
  <c r="D115" i="2"/>
  <c r="C115" i="2"/>
  <c r="D62" i="2"/>
  <c r="C62" i="2"/>
  <c r="D55" i="2"/>
  <c r="C55" i="2"/>
  <c r="C158" i="2" l="1"/>
  <c r="F170" i="2"/>
  <c r="D158" i="2"/>
  <c r="D170" i="2"/>
  <c r="F158" i="2"/>
  <c r="E159" i="2"/>
  <c r="E170" i="2"/>
  <c r="C170" i="2"/>
  <c r="C64" i="2"/>
  <c r="C122" i="2"/>
  <c r="D122" i="2"/>
  <c r="D64" i="2"/>
  <c r="C66" i="2" l="1"/>
  <c r="C124" i="2"/>
  <c r="A1" i="6"/>
  <c r="A1" i="2" s="1"/>
</calcChain>
</file>

<file path=xl/sharedStrings.xml><?xml version="1.0" encoding="utf-8"?>
<sst xmlns="http://schemas.openxmlformats.org/spreadsheetml/2006/main" count="101" uniqueCount="81">
  <si>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</si>
  <si>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</si>
  <si>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</si>
  <si>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</si>
  <si>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</si>
  <si>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</si>
  <si>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</si>
  <si>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</si>
  <si>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</si>
  <si>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</si>
  <si>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</si>
  <si>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</si>
  <si>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</si>
  <si>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</si>
  <si>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</si>
  <si>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</si>
  <si>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</si>
  <si>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</si>
  <si>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</si>
  <si>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</si>
  <si>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Accounts payable</t>
  </si>
  <si>
    <t>Current portion of long term debt</t>
  </si>
  <si>
    <t>Income taxes payable</t>
  </si>
  <si>
    <t>Total current assets</t>
  </si>
  <si>
    <t>Goodwill</t>
  </si>
  <si>
    <t>Total current liabilities</t>
  </si>
  <si>
    <t>OWC</t>
  </si>
  <si>
    <t>Inventories</t>
  </si>
  <si>
    <t>Operating current assets</t>
  </si>
  <si>
    <t>Other accrued liabilities</t>
  </si>
  <si>
    <t>Operating current liabilities</t>
  </si>
  <si>
    <t>Calculate operating working capital for both years.</t>
  </si>
  <si>
    <t>Prepaid expenses and other current assets</t>
  </si>
  <si>
    <t>Calculate the in/out cash flow</t>
  </si>
  <si>
    <t>Accounts receivable, net</t>
  </si>
  <si>
    <t>Other current assets</t>
  </si>
  <si>
    <t>Deferred tax assets</t>
  </si>
  <si>
    <t>Accrued compensation and benefits</t>
  </si>
  <si>
    <t>Accrued advertising</t>
  </si>
  <si>
    <t>Deferred income</t>
  </si>
  <si>
    <t>Decide whether the change in OWC between the years represents a cash in flow or cash out flow.</t>
  </si>
  <si>
    <t>Trade and other receivables</t>
  </si>
  <si>
    <t>Taxation recoverable</t>
  </si>
  <si>
    <t>Trade and other payables</t>
  </si>
  <si>
    <t>Current tax liabilities</t>
  </si>
  <si>
    <t>Provisions for liabilities and charges</t>
  </si>
  <si>
    <t>Calculate the in/out cash flow.</t>
  </si>
  <si>
    <t>Cash and equivalents</t>
  </si>
  <si>
    <t>Property, plant, and equipment, net</t>
  </si>
  <si>
    <t>Other noncurrent assets</t>
  </si>
  <si>
    <t>Total Assets</t>
  </si>
  <si>
    <t>Accrued liabilities</t>
  </si>
  <si>
    <t>Long-term debt</t>
  </si>
  <si>
    <t>Other noncurrent liabilities</t>
  </si>
  <si>
    <t>Total noncurrent liabilities</t>
  </si>
  <si>
    <t>Additional paid-in capital</t>
  </si>
  <si>
    <t>Retained earnings</t>
  </si>
  <si>
    <t>Accumulated other comprehensive loss</t>
  </si>
  <si>
    <t>Total stockholders’ equity</t>
  </si>
  <si>
    <t>Total Liabilities and Stockholders’ Equity</t>
  </si>
  <si>
    <t>Short term borrowings</t>
  </si>
  <si>
    <t>Common stock</t>
  </si>
  <si>
    <t>Treasury stock</t>
  </si>
  <si>
    <t>Check</t>
  </si>
  <si>
    <t>Calculate operating working capital for each quarter for Mattel.</t>
  </si>
  <si>
    <t>Q1</t>
  </si>
  <si>
    <t>Q2</t>
  </si>
  <si>
    <t>Q3</t>
  </si>
  <si>
    <t>Q4</t>
  </si>
  <si>
    <t>Year 2</t>
  </si>
  <si>
    <t>Year 1</t>
  </si>
  <si>
    <t>Rolls Royce</t>
  </si>
  <si>
    <t>What do you notice about the OWC level?</t>
  </si>
  <si>
    <t>Decide whether the change in OWC between the two years represents a cash in or out flow.</t>
  </si>
  <si>
    <t>The level of OWC fluctuates between quarters. In periods of high OWC there is a high level of cash tied up in OWC. The company has a high cash requirement and uses short term borrowings during these periods.</t>
  </si>
  <si>
    <t>Accounting and Financial Analysis</t>
  </si>
  <si>
    <t>Cash outflow</t>
  </si>
  <si>
    <t>Identify current assets and liabilities</t>
  </si>
  <si>
    <t>Calculate working capital</t>
  </si>
  <si>
    <t>Calculate operating working capital</t>
  </si>
  <si>
    <t>Calcualte working capital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</si>
</sst>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8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4" fontId="0" fillId="0" borderId="0" xfId="0" quotePrefix="1" applyAlignment="1">
      <alignment horizontal="right"/>
    </xf>
    <xf numFmtId="174" fontId="0" fillId="0" borderId="0" xfId="0" applyAlignment="1">
      <alignment horizontal="right"/>
    </xf>
    <xf numFmtId="174" fontId="27" fillId="0" borderId="0" xfId="0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8</xdr:row>
      <xdr:rowOff>0</xdr:rowOff>
    </xdr:from>
    <xdr:to>
      <xdr:col>6</xdr:col>
      <xdr:colOff>13161</xdr:colOff>
      <xdr:row>46</xdr:row>
      <xdr:rowOff>26460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72847200"/>
          <a:ext cx="6480000" cy="697590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</xdr:colOff>
      <xdr:row>72</xdr:row>
      <xdr:rowOff>1</xdr:rowOff>
    </xdr:from>
    <xdr:to>
      <xdr:col>6</xdr:col>
      <xdr:colOff>13161</xdr:colOff>
      <xdr:row>108</xdr:row>
      <xdr:rowOff>46790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1" y="84551521"/>
          <a:ext cx="6480000" cy="6630469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25">
      <c r="A2" s="71" t="s">
        <v>75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2" t="s">
        <v>11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25">
      <c r="A7" s="72" t="str">
        <f ca="1">"© "&amp;YEAR(TODAY())&amp;" Financial Edge Training "</f>
        <v xml:space="preserve">© 2017 Financial Edge Training 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3"/>
      <c r="H9" s="73"/>
      <c r="I9" s="73"/>
      <c r="J9" s="73"/>
      <c r="K9" s="28"/>
    </row>
    <row r="10" spans="1:14" s="23" customFormat="1" ht="15" customHeight="1" x14ac:dyDescent="0.25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3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77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9</v>
      </c>
      <c r="O5" s="77"/>
      <c r="P5" s="77"/>
      <c r="Q5" s="77"/>
      <c r="R5" s="45"/>
    </row>
    <row r="6" spans="1:18" s="2" customFormat="1" ht="15" customHeight="1" x14ac:dyDescent="0.25">
      <c r="A6" s="3"/>
      <c r="B6" s="8" t="s">
        <v>1</v>
      </c>
      <c r="C6" s="18" t="s">
        <v>78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25">
      <c r="A7" s="18"/>
      <c r="B7" s="8" t="s">
        <v>1</v>
      </c>
      <c r="C7" s="18" t="s">
        <v>79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25">
      <c r="A8" s="18"/>
      <c r="B8" s="8" t="s">
        <v>1</v>
      </c>
      <c r="C8" s="18" t="s">
        <v>80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10</v>
      </c>
      <c r="O9" s="77"/>
      <c r="P9" s="77"/>
      <c r="Q9" s="77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5" t="s">
        <v>17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12</v>
      </c>
      <c r="P13" s="74"/>
      <c r="Q13" s="74"/>
      <c r="R13" s="62"/>
    </row>
    <row r="14" spans="1:18" s="2" customFormat="1" ht="15" customHeight="1" x14ac:dyDescent="0.25">
      <c r="A14" s="60"/>
      <c r="B14" s="76" t="s">
        <v>18</v>
      </c>
      <c r="C14" s="76"/>
      <c r="D14" s="76" t="s">
        <v>19</v>
      </c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1.7109375" style="16" customWidth="1"/>
    <col min="3" max="3" width="13.140625" customWidth="1"/>
    <col min="4" max="4" width="12.85546875" customWidth="1"/>
    <col min="5" max="5" width="13.140625" customWidth="1"/>
    <col min="6" max="6" width="12.85546875" customWidth="1"/>
    <col min="7" max="10" width="11" customWidth="1"/>
    <col min="11" max="12" width="9.285156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18</v>
      </c>
      <c r="I4" s="67" t="s">
        <v>71</v>
      </c>
    </row>
    <row r="5" spans="1:10" ht="15" customHeight="1" x14ac:dyDescent="0.25">
      <c r="B5" s="16" t="s">
        <v>31</v>
      </c>
    </row>
    <row r="6" spans="1:10" ht="15" customHeight="1" x14ac:dyDescent="0.25">
      <c r="B6" s="16" t="s">
        <v>73</v>
      </c>
    </row>
    <row r="7" spans="1:10" ht="15" customHeight="1" x14ac:dyDescent="0.25">
      <c r="B7" s="16" t="s">
        <v>46</v>
      </c>
    </row>
    <row r="13" spans="1:10" ht="15" customHeight="1" x14ac:dyDescent="0.25">
      <c r="I13" s="16"/>
    </row>
    <row r="14" spans="1:10" ht="15" customHeight="1" x14ac:dyDescent="0.25">
      <c r="I14" s="16"/>
    </row>
    <row r="15" spans="1:10" ht="15" customHeight="1" x14ac:dyDescent="0.25">
      <c r="I15" s="16"/>
    </row>
    <row r="16" spans="1:10" ht="15" customHeight="1" x14ac:dyDescent="0.25">
      <c r="I16" s="16"/>
    </row>
    <row r="29" spans="8:8" ht="15" customHeight="1" x14ac:dyDescent="0.25">
      <c r="H29" s="16"/>
    </row>
    <row r="30" spans="8:8" ht="15" customHeight="1" x14ac:dyDescent="0.25">
      <c r="H30" s="16"/>
    </row>
    <row r="31" spans="8:8" ht="15" customHeight="1" x14ac:dyDescent="0.25">
      <c r="H31" s="16"/>
    </row>
    <row r="32" spans="8:8" ht="15" customHeight="1" x14ac:dyDescent="0.25">
      <c r="H32" s="16"/>
    </row>
    <row r="33" spans="8:8" ht="15" customHeight="1" x14ac:dyDescent="0.25">
      <c r="H33" s="16"/>
    </row>
    <row r="50" spans="2:4" ht="15" customHeight="1" x14ac:dyDescent="0.25">
      <c r="C50" s="65" t="s">
        <v>69</v>
      </c>
      <c r="D50" s="65" t="s">
        <v>70</v>
      </c>
    </row>
    <row r="51" spans="2:4" ht="15" customHeight="1" x14ac:dyDescent="0.25">
      <c r="B51" s="16" t="s">
        <v>34</v>
      </c>
      <c r="C51">
        <v>4427</v>
      </c>
      <c r="D51">
        <v>3582</v>
      </c>
    </row>
    <row r="52" spans="2:4" ht="15" customHeight="1" x14ac:dyDescent="0.25">
      <c r="B52" s="16" t="s">
        <v>27</v>
      </c>
      <c r="C52">
        <v>4273</v>
      </c>
      <c r="D52">
        <v>4172</v>
      </c>
    </row>
    <row r="53" spans="2:4" ht="15" customHeight="1" x14ac:dyDescent="0.25">
      <c r="B53" s="16" t="s">
        <v>36</v>
      </c>
      <c r="C53">
        <v>1958</v>
      </c>
      <c r="D53">
        <v>2594</v>
      </c>
    </row>
    <row r="54" spans="2:4" ht="15" customHeight="1" x14ac:dyDescent="0.25">
      <c r="B54" s="16" t="s">
        <v>35</v>
      </c>
      <c r="C54">
        <v>3018</v>
      </c>
      <c r="D54">
        <v>1649</v>
      </c>
    </row>
    <row r="55" spans="2:4" ht="15" customHeight="1" x14ac:dyDescent="0.25">
      <c r="B55" s="16" t="s">
        <v>28</v>
      </c>
      <c r="C55">
        <f>SUM(C51:C54)</f>
        <v>13676</v>
      </c>
      <c r="D55">
        <f>SUM(D51:D54)</f>
        <v>11997</v>
      </c>
    </row>
    <row r="57" spans="2:4" ht="15" customHeight="1" x14ac:dyDescent="0.25">
      <c r="B57" s="16" t="s">
        <v>20</v>
      </c>
      <c r="C57">
        <v>2748</v>
      </c>
      <c r="D57">
        <v>2969</v>
      </c>
    </row>
    <row r="58" spans="2:4" ht="15" customHeight="1" x14ac:dyDescent="0.25">
      <c r="B58" s="16" t="s">
        <v>37</v>
      </c>
      <c r="C58">
        <v>3475</v>
      </c>
      <c r="D58">
        <v>3123</v>
      </c>
    </row>
    <row r="59" spans="2:4" ht="15" customHeight="1" x14ac:dyDescent="0.25">
      <c r="B59" s="16" t="s">
        <v>38</v>
      </c>
      <c r="C59">
        <v>1092</v>
      </c>
      <c r="D59">
        <v>1021</v>
      </c>
    </row>
    <row r="60" spans="2:4" ht="15" customHeight="1" x14ac:dyDescent="0.25">
      <c r="B60" s="16" t="s">
        <v>39</v>
      </c>
      <c r="C60">
        <v>2205</v>
      </c>
      <c r="D60">
        <v>2096</v>
      </c>
    </row>
    <row r="61" spans="2:4" ht="15" customHeight="1" x14ac:dyDescent="0.25">
      <c r="B61" s="16" t="s">
        <v>29</v>
      </c>
      <c r="C61">
        <v>4895</v>
      </c>
      <c r="D61">
        <v>4078</v>
      </c>
    </row>
    <row r="62" spans="2:4" ht="15" customHeight="1" x14ac:dyDescent="0.25">
      <c r="B62" s="16" t="s">
        <v>30</v>
      </c>
      <c r="C62">
        <f>SUM(C57:C61)</f>
        <v>14415</v>
      </c>
      <c r="D62">
        <f>SUM(D57:D61)</f>
        <v>13287</v>
      </c>
    </row>
    <row r="64" spans="2:4" ht="15" customHeight="1" x14ac:dyDescent="0.25">
      <c r="B64" s="16" t="s">
        <v>26</v>
      </c>
      <c r="C64">
        <f>C55-C62</f>
        <v>-739</v>
      </c>
      <c r="D64">
        <f>D55-D62</f>
        <v>-1290</v>
      </c>
    </row>
    <row r="66" spans="1:11" ht="15" customHeight="1" x14ac:dyDescent="0.25">
      <c r="B66" s="16" t="s">
        <v>76</v>
      </c>
      <c r="C66">
        <f>D64-C64</f>
        <v>-551</v>
      </c>
    </row>
    <row r="68" spans="1:11" ht="15" customHeight="1" x14ac:dyDescent="0.25">
      <c r="A68" s="15" t="s">
        <v>18</v>
      </c>
    </row>
    <row r="69" spans="1:11" ht="15" customHeight="1" x14ac:dyDescent="0.25">
      <c r="B69" s="16" t="s">
        <v>31</v>
      </c>
    </row>
    <row r="70" spans="1:11" ht="15" customHeight="1" x14ac:dyDescent="0.25">
      <c r="B70" s="16" t="s">
        <v>40</v>
      </c>
    </row>
    <row r="71" spans="1:11" ht="15" customHeight="1" x14ac:dyDescent="0.25">
      <c r="B71" s="16" t="s">
        <v>33</v>
      </c>
    </row>
    <row r="80" spans="1:11" ht="15" customHeight="1" x14ac:dyDescent="0.25">
      <c r="J80" s="66"/>
      <c r="K80" s="66"/>
    </row>
    <row r="111" spans="2:4" ht="15" customHeight="1" x14ac:dyDescent="0.25">
      <c r="C111" s="65" t="s">
        <v>69</v>
      </c>
      <c r="D111" s="65" t="s">
        <v>70</v>
      </c>
    </row>
    <row r="112" spans="2:4" ht="15" customHeight="1" x14ac:dyDescent="0.25">
      <c r="B112" s="16" t="s">
        <v>27</v>
      </c>
      <c r="C112">
        <v>2637</v>
      </c>
      <c r="D112">
        <v>2768</v>
      </c>
    </row>
    <row r="113" spans="1:4" ht="15" customHeight="1" x14ac:dyDescent="0.25">
      <c r="B113" s="16" t="s">
        <v>41</v>
      </c>
      <c r="C113">
        <v>6244</v>
      </c>
      <c r="D113">
        <v>5509</v>
      </c>
    </row>
    <row r="114" spans="1:4" ht="15" customHeight="1" x14ac:dyDescent="0.25">
      <c r="B114" s="16" t="s">
        <v>42</v>
      </c>
      <c r="C114">
        <v>23</v>
      </c>
      <c r="D114">
        <v>19</v>
      </c>
    </row>
    <row r="115" spans="1:4" ht="15" customHeight="1" x14ac:dyDescent="0.25">
      <c r="B115" s="16" t="s">
        <v>28</v>
      </c>
      <c r="C115">
        <f>SUM(C112:C114)</f>
        <v>8904</v>
      </c>
      <c r="D115">
        <f>SUM(D112:D114)</f>
        <v>8296</v>
      </c>
    </row>
    <row r="117" spans="1:4" ht="15" customHeight="1" x14ac:dyDescent="0.25">
      <c r="B117" s="16" t="s">
        <v>43</v>
      </c>
      <c r="C117">
        <v>6923</v>
      </c>
      <c r="D117">
        <v>6791</v>
      </c>
    </row>
    <row r="118" spans="1:4" ht="15" customHeight="1" x14ac:dyDescent="0.25">
      <c r="B118" s="16" t="s">
        <v>44</v>
      </c>
      <c r="C118">
        <v>164</v>
      </c>
      <c r="D118">
        <v>184</v>
      </c>
    </row>
    <row r="119" spans="1:4" ht="15" customHeight="1" x14ac:dyDescent="0.25">
      <c r="B119" s="16" t="s">
        <v>45</v>
      </c>
      <c r="C119">
        <v>336</v>
      </c>
      <c r="D119">
        <v>433</v>
      </c>
    </row>
    <row r="120" spans="1:4" ht="15" customHeight="1" x14ac:dyDescent="0.25">
      <c r="B120" s="16" t="s">
        <v>30</v>
      </c>
      <c r="C120">
        <f>SUM(C117:C119)</f>
        <v>7423</v>
      </c>
      <c r="D120">
        <f>SUM(D117:D119)</f>
        <v>7408</v>
      </c>
    </row>
    <row r="122" spans="1:4" ht="15" customHeight="1" x14ac:dyDescent="0.25">
      <c r="B122" s="16" t="s">
        <v>26</v>
      </c>
      <c r="C122">
        <f>C115-C120</f>
        <v>1481</v>
      </c>
      <c r="D122">
        <f>D115-D120</f>
        <v>888</v>
      </c>
    </row>
    <row r="124" spans="1:4" ht="15" customHeight="1" x14ac:dyDescent="0.25">
      <c r="B124" s="16" t="s">
        <v>76</v>
      </c>
      <c r="C124">
        <f>D122-C122</f>
        <v>-593</v>
      </c>
    </row>
    <row r="126" spans="1:4" ht="15" customHeight="1" x14ac:dyDescent="0.25">
      <c r="A126" s="15" t="s">
        <v>18</v>
      </c>
    </row>
    <row r="127" spans="1:4" ht="15" customHeight="1" x14ac:dyDescent="0.25">
      <c r="B127" s="16" t="s">
        <v>64</v>
      </c>
    </row>
    <row r="128" spans="1:4" ht="15" customHeight="1" x14ac:dyDescent="0.25">
      <c r="B128" s="16" t="s">
        <v>72</v>
      </c>
    </row>
    <row r="130" spans="2:6" ht="15" customHeight="1" x14ac:dyDescent="0.25">
      <c r="C130" s="66" t="s">
        <v>65</v>
      </c>
      <c r="D130" s="66" t="s">
        <v>66</v>
      </c>
      <c r="E130" s="66" t="s">
        <v>67</v>
      </c>
      <c r="F130" s="66" t="s">
        <v>68</v>
      </c>
    </row>
    <row r="131" spans="2:6" ht="15" customHeight="1" x14ac:dyDescent="0.25">
      <c r="B131" s="16" t="s">
        <v>47</v>
      </c>
      <c r="C131" s="64">
        <v>682908</v>
      </c>
      <c r="D131" s="64">
        <v>300455</v>
      </c>
      <c r="E131" s="64">
        <v>289697</v>
      </c>
      <c r="F131" s="64">
        <v>892814</v>
      </c>
    </row>
    <row r="132" spans="2:6" ht="15" customHeight="1" x14ac:dyDescent="0.25">
      <c r="B132" s="16" t="s">
        <v>34</v>
      </c>
      <c r="C132" s="64">
        <v>699703</v>
      </c>
      <c r="D132" s="64">
        <v>803111</v>
      </c>
      <c r="E132" s="64">
        <v>1451250</v>
      </c>
      <c r="F132" s="64">
        <v>1145099</v>
      </c>
    </row>
    <row r="133" spans="2:6" ht="15" customHeight="1" x14ac:dyDescent="0.25">
      <c r="B133" s="16" t="s">
        <v>27</v>
      </c>
      <c r="C133" s="64">
        <v>640320</v>
      </c>
      <c r="D133" s="64">
        <v>853795</v>
      </c>
      <c r="E133" s="64">
        <v>870785</v>
      </c>
      <c r="F133" s="64">
        <v>587521</v>
      </c>
    </row>
    <row r="134" spans="2:6" ht="15" customHeight="1" x14ac:dyDescent="0.25">
      <c r="B134" s="16" t="s">
        <v>32</v>
      </c>
      <c r="C134" s="64">
        <v>572289</v>
      </c>
      <c r="D134" s="64">
        <v>572341</v>
      </c>
      <c r="E134" s="64">
        <v>571487</v>
      </c>
      <c r="F134" s="64">
        <v>571429</v>
      </c>
    </row>
    <row r="135" spans="2:6" ht="15" customHeight="1" x14ac:dyDescent="0.25">
      <c r="B135" s="16" t="s">
        <v>23</v>
      </c>
      <c r="C135">
        <f>SUM(C131:C134)</f>
        <v>2595220</v>
      </c>
      <c r="D135">
        <f t="shared" ref="D135:F135" si="0">SUM(D131:D134)</f>
        <v>2529702</v>
      </c>
      <c r="E135">
        <f t="shared" si="0"/>
        <v>3183219</v>
      </c>
      <c r="F135">
        <f t="shared" si="0"/>
        <v>3196863</v>
      </c>
    </row>
    <row r="136" spans="2:6" ht="15" customHeight="1" x14ac:dyDescent="0.25">
      <c r="B136" s="16" t="s">
        <v>48</v>
      </c>
      <c r="C136" s="64">
        <v>715608</v>
      </c>
      <c r="D136" s="64">
        <v>733002</v>
      </c>
      <c r="E136" s="64">
        <v>721299</v>
      </c>
      <c r="F136" s="64">
        <v>741147</v>
      </c>
    </row>
    <row r="137" spans="2:6" ht="15" customHeight="1" x14ac:dyDescent="0.25">
      <c r="B137" s="16" t="s">
        <v>24</v>
      </c>
      <c r="C137" s="64">
        <v>1385895</v>
      </c>
      <c r="D137" s="64">
        <v>1393147</v>
      </c>
      <c r="E137" s="64">
        <v>1387959</v>
      </c>
      <c r="F137" s="64">
        <v>1384520</v>
      </c>
    </row>
    <row r="138" spans="2:6" ht="15" customHeight="1" x14ac:dyDescent="0.25">
      <c r="B138" s="16" t="s">
        <v>49</v>
      </c>
      <c r="C138" s="64">
        <v>1410296</v>
      </c>
      <c r="D138" s="64">
        <v>1441951</v>
      </c>
      <c r="E138" s="64">
        <v>1357053</v>
      </c>
      <c r="F138" s="64">
        <v>1230159</v>
      </c>
    </row>
    <row r="139" spans="2:6" ht="15" customHeight="1" x14ac:dyDescent="0.25">
      <c r="B139" s="16" t="s">
        <v>50</v>
      </c>
      <c r="C139">
        <f>SUM(C135:C138)</f>
        <v>6107019</v>
      </c>
      <c r="D139">
        <f t="shared" ref="D139:F139" si="1">SUM(D135:D138)</f>
        <v>6097802</v>
      </c>
      <c r="E139">
        <f t="shared" si="1"/>
        <v>6649530</v>
      </c>
      <c r="F139">
        <f t="shared" si="1"/>
        <v>6552689</v>
      </c>
    </row>
    <row r="141" spans="2:6" ht="15" customHeight="1" x14ac:dyDescent="0.25">
      <c r="B141" s="16" t="s">
        <v>60</v>
      </c>
      <c r="C141" s="64">
        <v>0</v>
      </c>
      <c r="D141" s="64">
        <v>0</v>
      </c>
      <c r="E141" s="64">
        <v>161008</v>
      </c>
      <c r="F141" s="64">
        <v>16914</v>
      </c>
    </row>
    <row r="142" spans="2:6" ht="15" customHeight="1" x14ac:dyDescent="0.25">
      <c r="B142" s="16" t="s">
        <v>21</v>
      </c>
      <c r="C142" s="64">
        <v>0</v>
      </c>
      <c r="D142" s="64">
        <v>0</v>
      </c>
      <c r="E142" s="64">
        <v>0</v>
      </c>
      <c r="F142" s="64">
        <v>300000</v>
      </c>
    </row>
    <row r="143" spans="2:6" ht="15" customHeight="1" x14ac:dyDescent="0.25">
      <c r="B143" s="16" t="s">
        <v>20</v>
      </c>
      <c r="C143" s="64">
        <v>287599</v>
      </c>
      <c r="D143" s="64">
        <v>396760</v>
      </c>
      <c r="E143" s="64">
        <v>560668</v>
      </c>
      <c r="F143" s="64">
        <v>651681</v>
      </c>
    </row>
    <row r="144" spans="2:6" ht="15" customHeight="1" x14ac:dyDescent="0.25">
      <c r="B144" s="16" t="s">
        <v>51</v>
      </c>
      <c r="C144" s="64">
        <v>496802</v>
      </c>
      <c r="D144" s="64">
        <v>485127</v>
      </c>
      <c r="E144" s="64">
        <v>688004</v>
      </c>
      <c r="F144" s="64">
        <v>658225</v>
      </c>
    </row>
    <row r="145" spans="2:6" ht="15" customHeight="1" x14ac:dyDescent="0.25">
      <c r="B145" s="16" t="s">
        <v>22</v>
      </c>
      <c r="C145" s="64">
        <v>10537</v>
      </c>
      <c r="D145" s="64">
        <v>7787</v>
      </c>
      <c r="E145" s="64">
        <v>31918</v>
      </c>
      <c r="F145" s="64">
        <v>18752</v>
      </c>
    </row>
    <row r="146" spans="2:6" ht="15" customHeight="1" x14ac:dyDescent="0.25">
      <c r="B146" s="16" t="s">
        <v>25</v>
      </c>
      <c r="C146">
        <f>SUM(C141:C145)</f>
        <v>794938</v>
      </c>
      <c r="D146">
        <f t="shared" ref="D146:F146" si="2">SUM(D141:D145)</f>
        <v>889674</v>
      </c>
      <c r="E146">
        <f t="shared" si="2"/>
        <v>1441598</v>
      </c>
      <c r="F146">
        <f t="shared" si="2"/>
        <v>1645572</v>
      </c>
    </row>
    <row r="147" spans="2:6" ht="15" customHeight="1" x14ac:dyDescent="0.25">
      <c r="B147" s="16" t="s">
        <v>52</v>
      </c>
      <c r="C147" s="64">
        <v>2100000</v>
      </c>
      <c r="D147" s="64">
        <v>2100000</v>
      </c>
      <c r="E147" s="64">
        <v>2100000</v>
      </c>
      <c r="F147" s="64">
        <v>1800000</v>
      </c>
    </row>
    <row r="148" spans="2:6" ht="15" customHeight="1" x14ac:dyDescent="0.25">
      <c r="B148" s="16" t="s">
        <v>53</v>
      </c>
      <c r="C148" s="64">
        <v>545438</v>
      </c>
      <c r="D148" s="64">
        <v>543655</v>
      </c>
      <c r="E148" s="64">
        <v>535269</v>
      </c>
      <c r="F148" s="64">
        <v>473863</v>
      </c>
    </row>
    <row r="149" spans="2:6" ht="15" customHeight="1" x14ac:dyDescent="0.25">
      <c r="B149" s="16" t="s">
        <v>54</v>
      </c>
      <c r="C149">
        <f>SUM(C147:C148)</f>
        <v>2645438</v>
      </c>
      <c r="D149">
        <f t="shared" ref="D149:F149" si="3">SUM(D147:D148)</f>
        <v>2643655</v>
      </c>
      <c r="E149">
        <f t="shared" si="3"/>
        <v>2635269</v>
      </c>
      <c r="F149">
        <f t="shared" si="3"/>
        <v>2273863</v>
      </c>
    </row>
    <row r="150" spans="2:6" ht="15" customHeight="1" x14ac:dyDescent="0.25">
      <c r="B150" s="16" t="s">
        <v>61</v>
      </c>
      <c r="C150" s="64">
        <v>441369</v>
      </c>
      <c r="D150" s="64">
        <v>441369</v>
      </c>
      <c r="E150" s="64">
        <v>441369</v>
      </c>
      <c r="F150" s="64">
        <v>441369</v>
      </c>
    </row>
    <row r="151" spans="2:6" ht="15" customHeight="1" x14ac:dyDescent="0.25">
      <c r="B151" s="16" t="s">
        <v>55</v>
      </c>
      <c r="C151" s="64">
        <v>1774748</v>
      </c>
      <c r="D151" s="64">
        <v>1788993</v>
      </c>
      <c r="E151" s="64">
        <v>1779176</v>
      </c>
      <c r="F151" s="64">
        <v>1789870</v>
      </c>
    </row>
    <row r="152" spans="2:6" ht="15" customHeight="1" x14ac:dyDescent="0.25">
      <c r="B152" s="16" t="s">
        <v>62</v>
      </c>
      <c r="C152" s="64">
        <v>-2528722</v>
      </c>
      <c r="D152" s="64">
        <v>-2521703</v>
      </c>
      <c r="E152" s="64">
        <v>-2503757</v>
      </c>
      <c r="F152" s="64">
        <v>-2494901</v>
      </c>
    </row>
    <row r="153" spans="2:6" ht="15" customHeight="1" x14ac:dyDescent="0.25">
      <c r="B153" s="16" t="s">
        <v>56</v>
      </c>
      <c r="C153" s="64">
        <v>3708274</v>
      </c>
      <c r="D153" s="64">
        <v>3566687</v>
      </c>
      <c r="E153" s="64">
        <v>3660796</v>
      </c>
      <c r="F153" s="64">
        <v>3745815</v>
      </c>
    </row>
    <row r="154" spans="2:6" ht="15" customHeight="1" x14ac:dyDescent="0.25">
      <c r="B154" s="16" t="s">
        <v>57</v>
      </c>
      <c r="C154" s="64">
        <v>-729026</v>
      </c>
      <c r="D154" s="64">
        <v>-710873</v>
      </c>
      <c r="E154" s="64">
        <v>-804921</v>
      </c>
      <c r="F154" s="64">
        <v>-848899</v>
      </c>
    </row>
    <row r="155" spans="2:6" ht="15" customHeight="1" x14ac:dyDescent="0.25">
      <c r="B155" s="16" t="s">
        <v>58</v>
      </c>
      <c r="C155">
        <f>SUM(C150:C154)</f>
        <v>2666643</v>
      </c>
      <c r="D155">
        <f t="shared" ref="D155:F155" si="4">SUM(D150:D154)</f>
        <v>2564473</v>
      </c>
      <c r="E155">
        <f t="shared" si="4"/>
        <v>2572663</v>
      </c>
      <c r="F155">
        <f t="shared" si="4"/>
        <v>2633254</v>
      </c>
    </row>
    <row r="156" spans="2:6" ht="15" customHeight="1" x14ac:dyDescent="0.25">
      <c r="B156" s="16" t="s">
        <v>59</v>
      </c>
      <c r="C156">
        <f>SUM(C155,C149,C146)</f>
        <v>6107019</v>
      </c>
      <c r="D156">
        <f t="shared" ref="D156:F156" si="5">SUM(D155,D149,D146)</f>
        <v>6097802</v>
      </c>
      <c r="E156">
        <f t="shared" si="5"/>
        <v>6649530</v>
      </c>
      <c r="F156">
        <f t="shared" si="5"/>
        <v>6552689</v>
      </c>
    </row>
    <row r="158" spans="2:6" ht="15" customHeight="1" x14ac:dyDescent="0.25">
      <c r="B158" s="16" t="s">
        <v>63</v>
      </c>
      <c r="C158">
        <f>C156-C139</f>
        <v>0</v>
      </c>
      <c r="D158">
        <f t="shared" ref="D158:F158" si="6">D156-D139</f>
        <v>0</v>
      </c>
      <c r="E158">
        <f t="shared" si="6"/>
        <v>0</v>
      </c>
      <c r="F158">
        <f t="shared" si="6"/>
        <v>0</v>
      </c>
    </row>
    <row r="159" spans="2:6" ht="15" customHeight="1" x14ac:dyDescent="0.25">
      <c r="C159" s="66" t="str">
        <f>IF(C156=C139,"OK",C156-C139)</f>
        <v>OK</v>
      </c>
      <c r="D159" s="66" t="str">
        <f t="shared" ref="D159:F159" si="7">IF(D156=D139,"OK",D156-D139)</f>
        <v>OK</v>
      </c>
      <c r="E159" s="66" t="str">
        <f t="shared" si="7"/>
        <v>OK</v>
      </c>
      <c r="F159" s="66" t="str">
        <f t="shared" si="7"/>
        <v>OK</v>
      </c>
    </row>
    <row r="161" spans="2:12" ht="15" customHeight="1" x14ac:dyDescent="0.25">
      <c r="B161" s="16" t="str">
        <f>B132</f>
        <v>Accounts receivable, net</v>
      </c>
      <c r="C161">
        <f t="shared" ref="C161:F163" si="8">C132</f>
        <v>699703</v>
      </c>
      <c r="D161">
        <f t="shared" si="8"/>
        <v>803111</v>
      </c>
      <c r="E161">
        <f t="shared" si="8"/>
        <v>1451250</v>
      </c>
      <c r="F161">
        <f t="shared" si="8"/>
        <v>1145099</v>
      </c>
    </row>
    <row r="162" spans="2:12" ht="15" customHeight="1" x14ac:dyDescent="0.25">
      <c r="B162" s="16" t="str">
        <f t="shared" ref="B162:B163" si="9">B133</f>
        <v>Inventories</v>
      </c>
      <c r="C162">
        <f t="shared" si="8"/>
        <v>640320</v>
      </c>
      <c r="D162">
        <f t="shared" si="8"/>
        <v>853795</v>
      </c>
      <c r="E162">
        <f t="shared" si="8"/>
        <v>870785</v>
      </c>
      <c r="F162">
        <f t="shared" si="8"/>
        <v>587521</v>
      </c>
    </row>
    <row r="163" spans="2:12" ht="15" customHeight="1" x14ac:dyDescent="0.25">
      <c r="B163" s="16" t="str">
        <f t="shared" si="9"/>
        <v>Prepaid expenses and other current assets</v>
      </c>
      <c r="C163">
        <f t="shared" si="8"/>
        <v>572289</v>
      </c>
      <c r="D163">
        <f t="shared" si="8"/>
        <v>572341</v>
      </c>
      <c r="E163">
        <f t="shared" si="8"/>
        <v>571487</v>
      </c>
      <c r="F163">
        <f t="shared" si="8"/>
        <v>571429</v>
      </c>
    </row>
    <row r="164" spans="2:12" ht="15" customHeight="1" x14ac:dyDescent="0.25">
      <c r="B164" s="16" t="s">
        <v>28</v>
      </c>
      <c r="C164">
        <f>SUM(C161:C163)</f>
        <v>1912312</v>
      </c>
      <c r="D164">
        <f t="shared" ref="D164:F164" si="10">SUM(D161:D163)</f>
        <v>2229247</v>
      </c>
      <c r="E164">
        <f t="shared" si="10"/>
        <v>2893522</v>
      </c>
      <c r="F164">
        <f t="shared" si="10"/>
        <v>2304049</v>
      </c>
    </row>
    <row r="165" spans="2:12" ht="15" customHeight="1" x14ac:dyDescent="0.25">
      <c r="B165" s="16" t="str">
        <f>B143</f>
        <v>Accounts payable</v>
      </c>
      <c r="C165">
        <f t="shared" ref="C165:F167" si="11">C143</f>
        <v>287599</v>
      </c>
      <c r="D165">
        <f t="shared" si="11"/>
        <v>396760</v>
      </c>
      <c r="E165">
        <f t="shared" si="11"/>
        <v>560668</v>
      </c>
      <c r="F165">
        <f t="shared" si="11"/>
        <v>651681</v>
      </c>
    </row>
    <row r="166" spans="2:12" ht="15" customHeight="1" x14ac:dyDescent="0.25">
      <c r="B166" s="16" t="str">
        <f t="shared" ref="B166:B167" si="12">B144</f>
        <v>Accrued liabilities</v>
      </c>
      <c r="C166">
        <f t="shared" si="11"/>
        <v>496802</v>
      </c>
      <c r="D166">
        <f t="shared" si="11"/>
        <v>485127</v>
      </c>
      <c r="E166">
        <f t="shared" si="11"/>
        <v>688004</v>
      </c>
      <c r="F166">
        <f t="shared" si="11"/>
        <v>658225</v>
      </c>
    </row>
    <row r="167" spans="2:12" ht="15" customHeight="1" x14ac:dyDescent="0.25">
      <c r="B167" s="16" t="str">
        <f t="shared" si="12"/>
        <v>Income taxes payable</v>
      </c>
      <c r="C167">
        <f t="shared" si="11"/>
        <v>10537</v>
      </c>
      <c r="D167">
        <f t="shared" si="11"/>
        <v>7787</v>
      </c>
      <c r="E167">
        <f t="shared" si="11"/>
        <v>31918</v>
      </c>
      <c r="F167">
        <f t="shared" si="11"/>
        <v>18752</v>
      </c>
    </row>
    <row r="168" spans="2:12" ht="15" customHeight="1" x14ac:dyDescent="0.25">
      <c r="B168" s="16" t="s">
        <v>30</v>
      </c>
      <c r="C168">
        <f>SUM(C165:C167)</f>
        <v>794938</v>
      </c>
      <c r="D168">
        <f>SUM(D165:D167)</f>
        <v>889674</v>
      </c>
      <c r="E168">
        <f>SUM(E165:E167)</f>
        <v>1280590</v>
      </c>
      <c r="F168">
        <f>SUM(F165:F167)</f>
        <v>1328658</v>
      </c>
    </row>
    <row r="170" spans="2:12" ht="15" customHeight="1" x14ac:dyDescent="0.25">
      <c r="B170" s="16" t="s">
        <v>26</v>
      </c>
      <c r="C170">
        <f>C164-C168</f>
        <v>1117374</v>
      </c>
      <c r="D170">
        <f t="shared" ref="D170:F170" si="13">D164-D168</f>
        <v>1339573</v>
      </c>
      <c r="E170">
        <f t="shared" si="13"/>
        <v>1612932</v>
      </c>
      <c r="F170">
        <f t="shared" si="13"/>
        <v>975391</v>
      </c>
    </row>
    <row r="171" spans="2:12" ht="15" customHeight="1" x14ac:dyDescent="0.25">
      <c r="B171" s="16" t="s">
        <v>74</v>
      </c>
    </row>
    <row r="172" spans="2:12" ht="15" customHeight="1" x14ac:dyDescent="0.25">
      <c r="H172" s="32"/>
      <c r="I172" s="32"/>
      <c r="J172" s="32"/>
      <c r="K172" s="32"/>
      <c r="L172" s="32"/>
    </row>
  </sheetData>
  <sortState ref="K225:K242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5" manualBreakCount="5">
    <brk id="3" max="15" man="1"/>
    <brk id="48" max="15" man="1"/>
    <brk id="67" max="15" man="1"/>
    <brk id="109" max="15" man="1"/>
    <brk id="125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2016-05-23T13:39:03Z</cp:lastPrinted>
  <dcterms:created xsi:type="dcterms:W3CDTF">2016-02-03T14:06:14Z</dcterms:created>
  <dcterms:modified xsi:type="dcterms:W3CDTF">2017-05-03T07:33:21Z</dcterms:modified>
</cp:coreProperties>
</file>