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Working Capital/"/>
    </mc:Choice>
  </mc:AlternateContent>
  <xr:revisionPtr revIDLastSave="0" documentId="13_ncr:1_{F8845885-E9AF-724F-BB99-B9553636B930}" xr6:coauthVersionLast="47" xr6:coauthVersionMax="47" xr10:uidLastSave="{00000000-0000-0000-0000-000000000000}"/>
  <bookViews>
    <workbookView xWindow="0" yWindow="500" windowWidth="26940" windowHeight="16160" activeTab="2" xr2:uid="{00000000-000D-0000-FFFF-FFFF00000000}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2" l="1"/>
  <c r="E45" i="2"/>
  <c r="F45" i="2"/>
  <c r="G45" i="2"/>
  <c r="C45" i="2"/>
  <c r="D43" i="2"/>
  <c r="E43" i="2"/>
  <c r="F43" i="2"/>
  <c r="G43" i="2"/>
  <c r="C43" i="2"/>
  <c r="D44" i="2"/>
  <c r="E44" i="2"/>
  <c r="F44" i="2"/>
  <c r="G44" i="2"/>
  <c r="C44" i="2"/>
  <c r="A7" i="1" l="1"/>
  <c r="C35" i="2" l="1"/>
  <c r="C37" i="2" s="1"/>
  <c r="C39" i="2" s="1"/>
  <c r="D28" i="2" l="1"/>
  <c r="D35" i="2"/>
  <c r="D37" i="2" s="1"/>
  <c r="D39" i="2" s="1"/>
  <c r="D18" i="2"/>
  <c r="F18" i="2"/>
  <c r="D25" i="2"/>
  <c r="D13" i="2"/>
  <c r="F35" i="2"/>
  <c r="F37" i="2" s="1"/>
  <c r="F39" i="2" s="1"/>
  <c r="G18" i="2"/>
  <c r="G25" i="2"/>
  <c r="F25" i="2"/>
  <c r="E25" i="2"/>
  <c r="D29" i="2" l="1"/>
  <c r="E18" i="2"/>
  <c r="D19" i="2"/>
  <c r="E35" i="2"/>
  <c r="E37" i="2" s="1"/>
  <c r="E39" i="2" s="1"/>
  <c r="G35" i="2"/>
  <c r="G37" i="2" s="1"/>
  <c r="G39" i="2" s="1"/>
  <c r="E28" i="2"/>
  <c r="E29" i="2" s="1"/>
  <c r="G13" i="2"/>
  <c r="G19" i="2" s="1"/>
  <c r="E13" i="2"/>
  <c r="F13" i="2"/>
  <c r="F19" i="2" s="1"/>
  <c r="E19" i="2" l="1"/>
  <c r="G28" i="2"/>
  <c r="G29" i="2" s="1"/>
  <c r="F28" i="2"/>
  <c r="F29" i="2" s="1"/>
  <c r="C28" i="2" l="1"/>
  <c r="C25" i="2"/>
  <c r="C18" i="2"/>
  <c r="C13" i="2"/>
  <c r="C19" i="2" l="1"/>
  <c r="C29" i="2"/>
  <c r="A1" i="6" l="1"/>
  <c r="A1" i="2" s="1"/>
</calcChain>
</file>

<file path=xl/sharedStrings.xml><?xml version="1.0" encoding="utf-8"?>
<sst xmlns="http://schemas.openxmlformats.org/spreadsheetml/2006/main" count="65" uniqueCount="64">
  <si>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</si>
  <si>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</si>
  <si>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</si>
  <si>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</si>
  <si>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</si>
  <si>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</si>
  <si>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</si>
  <si>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</si>
  <si>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</si>
  <si>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</si>
  <si>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</si>
  <si>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</si>
  <si>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</si>
  <si>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</si>
  <si>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</si>
  <si>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</si>
  <si>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</si>
  <si>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</si>
  <si>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Cash</t>
  </si>
  <si>
    <t>Inventory</t>
  </si>
  <si>
    <t>Accounts receivable</t>
  </si>
  <si>
    <t>Workout</t>
  </si>
  <si>
    <t>Question practice</t>
  </si>
  <si>
    <t>Deferred revenue</t>
  </si>
  <si>
    <t>Accounts payable</t>
  </si>
  <si>
    <t>Long term debt</t>
  </si>
  <si>
    <t>Property, plant and equipment</t>
  </si>
  <si>
    <t>Cash equivalents</t>
  </si>
  <si>
    <t>Prepaid expenses</t>
  </si>
  <si>
    <t>Total current assets</t>
  </si>
  <si>
    <t>Intangibles</t>
  </si>
  <si>
    <t>Goodwill</t>
  </si>
  <si>
    <t>Deferred tax</t>
  </si>
  <si>
    <t>Total non current assets</t>
  </si>
  <si>
    <t>Notes payable</t>
  </si>
  <si>
    <t>Short term portion of long term debt</t>
  </si>
  <si>
    <t>Total current liabilities</t>
  </si>
  <si>
    <t>Total long term liabilities</t>
  </si>
  <si>
    <t>Cost of goods sold</t>
  </si>
  <si>
    <t>Income statement extract</t>
  </si>
  <si>
    <t>Year 2</t>
  </si>
  <si>
    <t>Year 1</t>
  </si>
  <si>
    <t>Total assets</t>
  </si>
  <si>
    <t>Revenue</t>
  </si>
  <si>
    <t>Selling, general and administration</t>
  </si>
  <si>
    <t>Operating profit</t>
  </si>
  <si>
    <t>Interest expense</t>
  </si>
  <si>
    <t>Profit before tax</t>
  </si>
  <si>
    <t>Tax expense</t>
  </si>
  <si>
    <t>Net income</t>
  </si>
  <si>
    <t>Inventory days</t>
  </si>
  <si>
    <t>Receivable days</t>
  </si>
  <si>
    <t>Payable days</t>
  </si>
  <si>
    <t>Number of days in period</t>
  </si>
  <si>
    <t>Total liabilities</t>
  </si>
  <si>
    <t>Year 3</t>
  </si>
  <si>
    <t>Year 4</t>
  </si>
  <si>
    <t>Year 5</t>
  </si>
  <si>
    <t>Balance sheet extract</t>
  </si>
  <si>
    <t>Accounting and Financial Analysis</t>
  </si>
  <si>
    <t>Calculate inventory days, receivable days and payable days. Use ending balances.</t>
  </si>
  <si>
    <t>End</t>
  </si>
  <si>
    <t>Working Capital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</si>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</sst>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  <numFmt numFmtId="173" formatCode="#,##0.00_);\(#,##0.00\);0.0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  <xf numFmtId="0" fontId="33" fillId="0" borderId="0"/>
  </cellStyleXfs>
  <cellXfs count="82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68" fontId="32" fillId="2" borderId="0" xfId="48" applyNumberFormat="1">
      <alignment horizontal="left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30" fillId="0" borderId="0" xfId="58" applyNumberFormat="1" applyFill="1"/>
    <xf numFmtId="172" fontId="0" fillId="0" borderId="0" xfId="0" applyAlignment="1">
      <alignment horizontal="right"/>
    </xf>
    <xf numFmtId="173" fontId="30" fillId="0" borderId="0" xfId="58" applyNumberFormat="1" applyFill="1"/>
    <xf numFmtId="172" fontId="0" fillId="0" borderId="0" xfId="0" applyNumberFormat="1"/>
    <xf numFmtId="172" fontId="27" fillId="0" borderId="0" xfId="0" applyFont="1"/>
    <xf numFmtId="172" fontId="29" fillId="0" borderId="0" xfId="0" applyFont="1"/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4" fillId="5" borderId="0" xfId="0" applyFont="1" applyFill="1" applyBorder="1" applyAlignment="1">
      <alignment horizontal="left" vertical="center"/>
    </xf>
    <xf numFmtId="172" fontId="4" fillId="5" borderId="0" xfId="50" applyNumberFormat="1" applyFill="1" applyAlignment="1">
      <alignment horizontal="left" vertical="center"/>
    </xf>
    <xf numFmtId="172" fontId="0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167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rmal 2" xfId="65" xr:uid="{00000000-0005-0000-0000-000035000000}"/>
    <cellStyle name="Note" xfId="21" builtinId="10" hidden="1"/>
    <cellStyle name="Notes and Comments" xfId="59" xr:uid="{00000000-0005-0000-0000-000037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B000000}"/>
    <cellStyle name="Row Label" xfId="54" xr:uid="{00000000-0005-0000-0000-00003C000000}"/>
    <cellStyle name="Secondary Title" xfId="49" xr:uid="{00000000-0005-0000-0000-00003D000000}"/>
    <cellStyle name="Tertiary Title" xfId="50" xr:uid="{00000000-0005-0000-0000-00003E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332031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s="22" customFormat="1" ht="75" customHeight="1" x14ac:dyDescent="0.2">
      <c r="A2" s="73" t="s">
        <v>59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2"/>
      <c r="D4" s="72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4" t="s">
        <v>11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s="23" customFormat="1" ht="15" customHeight="1" x14ac:dyDescent="0.2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</row>
    <row r="7" spans="1:14" s="23" customFormat="1" ht="15" customHeight="1" x14ac:dyDescent="0.2">
      <c r="A7" s="74" t="str">
        <f ca="1">"© "&amp;YEAR(TODAY())&amp;" Financial Edge Training "</f>
        <v xml:space="preserve">© 2022 Financial Edge Training 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5"/>
      <c r="H9" s="75"/>
      <c r="I9" s="75"/>
      <c r="J9" s="75"/>
      <c r="K9" s="28"/>
    </row>
    <row r="10" spans="1:14" s="23" customFormat="1" ht="15" customHeight="1" x14ac:dyDescent="0.2">
      <c r="B10" s="24"/>
      <c r="C10" s="24"/>
      <c r="F10" s="28"/>
      <c r="G10" s="75"/>
      <c r="H10" s="75"/>
      <c r="I10" s="75"/>
      <c r="J10" s="75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71"/>
      <c r="H12" s="71"/>
      <c r="I12" s="71"/>
      <c r="J12" s="71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71"/>
      <c r="H13" s="71"/>
      <c r="I13" s="71"/>
      <c r="J13" s="71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71"/>
      <c r="H14" s="71"/>
      <c r="I14" s="71"/>
      <c r="J14" s="71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71"/>
      <c r="H16" s="71"/>
      <c r="I16" s="71"/>
      <c r="J16" s="71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3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baseColWidth="10" defaultColWidth="9.1640625" defaultRowHeight="15" x14ac:dyDescent="0.2"/>
  <cols>
    <col min="1" max="1" width="1.5" customWidth="1"/>
    <col min="2" max="2" width="2.83203125" customWidth="1"/>
    <col min="3" max="3" width="13.33203125" customWidth="1"/>
    <col min="4" max="4" width="2.83203125" customWidth="1"/>
    <col min="5" max="7" width="1.5" customWidth="1"/>
    <col min="8" max="8" width="2.83203125" customWidth="1"/>
    <col min="9" max="9" width="42.6640625" customWidth="1"/>
    <col min="10" max="11" width="1.5" customWidth="1"/>
    <col min="12" max="12" width="15.5" bestFit="1" customWidth="1"/>
    <col min="13" max="14" width="1.5" customWidth="1"/>
    <col min="15" max="15" width="2.83203125" customWidth="1"/>
    <col min="16" max="16" width="32.5" customWidth="1"/>
    <col min="17" max="17" width="2.83203125" customWidth="1"/>
    <col min="18" max="18" width="1.5" customWidth="1"/>
    <col min="23" max="23" width="17.6640625" bestFit="1" customWidth="1"/>
  </cols>
  <sheetData>
    <row r="1" spans="1:18" s="36" customFormat="1" ht="45" customHeight="1" x14ac:dyDescent="0.3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76" t="s">
        <v>0</v>
      </c>
      <c r="C4" s="76"/>
      <c r="D4" s="76"/>
      <c r="E4" s="76"/>
      <c r="F4" s="76"/>
      <c r="G4" s="76"/>
      <c r="H4" s="76"/>
      <c r="I4" s="76"/>
      <c r="K4" s="1"/>
      <c r="L4" s="76" t="s">
        <v>2</v>
      </c>
      <c r="M4" s="76"/>
      <c r="N4" s="76"/>
      <c r="O4" s="76"/>
      <c r="P4" s="76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62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9" t="s">
        <v>9</v>
      </c>
      <c r="O5" s="79"/>
      <c r="P5" s="79"/>
      <c r="Q5" s="79"/>
      <c r="R5" s="45"/>
    </row>
    <row r="6" spans="1:18" s="2" customFormat="1" ht="15" customHeight="1" x14ac:dyDescent="0.2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80">
        <v>42369</v>
      </c>
      <c r="O6" s="80"/>
      <c r="P6" s="80"/>
      <c r="Q6" s="80"/>
      <c r="R6" s="45"/>
    </row>
    <row r="7" spans="1:18" s="2" customFormat="1" ht="15" customHeight="1" x14ac:dyDescent="0.2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9"/>
      <c r="O7" s="79"/>
      <c r="P7" s="79"/>
      <c r="Q7" s="79"/>
      <c r="R7" s="45"/>
    </row>
    <row r="8" spans="1:18" s="2" customFormat="1" ht="15" customHeight="1" x14ac:dyDescent="0.2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9"/>
      <c r="O8" s="79"/>
      <c r="P8" s="79"/>
      <c r="Q8" s="79"/>
      <c r="R8" s="45"/>
    </row>
    <row r="9" spans="1:18" s="2" customFormat="1" ht="15" customHeight="1" x14ac:dyDescent="0.2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9" t="s">
        <v>10</v>
      </c>
      <c r="O9" s="79"/>
      <c r="P9" s="79"/>
      <c r="Q9" s="79"/>
      <c r="R9" s="45"/>
    </row>
    <row r="10" spans="1:18" s="2" customFormat="1" ht="15" customHeight="1" x14ac:dyDescent="0.2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1">
        <v>0</v>
      </c>
      <c r="O10" s="81"/>
      <c r="P10" s="81"/>
      <c r="Q10" s="81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77" t="s">
        <v>17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N13" s="1"/>
      <c r="O13" s="76" t="s">
        <v>12</v>
      </c>
      <c r="P13" s="76"/>
      <c r="Q13" s="76"/>
      <c r="R13" s="62"/>
    </row>
    <row r="14" spans="1:18" s="2" customFormat="1" ht="15" customHeight="1" x14ac:dyDescent="0.2">
      <c r="A14" s="60"/>
      <c r="B14" s="78" t="s">
        <v>21</v>
      </c>
      <c r="C14" s="78"/>
      <c r="D14" s="78" t="s">
        <v>22</v>
      </c>
      <c r="E14" s="78"/>
      <c r="F14" s="78"/>
      <c r="G14" s="78"/>
      <c r="H14" s="78"/>
      <c r="I14" s="78"/>
      <c r="J14" s="78"/>
      <c r="K14" s="78"/>
      <c r="L14" s="78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N15" s="3"/>
      <c r="O15" s="27"/>
      <c r="P15" s="56" t="s">
        <v>13</v>
      </c>
      <c r="Q15" s="22"/>
      <c r="R15" s="60"/>
    </row>
    <row r="16" spans="1:18" s="2" customFormat="1" ht="15" customHeight="1" x14ac:dyDescent="0.2">
      <c r="A16" s="6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N16" s="18"/>
      <c r="O16" s="27"/>
      <c r="P16" s="38" t="s">
        <v>14</v>
      </c>
      <c r="Q16" s="22"/>
      <c r="R16" s="60"/>
    </row>
    <row r="17" spans="1:18" s="2" customFormat="1" ht="15" customHeight="1" x14ac:dyDescent="0.2">
      <c r="A17" s="6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N17" s="18"/>
      <c r="O17" s="27"/>
      <c r="P17" t="s">
        <v>15</v>
      </c>
      <c r="Q17" s="22"/>
      <c r="R17" s="60"/>
    </row>
    <row r="18" spans="1:18" s="2" customFormat="1" ht="15" customHeight="1" x14ac:dyDescent="0.2">
      <c r="A18" s="44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abSelected="1" topLeftCell="A16" zoomScaleNormal="100" workbookViewId="0">
      <selection activeCell="B51" sqref="B49:G51"/>
    </sheetView>
  </sheetViews>
  <sheetFormatPr baseColWidth="10" defaultColWidth="9.1640625" defaultRowHeight="15" customHeight="1" x14ac:dyDescent="0.2"/>
  <cols>
    <col min="1" max="1" width="1.5" style="15" customWidth="1"/>
    <col min="2" max="2" width="31.6640625" style="16" customWidth="1"/>
    <col min="3" max="3" width="13.33203125" customWidth="1"/>
    <col min="4" max="4" width="12.83203125" customWidth="1"/>
    <col min="5" max="5" width="13.33203125" customWidth="1"/>
    <col min="6" max="6" width="12.83203125" customWidth="1"/>
    <col min="7" max="10" width="11" customWidth="1"/>
    <col min="11" max="12" width="9.33203125" customWidth="1"/>
    <col min="17" max="17" width="9.33203125" bestFit="1" customWidth="1"/>
  </cols>
  <sheetData>
    <row r="1" spans="1:10" s="50" customFormat="1" ht="45" customHeight="1" x14ac:dyDescent="0.3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2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">
      <c r="A4" s="15" t="s">
        <v>63</v>
      </c>
    </row>
    <row r="5" spans="1:10" ht="15" customHeight="1" x14ac:dyDescent="0.2">
      <c r="B5" s="16" t="s">
        <v>60</v>
      </c>
    </row>
    <row r="7" spans="1:10" ht="15" customHeight="1" x14ac:dyDescent="0.2">
      <c r="B7" s="16" t="s">
        <v>58</v>
      </c>
      <c r="C7" s="65" t="s">
        <v>41</v>
      </c>
      <c r="D7" s="65" t="s">
        <v>40</v>
      </c>
      <c r="E7" s="65" t="s">
        <v>55</v>
      </c>
      <c r="F7" s="65" t="s">
        <v>56</v>
      </c>
      <c r="G7" s="65" t="s">
        <v>57</v>
      </c>
    </row>
    <row r="8" spans="1:10" ht="15" customHeight="1" x14ac:dyDescent="0.2">
      <c r="B8" s="16" t="s">
        <v>18</v>
      </c>
      <c r="C8" s="64">
        <v>456</v>
      </c>
      <c r="D8" s="64">
        <v>469.68</v>
      </c>
      <c r="E8" s="64">
        <v>483.7704</v>
      </c>
      <c r="F8" s="64">
        <v>498.28351200000003</v>
      </c>
      <c r="G8" s="64">
        <v>513.2320173600001</v>
      </c>
      <c r="I8" s="67"/>
    </row>
    <row r="9" spans="1:10" ht="15" customHeight="1" x14ac:dyDescent="0.2">
      <c r="B9" s="16" t="s">
        <v>19</v>
      </c>
      <c r="C9" s="64">
        <v>80.099999999999994</v>
      </c>
      <c r="D9" s="64">
        <v>84.105000000000004</v>
      </c>
      <c r="E9" s="64">
        <v>88.310250000000011</v>
      </c>
      <c r="F9" s="64">
        <v>92.725762500000016</v>
      </c>
      <c r="G9" s="64">
        <v>97.362050625000023</v>
      </c>
      <c r="I9" s="67"/>
    </row>
    <row r="10" spans="1:10" ht="15" customHeight="1" x14ac:dyDescent="0.2">
      <c r="B10" s="16" t="s">
        <v>27</v>
      </c>
      <c r="C10" s="64">
        <v>98</v>
      </c>
      <c r="D10" s="64">
        <v>103.88000000000001</v>
      </c>
      <c r="E10" s="64">
        <v>110.11280000000002</v>
      </c>
      <c r="F10" s="64">
        <v>116.71956800000002</v>
      </c>
      <c r="G10" s="64">
        <v>123.72274208000003</v>
      </c>
      <c r="I10" s="67"/>
    </row>
    <row r="11" spans="1:10" ht="15" customHeight="1" x14ac:dyDescent="0.2">
      <c r="B11" s="16" t="s">
        <v>20</v>
      </c>
      <c r="C11" s="64">
        <v>234</v>
      </c>
      <c r="D11" s="64">
        <v>292.5</v>
      </c>
      <c r="E11" s="64">
        <v>365.625</v>
      </c>
      <c r="F11" s="64">
        <v>457.03125</v>
      </c>
      <c r="G11" s="64">
        <v>571.2890625</v>
      </c>
      <c r="I11" s="67"/>
    </row>
    <row r="12" spans="1:10" ht="15" customHeight="1" x14ac:dyDescent="0.2">
      <c r="B12" s="16" t="s">
        <v>28</v>
      </c>
      <c r="C12" s="64">
        <v>676</v>
      </c>
      <c r="D12" s="64">
        <v>689.52</v>
      </c>
      <c r="E12" s="64">
        <v>703.31039999999996</v>
      </c>
      <c r="F12" s="64">
        <v>717.37660799999992</v>
      </c>
      <c r="G12" s="64">
        <v>731.72414015999993</v>
      </c>
      <c r="I12" s="67"/>
    </row>
    <row r="13" spans="1:10" ht="15" customHeight="1" x14ac:dyDescent="0.2">
      <c r="B13" s="16" t="s">
        <v>29</v>
      </c>
      <c r="C13">
        <f>SUM(C8:C12)</f>
        <v>1544.1</v>
      </c>
      <c r="D13">
        <f>SUM(D8:D12)</f>
        <v>1639.6849999999999</v>
      </c>
      <c r="E13">
        <f t="shared" ref="E13:G13" si="0">SUM(E8:E12)</f>
        <v>1751.1288500000001</v>
      </c>
      <c r="F13">
        <f t="shared" si="0"/>
        <v>1882.1367005000002</v>
      </c>
      <c r="G13">
        <f t="shared" si="0"/>
        <v>2037.330012725</v>
      </c>
      <c r="I13" s="67"/>
    </row>
    <row r="14" spans="1:10" ht="15" customHeight="1" x14ac:dyDescent="0.2">
      <c r="B14" s="16" t="s">
        <v>26</v>
      </c>
      <c r="C14" s="64">
        <v>257</v>
      </c>
      <c r="D14" s="64">
        <v>264.70999999999998</v>
      </c>
      <c r="E14" s="64">
        <v>272.65129999999999</v>
      </c>
      <c r="F14" s="64">
        <v>280.83083900000003</v>
      </c>
      <c r="G14" s="64">
        <v>289.25576417000002</v>
      </c>
    </row>
    <row r="15" spans="1:10" ht="15" customHeight="1" x14ac:dyDescent="0.2">
      <c r="B15" s="16" t="s">
        <v>30</v>
      </c>
      <c r="C15" s="64">
        <v>33</v>
      </c>
      <c r="D15" s="64">
        <v>34.65</v>
      </c>
      <c r="E15" s="64">
        <v>36.3825</v>
      </c>
      <c r="F15" s="64">
        <v>38.201625</v>
      </c>
      <c r="G15" s="64">
        <v>40.111706250000005</v>
      </c>
    </row>
    <row r="16" spans="1:10" ht="15" customHeight="1" x14ac:dyDescent="0.2">
      <c r="B16" s="16" t="s">
        <v>31</v>
      </c>
      <c r="C16" s="64">
        <v>802</v>
      </c>
      <c r="D16" s="64">
        <v>850.12</v>
      </c>
      <c r="E16" s="64">
        <v>901.12720000000002</v>
      </c>
      <c r="F16" s="64">
        <v>955.19483200000002</v>
      </c>
      <c r="G16" s="64">
        <v>1012.5065219200001</v>
      </c>
    </row>
    <row r="17" spans="2:9" ht="15" customHeight="1" x14ac:dyDescent="0.2">
      <c r="B17" s="16" t="s">
        <v>32</v>
      </c>
      <c r="C17" s="64">
        <v>43</v>
      </c>
      <c r="D17" s="64">
        <v>46.870000000000005</v>
      </c>
      <c r="E17" s="64">
        <v>51.088300000000011</v>
      </c>
      <c r="F17" s="64">
        <v>55.686247000000016</v>
      </c>
      <c r="G17" s="64">
        <v>60.698009230000025</v>
      </c>
    </row>
    <row r="18" spans="2:9" ht="15" customHeight="1" x14ac:dyDescent="0.2">
      <c r="B18" s="16" t="s">
        <v>33</v>
      </c>
      <c r="C18">
        <f>SUM(C14:C17)</f>
        <v>1135</v>
      </c>
      <c r="D18">
        <f>SUM(D14:D17)</f>
        <v>1196.3499999999999</v>
      </c>
      <c r="E18">
        <f t="shared" ref="E18:G18" si="1">SUM(E14:E17)</f>
        <v>1261.2493000000002</v>
      </c>
      <c r="F18">
        <f t="shared" si="1"/>
        <v>1329.9135430000001</v>
      </c>
      <c r="G18">
        <f t="shared" si="1"/>
        <v>1402.5720015700001</v>
      </c>
    </row>
    <row r="19" spans="2:9" ht="15" customHeight="1" x14ac:dyDescent="0.2">
      <c r="B19" s="16" t="s">
        <v>42</v>
      </c>
      <c r="C19">
        <f>SUM(C18,C13)</f>
        <v>2679.1</v>
      </c>
      <c r="D19">
        <f>SUM(D18,D13)</f>
        <v>2836.0349999999999</v>
      </c>
      <c r="E19">
        <f t="shared" ref="E19:G19" si="2">SUM(E18,E13)</f>
        <v>3012.3781500000005</v>
      </c>
      <c r="F19">
        <f t="shared" si="2"/>
        <v>3212.0502435000003</v>
      </c>
      <c r="G19">
        <f t="shared" si="2"/>
        <v>3439.9020142950003</v>
      </c>
    </row>
    <row r="21" spans="2:9" ht="15" customHeight="1" x14ac:dyDescent="0.2">
      <c r="B21" s="16" t="s">
        <v>34</v>
      </c>
      <c r="C21" s="64">
        <v>245</v>
      </c>
      <c r="D21" s="64">
        <v>259.7</v>
      </c>
      <c r="E21" s="64">
        <v>275.28199999999998</v>
      </c>
      <c r="F21" s="64">
        <v>291.79892000000001</v>
      </c>
      <c r="G21" s="64">
        <v>309.30685520000003</v>
      </c>
    </row>
    <row r="22" spans="2:9" ht="15" customHeight="1" x14ac:dyDescent="0.2">
      <c r="B22" s="16" t="s">
        <v>35</v>
      </c>
      <c r="C22" s="64">
        <v>65</v>
      </c>
      <c r="D22" s="64">
        <v>70.850000000000009</v>
      </c>
      <c r="E22" s="64">
        <v>77.226500000000016</v>
      </c>
      <c r="F22" s="64">
        <v>84.176885000000027</v>
      </c>
      <c r="G22" s="64">
        <v>91.75280465000003</v>
      </c>
    </row>
    <row r="23" spans="2:9" ht="15" customHeight="1" x14ac:dyDescent="0.2">
      <c r="B23" s="16" t="s">
        <v>24</v>
      </c>
      <c r="C23" s="64">
        <v>96.5</v>
      </c>
      <c r="D23" s="64">
        <v>98.43</v>
      </c>
      <c r="E23" s="64">
        <v>100.3986</v>
      </c>
      <c r="F23" s="64">
        <v>102.406572</v>
      </c>
      <c r="G23" s="64">
        <v>104.45470344</v>
      </c>
    </row>
    <row r="24" spans="2:9" ht="15" customHeight="1" x14ac:dyDescent="0.2">
      <c r="B24" s="16" t="s">
        <v>23</v>
      </c>
      <c r="C24" s="64">
        <v>22</v>
      </c>
      <c r="D24" s="64">
        <v>22.66</v>
      </c>
      <c r="E24" s="64">
        <v>23.3398</v>
      </c>
      <c r="F24" s="64">
        <v>24.039994</v>
      </c>
      <c r="G24" s="64">
        <v>24.761193819999999</v>
      </c>
    </row>
    <row r="25" spans="2:9" ht="15" customHeight="1" x14ac:dyDescent="0.2">
      <c r="B25" s="16" t="s">
        <v>36</v>
      </c>
      <c r="C25">
        <f>SUM(C21:C24)</f>
        <v>428.5</v>
      </c>
      <c r="D25">
        <f>SUM(D21:D24)</f>
        <v>451.64000000000004</v>
      </c>
      <c r="E25">
        <f t="shared" ref="E25:G25" si="3">SUM(E21:E24)</f>
        <v>476.24690000000004</v>
      </c>
      <c r="F25">
        <f t="shared" si="3"/>
        <v>502.422371</v>
      </c>
      <c r="G25">
        <f t="shared" si="3"/>
        <v>530.27555711000002</v>
      </c>
    </row>
    <row r="26" spans="2:9" ht="15" customHeight="1" x14ac:dyDescent="0.2">
      <c r="B26" s="16" t="s">
        <v>25</v>
      </c>
      <c r="C26" s="64">
        <v>986</v>
      </c>
      <c r="D26" s="64">
        <v>1045.1600000000001</v>
      </c>
      <c r="E26" s="64">
        <v>1107.8696000000002</v>
      </c>
      <c r="F26" s="64">
        <v>1174.3417760000002</v>
      </c>
      <c r="G26" s="64">
        <v>1244.8022825600003</v>
      </c>
    </row>
    <row r="27" spans="2:9" ht="15" customHeight="1" x14ac:dyDescent="0.2">
      <c r="B27" s="16" t="s">
        <v>32</v>
      </c>
      <c r="C27" s="64">
        <v>55</v>
      </c>
      <c r="D27" s="64">
        <v>59.95</v>
      </c>
      <c r="E27" s="64">
        <v>65.345500000000001</v>
      </c>
      <c r="F27" s="64">
        <v>71.226595000000003</v>
      </c>
      <c r="G27" s="64">
        <v>77.636988550000012</v>
      </c>
    </row>
    <row r="28" spans="2:9" ht="15" customHeight="1" x14ac:dyDescent="0.2">
      <c r="B28" s="16" t="s">
        <v>37</v>
      </c>
      <c r="C28">
        <f>SUM(C26:C27)</f>
        <v>1041</v>
      </c>
      <c r="D28">
        <f>SUM(D26:D27)</f>
        <v>1105.1100000000001</v>
      </c>
      <c r="E28">
        <f t="shared" ref="E28:G28" si="4">SUM(E26:E27)</f>
        <v>1173.2151000000001</v>
      </c>
      <c r="F28">
        <f t="shared" si="4"/>
        <v>1245.5683710000003</v>
      </c>
      <c r="G28">
        <f t="shared" si="4"/>
        <v>1322.4392711100004</v>
      </c>
    </row>
    <row r="29" spans="2:9" ht="15" customHeight="1" x14ac:dyDescent="0.2">
      <c r="B29" s="16" t="s">
        <v>54</v>
      </c>
      <c r="C29">
        <f>SUM(C28,C25)</f>
        <v>1469.5</v>
      </c>
      <c r="D29">
        <f>SUM(D28,D25)</f>
        <v>1556.7500000000002</v>
      </c>
      <c r="E29">
        <f t="shared" ref="E29:G29" si="5">SUM(E28,E25)</f>
        <v>1649.4620000000002</v>
      </c>
      <c r="F29">
        <f t="shared" si="5"/>
        <v>1747.9907420000004</v>
      </c>
      <c r="G29">
        <f t="shared" si="5"/>
        <v>1852.7148282200005</v>
      </c>
    </row>
    <row r="31" spans="2:9" ht="15" customHeight="1" x14ac:dyDescent="0.2">
      <c r="B31" s="16" t="s">
        <v>39</v>
      </c>
    </row>
    <row r="32" spans="2:9" ht="15" customHeight="1" x14ac:dyDescent="0.2">
      <c r="B32" s="16" t="s">
        <v>43</v>
      </c>
      <c r="C32" s="66">
        <v>2041.8200000000002</v>
      </c>
      <c r="D32" s="66">
        <v>2062.2382000000002</v>
      </c>
      <c r="E32" s="66">
        <v>2062.2382000000002</v>
      </c>
      <c r="F32" s="66">
        <v>2062.2382000000002</v>
      </c>
      <c r="G32" s="66">
        <v>2062.2382000000002</v>
      </c>
      <c r="I32" s="67"/>
    </row>
    <row r="33" spans="1:9" ht="15" customHeight="1" x14ac:dyDescent="0.2">
      <c r="B33" s="16" t="s">
        <v>38</v>
      </c>
      <c r="C33" s="66">
        <v>1276.1346153846152</v>
      </c>
      <c r="D33" s="66">
        <v>1276.1346153846152</v>
      </c>
      <c r="E33" s="66">
        <v>1276.1346153846152</v>
      </c>
      <c r="F33" s="66">
        <v>1276.1346153846152</v>
      </c>
      <c r="G33" s="66">
        <v>1276.1346153846152</v>
      </c>
      <c r="I33" s="67"/>
    </row>
    <row r="34" spans="1:9" ht="15" customHeight="1" x14ac:dyDescent="0.2">
      <c r="B34" s="16" t="s">
        <v>44</v>
      </c>
      <c r="C34" s="66">
        <v>196</v>
      </c>
      <c r="D34" s="66">
        <v>199.92000000000002</v>
      </c>
      <c r="E34" s="66">
        <v>203.91839999999999</v>
      </c>
      <c r="F34" s="66">
        <v>207.99676800000003</v>
      </c>
      <c r="G34" s="66">
        <v>212.15670336000002</v>
      </c>
    </row>
    <row r="35" spans="1:9" ht="15" customHeight="1" x14ac:dyDescent="0.2">
      <c r="B35" s="16" t="s">
        <v>45</v>
      </c>
      <c r="C35">
        <f>C32-SUM(C33:C34)</f>
        <v>569.68538461538492</v>
      </c>
      <c r="D35">
        <f>D32-SUM(D33:D34)</f>
        <v>586.18358461538492</v>
      </c>
      <c r="E35">
        <f t="shared" ref="E35:G35" si="6">E32-SUM(E33:E34)</f>
        <v>582.18518461538497</v>
      </c>
      <c r="F35">
        <f t="shared" si="6"/>
        <v>578.10681661538501</v>
      </c>
      <c r="G35">
        <f t="shared" si="6"/>
        <v>573.94688125538505</v>
      </c>
    </row>
    <row r="36" spans="1:9" ht="15" customHeight="1" x14ac:dyDescent="0.2">
      <c r="B36" s="16" t="s">
        <v>46</v>
      </c>
      <c r="C36" s="66">
        <v>50.58</v>
      </c>
      <c r="D36" s="66">
        <v>51.591600000000007</v>
      </c>
      <c r="E36" s="66">
        <v>52.623432000000001</v>
      </c>
      <c r="F36" s="66">
        <v>53.675900640000009</v>
      </c>
      <c r="G36" s="66">
        <v>54.74941865280001</v>
      </c>
    </row>
    <row r="37" spans="1:9" ht="15" customHeight="1" x14ac:dyDescent="0.2">
      <c r="B37" s="16" t="s">
        <v>47</v>
      </c>
      <c r="C37">
        <f>C35-C36</f>
        <v>519.10538461538488</v>
      </c>
      <c r="D37">
        <f>D35-D36</f>
        <v>534.59198461538494</v>
      </c>
      <c r="E37">
        <f t="shared" ref="E37:G37" si="7">E35-E36</f>
        <v>529.56175261538499</v>
      </c>
      <c r="F37">
        <f t="shared" si="7"/>
        <v>524.43091597538501</v>
      </c>
      <c r="G37">
        <f t="shared" si="7"/>
        <v>519.19746260258501</v>
      </c>
    </row>
    <row r="38" spans="1:9" ht="15" customHeight="1" x14ac:dyDescent="0.2">
      <c r="B38" s="16" t="s">
        <v>48</v>
      </c>
      <c r="C38" s="66">
        <v>116.92</v>
      </c>
      <c r="D38" s="66">
        <v>119.25840000000001</v>
      </c>
      <c r="E38" s="66">
        <v>121.643568</v>
      </c>
      <c r="F38" s="66">
        <v>124.07643936000002</v>
      </c>
      <c r="G38" s="66">
        <v>126.55796814720001</v>
      </c>
    </row>
    <row r="39" spans="1:9" ht="15" customHeight="1" x14ac:dyDescent="0.2">
      <c r="B39" s="16" t="s">
        <v>49</v>
      </c>
      <c r="C39">
        <f>C37-C38</f>
        <v>402.18538461538486</v>
      </c>
      <c r="D39">
        <f>D37-D38</f>
        <v>415.33358461538495</v>
      </c>
      <c r="E39">
        <f t="shared" ref="E39:G39" si="8">E37-E38</f>
        <v>407.91818461538497</v>
      </c>
      <c r="F39">
        <f t="shared" si="8"/>
        <v>400.35447661538501</v>
      </c>
      <c r="G39">
        <f t="shared" si="8"/>
        <v>392.63949445538498</v>
      </c>
    </row>
    <row r="41" spans="1:9" ht="15" customHeight="1" x14ac:dyDescent="0.2">
      <c r="B41" s="16" t="s">
        <v>53</v>
      </c>
      <c r="C41" s="64">
        <v>365</v>
      </c>
    </row>
    <row r="43" spans="1:9" ht="15" customHeight="1" x14ac:dyDescent="0.2">
      <c r="B43" s="16" t="s">
        <v>50</v>
      </c>
      <c r="C43">
        <f>C9/C33*$C$41</f>
        <v>22.91020057565666</v>
      </c>
      <c r="D43">
        <f t="shared" ref="D43:G43" si="9">D9/D33*$C$41</f>
        <v>24.05571060443949</v>
      </c>
      <c r="E43">
        <f t="shared" si="9"/>
        <v>25.258496134661467</v>
      </c>
      <c r="F43">
        <f t="shared" si="9"/>
        <v>26.521420941394545</v>
      </c>
      <c r="G43">
        <f t="shared" si="9"/>
        <v>27.847491988464274</v>
      </c>
    </row>
    <row r="44" spans="1:9" ht="15" customHeight="1" x14ac:dyDescent="0.2">
      <c r="B44" s="16" t="s">
        <v>51</v>
      </c>
      <c r="C44">
        <f>C11/C32*$C$41</f>
        <v>41.830327844765939</v>
      </c>
      <c r="D44">
        <f t="shared" ref="D44:G44" si="10">D11/D32*$C$41</f>
        <v>51.770207728670712</v>
      </c>
      <c r="E44">
        <f t="shared" si="10"/>
        <v>64.712759660838401</v>
      </c>
      <c r="F44">
        <f t="shared" si="10"/>
        <v>80.890949576047987</v>
      </c>
      <c r="G44">
        <f t="shared" si="10"/>
        <v>101.11368697006</v>
      </c>
    </row>
    <row r="45" spans="1:9" ht="15" customHeight="1" x14ac:dyDescent="0.2">
      <c r="B45" s="16" t="s">
        <v>52</v>
      </c>
      <c r="C45">
        <f>C23/C33*$C$41</f>
        <v>27.600928284030807</v>
      </c>
      <c r="D45">
        <f t="shared" ref="D45:G45" si="11">D23/D33*$C$41</f>
        <v>28.152946849711427</v>
      </c>
      <c r="E45">
        <f t="shared" si="11"/>
        <v>28.716005786705651</v>
      </c>
      <c r="F45">
        <f t="shared" si="11"/>
        <v>29.290325902439761</v>
      </c>
      <c r="G45">
        <f t="shared" si="11"/>
        <v>29.87613242048856</v>
      </c>
    </row>
    <row r="47" spans="1:9" ht="15" customHeight="1" x14ac:dyDescent="0.2">
      <c r="A47" s="15" t="s">
        <v>61</v>
      </c>
    </row>
    <row r="49" spans="3:7" ht="15" customHeight="1" x14ac:dyDescent="0.2">
      <c r="C49" s="69"/>
      <c r="D49" s="69"/>
      <c r="E49" s="69"/>
      <c r="F49" s="69"/>
      <c r="G49" s="69"/>
    </row>
    <row r="50" spans="3:7" ht="15" customHeight="1" x14ac:dyDescent="0.2">
      <c r="C50" s="69"/>
      <c r="D50" s="69"/>
      <c r="E50" s="69"/>
      <c r="F50" s="69"/>
      <c r="G50" s="69"/>
    </row>
    <row r="51" spans="3:7" ht="15" customHeight="1" x14ac:dyDescent="0.2">
      <c r="C51" s="68"/>
      <c r="D51" s="68"/>
      <c r="E51" s="68"/>
      <c r="F51" s="68"/>
      <c r="G51" s="68"/>
    </row>
  </sheetData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Microsoft Office User</cp:lastModifiedBy>
  <cp:lastPrinted>2016-05-23T13:39:03Z</cp:lastPrinted>
  <dcterms:created xsi:type="dcterms:W3CDTF">2016-02-03T14:06:14Z</dcterms:created>
  <dcterms:modified xsi:type="dcterms:W3CDTF">2022-01-01T18:22:05Z</dcterms:modified>
</cp:coreProperties>
</file>