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marcin\Desktop\The Valuer - Copy\2 Trading Comparables\17 Value - Equity EV Bridge Homework 2 - Final\"/>
    </mc:Choice>
  </mc:AlternateContent>
  <bookViews>
    <workbookView xWindow="0" yWindow="0" windowWidth="23040" windowHeight="9276"/>
  </bookViews>
  <sheets>
    <sheet name="Welcome" sheetId="1" r:id="rId1"/>
    <sheet name="Valuation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0" i="2" l="1"/>
  <c r="A7" i="1" l="1"/>
  <c r="C138" i="2" l="1"/>
  <c r="C113" i="2" l="1"/>
  <c r="C114" i="2" s="1"/>
  <c r="C135" i="2" l="1"/>
  <c r="C136" i="2"/>
  <c r="B136" i="2"/>
  <c r="C134" i="2"/>
  <c r="C137" i="2" l="1"/>
  <c r="C141" i="2" s="1"/>
  <c r="C115" i="2" l="1"/>
  <c r="C46" i="2"/>
  <c r="C45" i="2"/>
  <c r="B46" i="2"/>
  <c r="B45" i="2"/>
  <c r="C50" i="2" l="1"/>
  <c r="C116" i="2"/>
  <c r="C121" i="2" s="1"/>
</calcChain>
</file>

<file path=xl/sharedStrings.xml><?xml version="1.0" encoding="utf-8"?>
<sst xmlns="http://schemas.openxmlformats.org/spreadsheetml/2006/main" count="49" uniqueCount="32">
  <si>
    <t>This document is for training purposes only. Financial Edge accepts no responsibility or liability for any other purpose or usage.</t>
  </si>
  <si>
    <t>Equity value</t>
  </si>
  <si>
    <t>Enterprise value</t>
  </si>
  <si>
    <t>Share price</t>
  </si>
  <si>
    <t>Long term debt</t>
  </si>
  <si>
    <t>Cash and cash equivalents</t>
  </si>
  <si>
    <t>Debt</t>
  </si>
  <si>
    <t>Trading Comparables Valuation</t>
  </si>
  <si>
    <t>Basic shares outstanding</t>
  </si>
  <si>
    <t>Basic shares outstanding MM</t>
  </si>
  <si>
    <t>Latest year</t>
  </si>
  <si>
    <t>Earliest year</t>
  </si>
  <si>
    <t>Strike price</t>
  </si>
  <si>
    <t>Diluted shares outstanding MM</t>
  </si>
  <si>
    <t>Calculate enterprise value using the information below.</t>
  </si>
  <si>
    <t>Short term borrowings</t>
  </si>
  <si>
    <t>Colgate Palmolive</t>
  </si>
  <si>
    <t>RSUs</t>
  </si>
  <si>
    <t>Stock options - net new shares</t>
  </si>
  <si>
    <t>Notes and loans payable</t>
  </si>
  <si>
    <t>Current portion of long term debt</t>
  </si>
  <si>
    <t>Financial statement information below in millions.</t>
  </si>
  <si>
    <t>Share price - 10th March</t>
  </si>
  <si>
    <t>Basic shares outstanding - front page of 10K, 9th February</t>
  </si>
  <si>
    <t>Net new shares from dilution - 10K 31st December</t>
  </si>
  <si>
    <t>Cash and cash equivalents - 10K 31st December</t>
  </si>
  <si>
    <t>Debt - 10K 31st December</t>
  </si>
  <si>
    <t>The business issued 25,000.0 debt to pay for an acquisition on February 20th.</t>
  </si>
  <si>
    <t>Number of options outstanding</t>
  </si>
  <si>
    <t>Debt issuance</t>
  </si>
  <si>
    <t>Cash and cash equivalents - 10K 31st December plus cash from debt issuance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</si>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</sst>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  <numFmt numFmtId="173" formatCode="#,##0.00_);\(#,##0.00\);0.00_);@_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4" applyNumberFormat="0" applyAlignment="0" applyProtection="0"/>
    <xf numFmtId="0" fontId="18" fillId="9" borderId="5" applyNumberFormat="0" applyAlignment="0" applyProtection="0"/>
    <xf numFmtId="0" fontId="19" fillId="9" borderId="4" applyNumberFormat="0" applyAlignment="0" applyProtection="0"/>
    <xf numFmtId="0" fontId="20" fillId="0" borderId="6" applyNumberFormat="0" applyFill="0" applyAlignment="0" applyProtection="0"/>
    <xf numFmtId="0" fontId="21" fillId="10" borderId="7" applyNumberFormat="0" applyAlignment="0" applyProtection="0"/>
    <xf numFmtId="0" fontId="22" fillId="0" borderId="0" applyNumberFormat="0" applyFill="0" applyBorder="0" applyAlignment="0" applyProtection="0"/>
    <xf numFmtId="0" fontId="9" fillId="11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4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6" borderId="10" applyNumberFormat="0">
      <protection locked="0"/>
    </xf>
    <xf numFmtId="0" fontId="2" fillId="4" borderId="11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7" borderId="0" applyNumberFormat="0" applyFont="0" applyBorder="0" applyAlignment="0" applyProtection="0">
      <alignment vertical="top"/>
    </xf>
  </cellStyleXfs>
  <cellXfs count="46">
    <xf numFmtId="172" fontId="0" fillId="0" borderId="0" xfId="0"/>
    <xf numFmtId="168" fontId="32" fillId="2" borderId="0" xfId="48" applyNumberFormat="1">
      <alignment horizontal="left"/>
    </xf>
    <xf numFmtId="172" fontId="26" fillId="3" borderId="0" xfId="0" applyFont="1" applyFill="1" applyBorder="1" applyAlignment="1"/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2" fillId="4" borderId="0" xfId="51" applyNumberFormat="1" applyFont="1" applyBorder="1" applyAlignment="1">
      <alignment horizontal="left" vertical="top"/>
    </xf>
    <xf numFmtId="168" fontId="3" fillId="4" borderId="0" xfId="51" applyNumberFormat="1" applyFont="1" applyBorder="1" applyAlignment="1">
      <alignment horizontal="center" vertical="top"/>
    </xf>
    <xf numFmtId="168" fontId="2" fillId="4" borderId="0" xfId="51" applyNumberFormat="1" applyFont="1" applyBorder="1" applyAlignment="1"/>
    <xf numFmtId="168" fontId="5" fillId="4" borderId="0" xfId="51" applyNumberFormat="1" applyFont="1" applyBorder="1" applyAlignment="1">
      <alignment vertical="center" wrapText="1"/>
    </xf>
    <xf numFmtId="0" fontId="2" fillId="4" borderId="11" xfId="62" applyFont="1" applyAlignment="1">
      <alignment vertical="top"/>
    </xf>
    <xf numFmtId="0" fontId="3" fillId="4" borderId="11" xfId="62" applyFont="1" applyAlignment="1">
      <alignment horizontal="center" vertical="top"/>
    </xf>
    <xf numFmtId="0" fontId="2" fillId="4" borderId="11" xfId="62" applyFont="1" applyAlignment="1"/>
    <xf numFmtId="0" fontId="5" fillId="4" borderId="11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72" fontId="30" fillId="0" borderId="0" xfId="58" applyNumberFormat="1" applyFill="1"/>
    <xf numFmtId="173" fontId="30" fillId="0" borderId="0" xfId="58" applyNumberFormat="1" applyFill="1"/>
    <xf numFmtId="173" fontId="0" fillId="0" borderId="0" xfId="0" applyNumberFormat="1"/>
    <xf numFmtId="170" fontId="30" fillId="0" borderId="0" xfId="57" applyFont="1" applyFill="1"/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4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4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38104</xdr:colOff>
      <xdr:row>8</xdr:row>
      <xdr:rowOff>185737</xdr:rowOff>
    </xdr:from>
    <xdr:to>
      <xdr:col>5</xdr:col>
      <xdr:colOff>33529</xdr:colOff>
      <xdr:row>42</xdr:row>
      <xdr:rowOff>62067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9" y="67241737"/>
          <a:ext cx="6120000" cy="6353330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28577</xdr:colOff>
      <xdr:row>56</xdr:row>
      <xdr:rowOff>38104</xdr:rowOff>
    </xdr:from>
    <xdr:to>
      <xdr:col>6</xdr:col>
      <xdr:colOff>68702</xdr:colOff>
      <xdr:row>77</xdr:row>
      <xdr:rowOff>124075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7" y="87477604"/>
          <a:ext cx="6660000" cy="4086471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28577</xdr:colOff>
      <xdr:row>78</xdr:row>
      <xdr:rowOff>47719</xdr:rowOff>
    </xdr:from>
    <xdr:to>
      <xdr:col>6</xdr:col>
      <xdr:colOff>68702</xdr:colOff>
      <xdr:row>90</xdr:row>
      <xdr:rowOff>113150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7" y="91678219"/>
          <a:ext cx="6660000" cy="2351431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28577</xdr:colOff>
      <xdr:row>91</xdr:row>
      <xdr:rowOff>36794</xdr:rowOff>
    </xdr:from>
    <xdr:to>
      <xdr:col>6</xdr:col>
      <xdr:colOff>68702</xdr:colOff>
      <xdr:row>105</xdr:row>
      <xdr:rowOff>4881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7" y="94143794"/>
          <a:ext cx="6660000" cy="2635087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28577</xdr:colOff>
      <xdr:row>105</xdr:row>
      <xdr:rowOff>119024</xdr:rowOff>
    </xdr:from>
    <xdr:to>
      <xdr:col>6</xdr:col>
      <xdr:colOff>68702</xdr:colOff>
      <xdr:row>107</xdr:row>
      <xdr:rowOff>3748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827" y="96893024"/>
          <a:ext cx="6660000" cy="265724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21" customWidth="1"/>
    <col min="2" max="13" width="9.33203125" style="21" customWidth="1"/>
    <col min="14" max="14" width="9.88671875" style="21" customWidth="1"/>
    <col min="15" max="26" width="9.109375" style="21" customWidth="1"/>
    <col min="27" max="16384" width="9.109375" style="21"/>
  </cols>
  <sheetData>
    <row r="1" spans="1:14" s="25" customFormat="1" ht="189.75" customHeight="1" x14ac:dyDescent="0.55000000000000004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s="12" customFormat="1" ht="75" customHeight="1" x14ac:dyDescent="0.3">
      <c r="A2" s="43" t="s">
        <v>7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 s="13" customFormat="1" ht="7.5" customHeight="1" x14ac:dyDescent="0.3">
      <c r="B3" s="14"/>
      <c r="C3" s="14"/>
      <c r="F3" s="15"/>
      <c r="G3" s="15"/>
      <c r="H3" s="15"/>
      <c r="I3" s="15"/>
      <c r="J3" s="15"/>
      <c r="K3" s="15"/>
    </row>
    <row r="4" spans="1:14" s="13" customFormat="1" ht="15" customHeight="1" x14ac:dyDescent="0.3">
      <c r="A4" s="27"/>
      <c r="B4" s="28"/>
      <c r="C4" s="42"/>
      <c r="D4" s="42"/>
      <c r="E4" s="29"/>
      <c r="F4" s="30"/>
      <c r="G4" s="30"/>
      <c r="H4" s="30"/>
      <c r="I4" s="30"/>
      <c r="J4" s="30"/>
      <c r="K4" s="30"/>
      <c r="L4" s="29"/>
      <c r="M4" s="29"/>
      <c r="N4" s="29"/>
    </row>
    <row r="5" spans="1:14" s="13" customFormat="1" ht="15" customHeight="1" x14ac:dyDescent="0.3">
      <c r="A5" s="44" t="s">
        <v>0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</row>
    <row r="6" spans="1:14" s="13" customFormat="1" ht="15" customHeight="1" x14ac:dyDescent="0.3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</row>
    <row r="7" spans="1:14" s="13" customFormat="1" ht="15" customHeight="1" x14ac:dyDescent="0.3">
      <c r="A7" s="44" t="str">
        <f ca="1">"© "&amp;YEAR(TODAY())&amp;" Financial Edge Training"</f>
        <v>© 2017 Financial Edge Training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</row>
    <row r="8" spans="1:14" s="13" customFormat="1" ht="15" customHeight="1" thickBot="1" x14ac:dyDescent="0.35">
      <c r="A8" s="31"/>
      <c r="B8" s="32"/>
      <c r="C8" s="31"/>
      <c r="D8" s="31"/>
      <c r="E8" s="33"/>
      <c r="F8" s="34"/>
      <c r="G8" s="34"/>
      <c r="H8" s="34"/>
      <c r="I8" s="34"/>
      <c r="J8" s="34"/>
      <c r="K8" s="34"/>
      <c r="L8" s="33"/>
      <c r="M8" s="33"/>
      <c r="N8" s="33"/>
    </row>
    <row r="9" spans="1:14" s="13" customFormat="1" ht="15" customHeight="1" x14ac:dyDescent="0.3">
      <c r="F9" s="17"/>
      <c r="G9" s="45"/>
      <c r="H9" s="45"/>
      <c r="I9" s="45"/>
      <c r="J9" s="45"/>
      <c r="K9" s="17"/>
    </row>
    <row r="10" spans="1:14" s="13" customFormat="1" ht="15" customHeight="1" x14ac:dyDescent="0.3">
      <c r="B10" s="14"/>
      <c r="C10" s="14"/>
      <c r="F10" s="17"/>
      <c r="G10" s="45"/>
      <c r="H10" s="45"/>
      <c r="I10" s="45"/>
      <c r="J10" s="45"/>
      <c r="K10" s="17"/>
    </row>
    <row r="11" spans="1:14" s="13" customFormat="1" ht="15" customHeight="1" x14ac:dyDescent="0.3">
      <c r="B11" s="10"/>
      <c r="C11" s="10"/>
      <c r="D11" s="11"/>
      <c r="F11" s="15"/>
      <c r="G11" s="15"/>
      <c r="H11" s="15"/>
      <c r="I11" s="15"/>
      <c r="J11" s="15"/>
      <c r="K11" s="15"/>
    </row>
    <row r="12" spans="1:14" s="13" customFormat="1" ht="15" customHeight="1" x14ac:dyDescent="0.3">
      <c r="A12" s="16"/>
      <c r="B12" s="10"/>
      <c r="C12" s="10"/>
      <c r="D12" s="18"/>
      <c r="F12" s="15"/>
      <c r="G12" s="41"/>
      <c r="H12" s="41"/>
      <c r="I12" s="41"/>
      <c r="J12" s="41"/>
      <c r="K12" s="15"/>
    </row>
    <row r="13" spans="1:14" s="13" customFormat="1" ht="15" customHeight="1" x14ac:dyDescent="0.3">
      <c r="A13" s="9"/>
      <c r="B13" s="10"/>
      <c r="C13" s="10"/>
      <c r="D13" s="19"/>
      <c r="F13" s="15"/>
      <c r="G13" s="41"/>
      <c r="H13" s="41"/>
      <c r="I13" s="41"/>
      <c r="J13" s="41"/>
      <c r="K13" s="15"/>
    </row>
    <row r="14" spans="1:14" s="13" customFormat="1" ht="15" customHeight="1" x14ac:dyDescent="0.3">
      <c r="A14" s="12"/>
      <c r="B14" s="10"/>
      <c r="C14" s="10"/>
      <c r="D14" s="19"/>
      <c r="F14" s="15"/>
      <c r="G14" s="41"/>
      <c r="H14" s="41"/>
      <c r="I14" s="41"/>
      <c r="J14" s="41"/>
      <c r="K14" s="15"/>
    </row>
    <row r="15" spans="1:14" s="13" customFormat="1" ht="15" customHeight="1" x14ac:dyDescent="0.3">
      <c r="A15" s="12"/>
      <c r="B15" s="10"/>
      <c r="C15" s="10"/>
      <c r="D15" s="19"/>
      <c r="F15" s="15"/>
      <c r="G15" s="15"/>
      <c r="H15" s="15"/>
      <c r="I15" s="15"/>
      <c r="J15" s="15"/>
      <c r="K15" s="15"/>
    </row>
    <row r="16" spans="1:14" s="13" customFormat="1" ht="15" customHeight="1" x14ac:dyDescent="0.3">
      <c r="A16" s="12"/>
      <c r="B16" s="10"/>
      <c r="C16" s="10"/>
      <c r="D16" s="20"/>
      <c r="F16" s="15"/>
      <c r="G16" s="41"/>
      <c r="H16" s="41"/>
      <c r="I16" s="41"/>
      <c r="J16" s="41"/>
      <c r="K16" s="15"/>
    </row>
    <row r="17" spans="1:12" s="13" customFormat="1" ht="15" customHeight="1" x14ac:dyDescent="0.3">
      <c r="A17" s="12"/>
      <c r="B17" s="22"/>
      <c r="C17" s="23"/>
      <c r="D17" s="20"/>
      <c r="F17" s="15"/>
      <c r="G17" s="15"/>
      <c r="H17" s="15"/>
      <c r="I17" s="15"/>
      <c r="J17" s="15"/>
      <c r="K17" s="15"/>
    </row>
    <row r="18" spans="1:12" ht="15" customHeight="1" x14ac:dyDescent="0.3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2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 x14ac:dyDescent="0.3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zoomScaleNormal="100" workbookViewId="0"/>
  </sheetViews>
  <sheetFormatPr defaultColWidth="9.109375" defaultRowHeight="15" customHeight="1" x14ac:dyDescent="0.3"/>
  <cols>
    <col min="1" max="1" width="1.44140625" style="7" customWidth="1"/>
    <col min="2" max="2" width="52.6640625" style="8" customWidth="1"/>
    <col min="3" max="7" width="11" customWidth="1"/>
    <col min="8" max="9" width="15.6640625" customWidth="1"/>
    <col min="10" max="10" width="11" customWidth="1"/>
    <col min="11" max="11" width="29.6640625" customWidth="1"/>
    <col min="12" max="12" width="9.33203125" customWidth="1"/>
  </cols>
  <sheetData>
    <row r="1" spans="1:10" s="35" customFormat="1" ht="45" customHeight="1" x14ac:dyDescent="0.55000000000000004">
      <c r="A1" s="1" t="s">
        <v>7</v>
      </c>
      <c r="B1" s="3"/>
      <c r="C1" s="5"/>
      <c r="D1" s="5"/>
      <c r="E1" s="5"/>
      <c r="F1" s="5"/>
      <c r="G1" s="5"/>
      <c r="H1" s="5"/>
      <c r="I1" s="5"/>
      <c r="J1" s="5"/>
    </row>
    <row r="2" spans="1:10" s="26" customFormat="1" ht="30" customHeight="1" x14ac:dyDescent="0.4">
      <c r="A2" s="6"/>
      <c r="B2" s="2"/>
      <c r="C2" s="4"/>
      <c r="D2" s="4"/>
      <c r="E2" s="4"/>
      <c r="F2" s="4"/>
      <c r="G2" s="4"/>
      <c r="H2" s="4"/>
      <c r="I2" s="4"/>
      <c r="J2" s="4"/>
    </row>
    <row r="3" spans="1:10" ht="15" customHeight="1" x14ac:dyDescent="0.3">
      <c r="A3" s="7" t="s">
        <v>31</v>
      </c>
      <c r="C3" s="36"/>
    </row>
    <row r="4" spans="1:10" ht="15" customHeight="1" x14ac:dyDescent="0.3">
      <c r="B4" s="8" t="s">
        <v>14</v>
      </c>
      <c r="C4" s="36"/>
    </row>
    <row r="5" spans="1:10" ht="15" customHeight="1" x14ac:dyDescent="0.3">
      <c r="C5" s="36"/>
    </row>
    <row r="6" spans="1:10" ht="15" customHeight="1" x14ac:dyDescent="0.3">
      <c r="B6" s="8" t="s">
        <v>3</v>
      </c>
      <c r="C6" s="37">
        <v>11.69</v>
      </c>
    </row>
    <row r="7" spans="1:10" ht="15" customHeight="1" x14ac:dyDescent="0.3">
      <c r="B7" s="8" t="s">
        <v>9</v>
      </c>
      <c r="C7" s="36">
        <v>338.25402100000002</v>
      </c>
    </row>
    <row r="8" spans="1:10" ht="15" customHeight="1" x14ac:dyDescent="0.3">
      <c r="B8" s="8" t="s">
        <v>13</v>
      </c>
      <c r="C8" s="36">
        <v>342.46322100000003</v>
      </c>
    </row>
    <row r="9" spans="1:10" ht="15" customHeight="1" x14ac:dyDescent="0.3">
      <c r="C9" s="36"/>
      <c r="D9" t="s">
        <v>10</v>
      </c>
      <c r="E9" t="s">
        <v>11</v>
      </c>
    </row>
    <row r="10" spans="1:10" ht="15" customHeight="1" x14ac:dyDescent="0.3">
      <c r="C10" s="36"/>
    </row>
    <row r="11" spans="1:10" ht="15" customHeight="1" x14ac:dyDescent="0.3">
      <c r="C11" s="36"/>
    </row>
    <row r="12" spans="1:10" ht="15" customHeight="1" x14ac:dyDescent="0.3">
      <c r="C12" s="36"/>
    </row>
    <row r="13" spans="1:10" ht="15" customHeight="1" x14ac:dyDescent="0.3">
      <c r="C13" s="36"/>
    </row>
    <row r="14" spans="1:10" ht="15" customHeight="1" x14ac:dyDescent="0.3">
      <c r="C14" s="36"/>
    </row>
    <row r="15" spans="1:10" ht="15" customHeight="1" x14ac:dyDescent="0.3">
      <c r="C15" s="36"/>
    </row>
    <row r="16" spans="1:10" ht="15" customHeight="1" x14ac:dyDescent="0.3">
      <c r="C16" s="36"/>
    </row>
    <row r="17" spans="3:3" ht="15" customHeight="1" x14ac:dyDescent="0.3">
      <c r="C17" s="36"/>
    </row>
    <row r="18" spans="3:3" ht="15" customHeight="1" x14ac:dyDescent="0.3">
      <c r="C18" s="36"/>
    </row>
    <row r="19" spans="3:3" ht="15" customHeight="1" x14ac:dyDescent="0.3">
      <c r="C19" s="36"/>
    </row>
    <row r="20" spans="3:3" ht="15" customHeight="1" x14ac:dyDescent="0.3">
      <c r="C20" s="36"/>
    </row>
    <row r="21" spans="3:3" ht="15" customHeight="1" x14ac:dyDescent="0.3">
      <c r="C21" s="36"/>
    </row>
    <row r="22" spans="3:3" ht="15" customHeight="1" x14ac:dyDescent="0.3">
      <c r="C22" s="36"/>
    </row>
    <row r="23" spans="3:3" ht="15" customHeight="1" x14ac:dyDescent="0.3">
      <c r="C23" s="36"/>
    </row>
    <row r="24" spans="3:3" ht="15" customHeight="1" x14ac:dyDescent="0.3">
      <c r="C24" s="36"/>
    </row>
    <row r="25" spans="3:3" ht="15" customHeight="1" x14ac:dyDescent="0.3">
      <c r="C25" s="36"/>
    </row>
    <row r="26" spans="3:3" ht="15" customHeight="1" x14ac:dyDescent="0.3">
      <c r="C26" s="36"/>
    </row>
    <row r="27" spans="3:3" ht="15" customHeight="1" x14ac:dyDescent="0.3">
      <c r="C27" s="36"/>
    </row>
    <row r="28" spans="3:3" ht="15" customHeight="1" x14ac:dyDescent="0.3">
      <c r="C28" s="36"/>
    </row>
    <row r="29" spans="3:3" ht="15" customHeight="1" x14ac:dyDescent="0.3">
      <c r="C29" s="36"/>
    </row>
    <row r="30" spans="3:3" ht="15" customHeight="1" x14ac:dyDescent="0.3">
      <c r="C30" s="36"/>
    </row>
    <row r="31" spans="3:3" ht="15" customHeight="1" x14ac:dyDescent="0.3">
      <c r="C31" s="36"/>
    </row>
    <row r="32" spans="3:3" ht="15" customHeight="1" x14ac:dyDescent="0.3">
      <c r="C32" s="36"/>
    </row>
    <row r="33" spans="2:3" ht="15" customHeight="1" x14ac:dyDescent="0.3">
      <c r="C33" s="36"/>
    </row>
    <row r="34" spans="2:3" ht="15" customHeight="1" x14ac:dyDescent="0.3">
      <c r="C34" s="36"/>
    </row>
    <row r="35" spans="2:3" ht="15" customHeight="1" x14ac:dyDescent="0.3">
      <c r="C35" s="36"/>
    </row>
    <row r="37" spans="2:3" ht="15" customHeight="1" x14ac:dyDescent="0.3">
      <c r="C37" s="38"/>
    </row>
    <row r="42" spans="2:3" ht="15" customHeight="1" x14ac:dyDescent="0.3">
      <c r="C42" s="37"/>
    </row>
    <row r="43" spans="2:3" ht="15" customHeight="1" x14ac:dyDescent="0.3">
      <c r="C43" s="36"/>
    </row>
    <row r="44" spans="2:3" ht="15" customHeight="1" x14ac:dyDescent="0.3">
      <c r="C44" s="36"/>
    </row>
    <row r="45" spans="2:3" ht="15" customHeight="1" x14ac:dyDescent="0.3">
      <c r="B45" s="8" t="str">
        <f>B6</f>
        <v>Share price</v>
      </c>
      <c r="C45">
        <f>C6</f>
        <v>11.69</v>
      </c>
    </row>
    <row r="46" spans="2:3" ht="15" customHeight="1" x14ac:dyDescent="0.3">
      <c r="B46" s="8" t="str">
        <f>B8</f>
        <v>Diluted shares outstanding MM</v>
      </c>
      <c r="C46">
        <f>C8</f>
        <v>342.46322100000003</v>
      </c>
    </row>
    <row r="47" spans="2:3" ht="15" customHeight="1" x14ac:dyDescent="0.3">
      <c r="B47" s="8" t="s">
        <v>15</v>
      </c>
      <c r="C47" s="36">
        <v>0</v>
      </c>
    </row>
    <row r="48" spans="2:3" ht="15" customHeight="1" x14ac:dyDescent="0.3">
      <c r="B48" s="8" t="s">
        <v>4</v>
      </c>
      <c r="C48" s="36">
        <v>2100</v>
      </c>
    </row>
    <row r="49" spans="1:6" ht="15" customHeight="1" x14ac:dyDescent="0.3">
      <c r="B49" s="8" t="s">
        <v>5</v>
      </c>
      <c r="C49" s="36">
        <v>971.65</v>
      </c>
    </row>
    <row r="50" spans="1:6" ht="15" customHeight="1" x14ac:dyDescent="0.3">
      <c r="B50" s="8" t="s">
        <v>2</v>
      </c>
      <c r="C50">
        <f>C45*C46+C47+C48-C49</f>
        <v>5131.7450534899999</v>
      </c>
    </row>
    <row r="51" spans="1:6" ht="15" customHeight="1" x14ac:dyDescent="0.3">
      <c r="C51" s="36"/>
    </row>
    <row r="52" spans="1:6" ht="15" customHeight="1" x14ac:dyDescent="0.3">
      <c r="A52" s="7" t="s">
        <v>31</v>
      </c>
      <c r="C52" s="36"/>
    </row>
    <row r="53" spans="1:6" ht="15" customHeight="1" x14ac:dyDescent="0.3">
      <c r="B53" s="8" t="s">
        <v>14</v>
      </c>
      <c r="C53" s="36"/>
      <c r="F53" t="s">
        <v>16</v>
      </c>
    </row>
    <row r="54" spans="1:6" ht="15" customHeight="1" x14ac:dyDescent="0.3">
      <c r="C54" s="36"/>
    </row>
    <row r="55" spans="1:6" ht="15" customHeight="1" x14ac:dyDescent="0.3">
      <c r="B55" s="8" t="s">
        <v>3</v>
      </c>
      <c r="C55" s="37">
        <v>71.16</v>
      </c>
    </row>
    <row r="56" spans="1:6" ht="15" customHeight="1" x14ac:dyDescent="0.3">
      <c r="B56" s="8" t="s">
        <v>21</v>
      </c>
      <c r="C56" s="36"/>
      <c r="E56" t="s">
        <v>10</v>
      </c>
      <c r="F56" t="s">
        <v>11</v>
      </c>
    </row>
    <row r="73" spans="3:3" ht="15" customHeight="1" x14ac:dyDescent="0.3">
      <c r="C73" s="38"/>
    </row>
    <row r="92" spans="3:3" ht="15" customHeight="1" x14ac:dyDescent="0.3">
      <c r="C92" s="38"/>
    </row>
    <row r="109" spans="2:3" ht="15" customHeight="1" x14ac:dyDescent="0.3">
      <c r="B109" s="8" t="s">
        <v>9</v>
      </c>
      <c r="C109" s="36">
        <v>892.738516</v>
      </c>
    </row>
    <row r="110" spans="2:3" ht="15" customHeight="1" x14ac:dyDescent="0.3">
      <c r="B110" s="8" t="s">
        <v>17</v>
      </c>
      <c r="C110" s="36">
        <v>3.1659999999999999</v>
      </c>
    </row>
    <row r="111" spans="2:3" ht="15" customHeight="1" x14ac:dyDescent="0.3">
      <c r="B111" s="8" t="s">
        <v>28</v>
      </c>
      <c r="C111" s="36">
        <v>43.92</v>
      </c>
    </row>
    <row r="112" spans="2:3" ht="15" customHeight="1" x14ac:dyDescent="0.3">
      <c r="B112" s="8" t="s">
        <v>12</v>
      </c>
      <c r="C112" s="36">
        <v>56</v>
      </c>
    </row>
    <row r="113" spans="1:5" ht="15" customHeight="1" x14ac:dyDescent="0.3">
      <c r="B113" s="8" t="s">
        <v>18</v>
      </c>
      <c r="C113">
        <f>(C55-C112)/C55*C111</f>
        <v>9.3567622259696446</v>
      </c>
      <c r="E113" s="38"/>
    </row>
    <row r="114" spans="1:5" ht="15" customHeight="1" x14ac:dyDescent="0.3">
      <c r="B114" s="8" t="s">
        <v>13</v>
      </c>
      <c r="C114">
        <f>SUM(C109:C110,C113)</f>
        <v>905.2612782259697</v>
      </c>
    </row>
    <row r="115" spans="1:5" ht="15" customHeight="1" x14ac:dyDescent="0.3">
      <c r="B115" s="8" t="s">
        <v>3</v>
      </c>
      <c r="C115" s="38">
        <f>C55</f>
        <v>71.16</v>
      </c>
    </row>
    <row r="116" spans="1:5" ht="15" customHeight="1" x14ac:dyDescent="0.3">
      <c r="B116" s="8" t="s">
        <v>1</v>
      </c>
      <c r="C116">
        <f>C114*C115</f>
        <v>64418.392558560001</v>
      </c>
    </row>
    <row r="117" spans="1:5" ht="15" customHeight="1" x14ac:dyDescent="0.3">
      <c r="B117" s="8" t="s">
        <v>19</v>
      </c>
      <c r="C117" s="36">
        <v>4</v>
      </c>
    </row>
    <row r="118" spans="1:5" ht="15" customHeight="1" x14ac:dyDescent="0.3">
      <c r="B118" s="8" t="s">
        <v>20</v>
      </c>
      <c r="C118" s="36">
        <v>298</v>
      </c>
    </row>
    <row r="119" spans="1:5" ht="15" customHeight="1" x14ac:dyDescent="0.3">
      <c r="B119" s="8" t="s">
        <v>4</v>
      </c>
      <c r="C119" s="36">
        <v>6269</v>
      </c>
    </row>
    <row r="120" spans="1:5" ht="15" customHeight="1" x14ac:dyDescent="0.3">
      <c r="B120" s="8" t="s">
        <v>5</v>
      </c>
      <c r="C120" s="36">
        <v>970</v>
      </c>
    </row>
    <row r="121" spans="1:5" ht="15" customHeight="1" x14ac:dyDescent="0.3">
      <c r="B121" s="8" t="s">
        <v>2</v>
      </c>
      <c r="C121">
        <f>C116+SUM(C117:C119)-C120</f>
        <v>70019.392558560008</v>
      </c>
    </row>
    <row r="123" spans="1:5" ht="15" customHeight="1" x14ac:dyDescent="0.3">
      <c r="A123" s="7" t="s">
        <v>31</v>
      </c>
      <c r="C123" s="38"/>
    </row>
    <row r="124" spans="1:5" ht="15" customHeight="1" x14ac:dyDescent="0.3">
      <c r="B124" s="8" t="s">
        <v>14</v>
      </c>
    </row>
    <row r="126" spans="1:5" ht="15" customHeight="1" x14ac:dyDescent="0.3">
      <c r="B126" s="8" t="s">
        <v>22</v>
      </c>
      <c r="C126" s="37">
        <v>5.42</v>
      </c>
    </row>
    <row r="127" spans="1:5" ht="15" customHeight="1" x14ac:dyDescent="0.3">
      <c r="B127" s="8" t="s">
        <v>23</v>
      </c>
      <c r="C127" s="36">
        <v>389.5</v>
      </c>
    </row>
    <row r="128" spans="1:5" ht="15" customHeight="1" x14ac:dyDescent="0.3">
      <c r="B128" s="8" t="s">
        <v>24</v>
      </c>
      <c r="C128" s="36">
        <v>19.5</v>
      </c>
    </row>
    <row r="129" spans="2:7" ht="15" customHeight="1" x14ac:dyDescent="0.3">
      <c r="B129" s="8" t="s">
        <v>26</v>
      </c>
      <c r="C129" s="36">
        <v>78574.100000000006</v>
      </c>
    </row>
    <row r="130" spans="2:7" ht="15" customHeight="1" x14ac:dyDescent="0.3">
      <c r="B130" s="8" t="s">
        <v>25</v>
      </c>
      <c r="C130" s="36">
        <v>10836.5</v>
      </c>
    </row>
    <row r="132" spans="2:7" ht="15" customHeight="1" x14ac:dyDescent="0.3">
      <c r="B132" s="8" t="s">
        <v>27</v>
      </c>
      <c r="F132" s="21"/>
    </row>
    <row r="134" spans="2:7" ht="15" customHeight="1" x14ac:dyDescent="0.3">
      <c r="B134" s="8" t="s">
        <v>3</v>
      </c>
      <c r="C134" s="38">
        <f>C126</f>
        <v>5.42</v>
      </c>
    </row>
    <row r="135" spans="2:7" ht="15" customHeight="1" x14ac:dyDescent="0.3">
      <c r="B135" s="8" t="s">
        <v>8</v>
      </c>
      <c r="C135">
        <f>C127</f>
        <v>389.5</v>
      </c>
    </row>
    <row r="136" spans="2:7" ht="15" customHeight="1" x14ac:dyDescent="0.3">
      <c r="B136" s="8" t="str">
        <f>B128</f>
        <v>Net new shares from dilution - 10K 31st December</v>
      </c>
      <c r="C136">
        <f>C128</f>
        <v>19.5</v>
      </c>
      <c r="D136" s="36"/>
      <c r="E136" s="36"/>
      <c r="F136" s="36"/>
      <c r="G136" s="36"/>
    </row>
    <row r="137" spans="2:7" ht="15" customHeight="1" x14ac:dyDescent="0.3">
      <c r="B137" s="8" t="s">
        <v>1</v>
      </c>
      <c r="C137">
        <f>SUM(C135:C136)*C134</f>
        <v>2216.7799999999997</v>
      </c>
      <c r="D137" s="36"/>
      <c r="E137" s="36"/>
      <c r="F137" s="36"/>
      <c r="G137" s="36"/>
    </row>
    <row r="138" spans="2:7" ht="15" customHeight="1" x14ac:dyDescent="0.3">
      <c r="B138" s="8" t="s">
        <v>6</v>
      </c>
      <c r="C138">
        <f>C129</f>
        <v>78574.100000000006</v>
      </c>
      <c r="D138" s="39"/>
      <c r="E138" s="39"/>
      <c r="F138" s="39"/>
      <c r="G138" s="39"/>
    </row>
    <row r="139" spans="2:7" ht="15" customHeight="1" x14ac:dyDescent="0.3">
      <c r="B139" s="8" t="s">
        <v>29</v>
      </c>
      <c r="C139" s="36">
        <v>25000</v>
      </c>
      <c r="D139" s="39"/>
      <c r="E139" s="39"/>
      <c r="F139" s="39"/>
      <c r="G139" s="39"/>
    </row>
    <row r="140" spans="2:7" ht="15" customHeight="1" x14ac:dyDescent="0.3">
      <c r="B140" s="8" t="s">
        <v>30</v>
      </c>
      <c r="C140">
        <f>C130+C139</f>
        <v>35836.5</v>
      </c>
      <c r="D140" s="39"/>
      <c r="E140" s="39"/>
      <c r="F140" s="39"/>
      <c r="G140" s="39"/>
    </row>
    <row r="141" spans="2:7" ht="15" customHeight="1" x14ac:dyDescent="0.3">
      <c r="B141" s="8" t="s">
        <v>2</v>
      </c>
      <c r="C141">
        <f>SUM(C137:C139)-C140</f>
        <v>69954.38</v>
      </c>
      <c r="D141" s="39"/>
      <c r="E141" s="39"/>
      <c r="F141" s="39"/>
      <c r="G141" s="39"/>
    </row>
    <row r="142" spans="2:7" ht="15" customHeight="1" x14ac:dyDescent="0.3">
      <c r="D142" s="39"/>
      <c r="E142" s="39"/>
      <c r="F142" s="39"/>
      <c r="G142" s="39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rowBreaks count="2" manualBreakCount="2">
    <brk id="60" max="16383" man="1"/>
    <brk id="98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Welcome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marcin</cp:lastModifiedBy>
  <cp:lastPrinted>2016-05-01T20:56:51Z</cp:lastPrinted>
  <dcterms:created xsi:type="dcterms:W3CDTF">2016-02-03T14:06:14Z</dcterms:created>
  <dcterms:modified xsi:type="dcterms:W3CDTF">2017-06-05T19:18:05Z</dcterms:modified>
</cp:coreProperties>
</file>