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linhphan/Desktop/Investment Banking/Intro to Valuing/Transaction Comparables/"/>
    </mc:Choice>
  </mc:AlternateContent>
  <xr:revisionPtr revIDLastSave="0" documentId="13_ncr:1_{8F43C719-6BFD-AB46-B04D-6FCE07780815}" xr6:coauthVersionLast="47" xr6:coauthVersionMax="47" xr10:uidLastSave="{00000000-0000-0000-0000-000000000000}"/>
  <bookViews>
    <workbookView xWindow="0" yWindow="500" windowWidth="28800" windowHeight="16160" activeTab="2" xr2:uid="{00000000-000D-0000-FFFF-FFFF00000000}"/>
  </bookViews>
  <sheets>
    <sheet name="Welcome" sheetId="1" r:id="rId1"/>
    <sheet name="Info" sheetId="6" r:id="rId2"/>
    <sheet name="Workout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switch">Info!$N$10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2" l="1"/>
  <c r="C39" i="2"/>
  <c r="C36" i="2"/>
  <c r="C38" i="2"/>
  <c r="C35" i="2"/>
  <c r="C33" i="2"/>
  <c r="C32" i="2"/>
  <c r="C31" i="2"/>
  <c r="C30" i="2"/>
  <c r="C29" i="2"/>
  <c r="C28" i="2"/>
  <c r="C27" i="2"/>
  <c r="C26" i="2"/>
  <c r="C25" i="2"/>
  <c r="C24" i="2"/>
  <c r="C23" i="2"/>
  <c r="A7" i="1"/>
  <c r="A1" i="6" l="1"/>
</calcChain>
</file>

<file path=xl/sharedStrings.xml><?xml version="1.0" encoding="utf-8"?>
<sst xmlns="http://schemas.openxmlformats.org/spreadsheetml/2006/main" count="79" uniqueCount="71">
  <si>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</si>
  <si>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</si>
  <si>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</si>
  <si>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</si>
  <si>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</si>
  <si>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</si>
  <si>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</si>
  <si>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</si>
  <si>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</si>
  <si>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</si>
  <si>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</si>
  <si>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</si>
  <si>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</si>
  <si>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</si>
  <si>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</si>
  <si>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</si>
  <si>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Valuation</t>
  </si>
  <si>
    <t>Control - what is it?</t>
  </si>
  <si>
    <t>Control premium - how to calculate it?</t>
  </si>
  <si>
    <t>Which transactions are comparable</t>
  </si>
  <si>
    <t>EV calculations in a change of control context</t>
  </si>
  <si>
    <t>Asset vs Equity deals</t>
  </si>
  <si>
    <t>Data sources</t>
  </si>
  <si>
    <t>Workout</t>
  </si>
  <si>
    <t>Transaction Comparables</t>
  </si>
  <si>
    <t>Instructor Guide</t>
  </si>
  <si>
    <t>Workout tab</t>
  </si>
  <si>
    <t>Offer premium</t>
  </si>
  <si>
    <t>Enterprise value</t>
  </si>
  <si>
    <t>Offer price</t>
  </si>
  <si>
    <t>Unaffected traded price</t>
  </si>
  <si>
    <t>Shares outstanding, m</t>
  </si>
  <si>
    <t>Employee stock options outstanding</t>
  </si>
  <si>
    <t>Option strike price</t>
  </si>
  <si>
    <t>Cash and cash equivalents on latest balance sheet</t>
  </si>
  <si>
    <t>Equity affiliates on latest balance sheet</t>
  </si>
  <si>
    <t>Debt on latest balance sheet</t>
  </si>
  <si>
    <t>NCI on latest balance sheet</t>
  </si>
  <si>
    <t>LTM EBIT</t>
  </si>
  <si>
    <t>LTM D&amp;A</t>
  </si>
  <si>
    <t>Basic shares outstanding</t>
  </si>
  <si>
    <t>Net new shares from options</t>
  </si>
  <si>
    <t>Diluted shares outstanding</t>
  </si>
  <si>
    <t>Equity value</t>
  </si>
  <si>
    <t>Debt</t>
  </si>
  <si>
    <t>Cash and equivalents</t>
  </si>
  <si>
    <t>Net debt</t>
  </si>
  <si>
    <t>NCI</t>
  </si>
  <si>
    <t>Equity affiliates</t>
  </si>
  <si>
    <t>EBIT</t>
  </si>
  <si>
    <t>EBITDA</t>
  </si>
  <si>
    <t>EV / EBIT</t>
  </si>
  <si>
    <t>EV / EBITDA</t>
  </si>
  <si>
    <t>End</t>
  </si>
  <si>
    <t>Q1 - what is control - screenshot of deal terms asking when is control achieved</t>
  </si>
  <si>
    <t>Q2 - what transactions should be ignored and what transaction should be investigated for comparability</t>
  </si>
  <si>
    <t>Q3 - Assets or Equity deal? How to identify them from deal terms and also premia are only relevant for equity deals</t>
  </si>
  <si>
    <t>Q4 and 5 - easy control premium and value creation calculations</t>
  </si>
  <si>
    <t>Q6 and 7 - real examples to identify "unaffected" share price for premia calcs.</t>
  </si>
  <si>
    <t>Q8 - exploration of data sources and reliability</t>
  </si>
  <si>
    <t xml:space="preserve">Q9 and 10 - what price to use if it changes? Willing buyer/seller concept. 2 real examples </t>
  </si>
  <si>
    <t>Q11 - Asset deal - calculate the multiple - understand they are normally trailing</t>
  </si>
  <si>
    <t>Q12 - Equity deal, multiples calculation</t>
  </si>
  <si>
    <t>Q13 - change of control clauses, 2 examples, converts and an NCI tag along clause</t>
  </si>
  <si>
    <t>Q14 - Understanding synergies, where they come from and what they are worth</t>
  </si>
  <si>
    <t>Q15 and 16 - Deal context and comparability</t>
  </si>
  <si>
    <t xml:space="preserve">Workout </t>
  </si>
  <si>
    <t xml:space="preserve">All information is given at the deal announcement or the most </t>
  </si>
  <si>
    <t>recent filing prior to the deal announcement.</t>
  </si>
  <si>
    <t xml:space="preserve">Calculate the EBIT, EBITDA multiple and also the control </t>
  </si>
  <si>
    <t>premium using the information given below.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</si>
</sst>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1" formatCode="_(* #,##0_);_(* \(#,##0\);_(* &quot;-&quot;_);_(@_)"/>
    <numFmt numFmtId="43" formatCode="_(* #,##0.00_);_(* \(#,##0.00\);_(* &quot;-&quot;??_);_(@_)"/>
    <numFmt numFmtId="164" formatCode="_(&quot;£&quot;* #,##0_);_(&quot;£&quot;* \(#,##0\);_(&quot;£&quot;* &quot;-&quot;_);_(@_)"/>
    <numFmt numFmtId="165" formatCode="_(&quot;£&quot;* #,##0.00_);_(&quot;£&quot;* \(#,##0.00\);_(&quot;£&quot;* &quot;-&quot;??_);_(@_)"/>
    <numFmt numFmtId="166" formatCode="[$-409]d\-mmm\-yy;@"/>
    <numFmt numFmtId="167" formatCode="0.0"/>
    <numFmt numFmtId="168" formatCode="#,##0.0_);\(#,##0.0\)\,0.0_);@_)"/>
    <numFmt numFmtId="169" formatCode="#,##0.0\ \x_);\(#,##0.0\ \x\);"/>
    <numFmt numFmtId="170" formatCode="0.0%_);\(0.0%\)"/>
    <numFmt numFmtId="171" formatCode=";;;"/>
    <numFmt numFmtId="172" formatCode="#,##0.0_);\(#,##0.0\);0.0_);@_)"/>
    <numFmt numFmtId="173" formatCode="#,##0.00_);\(#,##0.00\);0.00_);@_)"/>
  </numFmts>
  <fonts count="34" x14ac:knownFonts="1">
    <font>
      <sz val="11"/>
      <color theme="1" tint="0.2499465926084170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11"/>
      <color rgb="FF00B05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2" fontId="0" fillId="0" borderId="0"/>
    <xf numFmtId="0" fontId="6" fillId="0" borderId="0" applyNumberFormat="0" applyFill="0" applyBorder="0" applyAlignment="0" applyProtection="0"/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4" fillId="6" borderId="0" applyNumberFormat="0" applyBorder="0" applyAlignment="0" applyProtection="0"/>
    <xf numFmtId="0" fontId="15" fillId="7" borderId="0" applyNumberFormat="0" applyBorder="0" applyAlignment="0" applyProtection="0"/>
    <xf numFmtId="0" fontId="16" fillId="8" borderId="0" applyNumberFormat="0" applyBorder="0" applyAlignment="0" applyProtection="0"/>
    <xf numFmtId="0" fontId="17" fillId="9" borderId="5" applyNumberFormat="0" applyAlignment="0" applyProtection="0"/>
    <xf numFmtId="0" fontId="18" fillId="10" borderId="6" applyNumberFormat="0" applyAlignment="0" applyProtection="0"/>
    <xf numFmtId="0" fontId="19" fillId="10" borderId="5" applyNumberFormat="0" applyAlignment="0" applyProtection="0"/>
    <xf numFmtId="0" fontId="20" fillId="0" borderId="7" applyNumberFormat="0" applyFill="0" applyAlignment="0" applyProtection="0"/>
    <xf numFmtId="0" fontId="21" fillId="11" borderId="8" applyNumberFormat="0" applyAlignment="0" applyProtection="0"/>
    <xf numFmtId="0" fontId="22" fillId="0" borderId="0" applyNumberFormat="0" applyFill="0" applyBorder="0" applyAlignment="0" applyProtection="0"/>
    <xf numFmtId="0" fontId="9" fillId="12" borderId="9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0" applyNumberFormat="0" applyFill="0" applyAlignment="0" applyProtection="0"/>
    <xf numFmtId="0" fontId="2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5" fillId="36" borderId="0" applyNumberFormat="0" applyBorder="0" applyAlignment="0" applyProtection="0"/>
    <xf numFmtId="0" fontId="32" fillId="2" borderId="0" applyNumberFormat="0">
      <alignment horizontal="left"/>
    </xf>
    <xf numFmtId="0" fontId="8" fillId="3" borderId="0" applyNumberFormat="0" applyAlignment="0">
      <alignment horizontal="left"/>
    </xf>
    <xf numFmtId="0" fontId="4" fillId="0" borderId="0" applyNumberFormat="0" applyFill="0" applyBorder="0">
      <alignment horizontal="left" vertical="center"/>
    </xf>
    <xf numFmtId="0" fontId="2" fillId="5" borderId="0" applyNumberFormat="0" applyFont="0" applyAlignment="0" applyProtection="0">
      <alignment vertical="top"/>
    </xf>
    <xf numFmtId="166" fontId="28" fillId="3" borderId="0">
      <alignment horizontal="center"/>
    </xf>
    <xf numFmtId="168" fontId="27" fillId="2" borderId="0">
      <alignment horizontal="center"/>
    </xf>
    <xf numFmtId="168" fontId="3" fillId="0" borderId="0">
      <alignment vertical="top"/>
    </xf>
    <xf numFmtId="166" fontId="29" fillId="0" borderId="0" applyFont="0" applyFill="0" applyBorder="0" applyAlignment="0" applyProtection="0"/>
    <xf numFmtId="169" fontId="9" fillId="0" borderId="0" applyFont="0" applyFill="0" applyBorder="0" applyAlignment="0" applyProtection="0"/>
    <xf numFmtId="170" fontId="29" fillId="2" borderId="0" applyFont="0" applyFill="0" applyBorder="0" applyAlignment="0" applyProtection="0"/>
    <xf numFmtId="168" fontId="30" fillId="2" borderId="0" applyNumberFormat="0" applyFill="0" applyBorder="0" applyAlignment="0" applyProtection="0"/>
    <xf numFmtId="168" fontId="31" fillId="0" borderId="0" applyNumberFormat="0" applyFill="0" applyBorder="0" applyAlignment="0">
      <alignment vertical="top"/>
    </xf>
    <xf numFmtId="171" fontId="29" fillId="2" borderId="0" applyFont="0" applyFill="0" applyBorder="0" applyAlignment="0" applyProtection="0"/>
    <xf numFmtId="169" fontId="30" fillId="37" borderId="11" applyNumberFormat="0">
      <protection locked="0"/>
    </xf>
    <xf numFmtId="0" fontId="2" fillId="5" borderId="12" applyFont="0" applyAlignment="0" applyProtection="0">
      <alignment vertical="top"/>
    </xf>
    <xf numFmtId="168" fontId="32" fillId="3" borderId="0" applyNumberFormat="0" applyBorder="0">
      <alignment horizontal="center" vertical="top"/>
    </xf>
    <xf numFmtId="168" fontId="3" fillId="38" borderId="0" applyNumberFormat="0" applyFont="0" applyBorder="0" applyAlignment="0" applyProtection="0">
      <alignment vertical="top"/>
    </xf>
  </cellStyleXfs>
  <cellXfs count="84">
    <xf numFmtId="172" fontId="0" fillId="0" borderId="0" xfId="0"/>
    <xf numFmtId="172" fontId="2" fillId="5" borderId="0" xfId="0" applyFont="1" applyFill="1" applyBorder="1"/>
    <xf numFmtId="172" fontId="2" fillId="4" borderId="0" xfId="0" applyFont="1" applyFill="1" applyBorder="1"/>
    <xf numFmtId="172" fontId="2" fillId="5" borderId="0" xfId="0" applyFont="1" applyFill="1" applyBorder="1" applyAlignment="1">
      <alignment vertical="top" wrapText="1"/>
    </xf>
    <xf numFmtId="172" fontId="2" fillId="5" borderId="1" xfId="0" applyFont="1" applyFill="1" applyBorder="1" applyAlignment="1">
      <alignment vertical="top"/>
    </xf>
    <xf numFmtId="168" fontId="32" fillId="2" borderId="0" xfId="48" applyNumberFormat="1">
      <alignment horizontal="left"/>
    </xf>
    <xf numFmtId="172" fontId="25" fillId="2" borderId="0" xfId="0" applyFont="1" applyFill="1" applyBorder="1" applyAlignment="1"/>
    <xf numFmtId="172" fontId="26" fillId="3" borderId="0" xfId="0" applyFont="1" applyFill="1" applyBorder="1" applyAlignment="1"/>
    <xf numFmtId="172" fontId="3" fillId="5" borderId="0" xfId="0" applyFont="1" applyFill="1" applyBorder="1" applyAlignment="1">
      <alignment horizontal="center" vertical="top"/>
    </xf>
    <xf numFmtId="172" fontId="3" fillId="5" borderId="0" xfId="0" applyFont="1" applyFill="1" applyBorder="1" applyAlignment="1">
      <alignment vertical="top"/>
    </xf>
    <xf numFmtId="172" fontId="25" fillId="2" borderId="0" xfId="0" applyFont="1" applyFill="1" applyBorder="1" applyAlignment="1">
      <alignment vertical="center"/>
    </xf>
    <xf numFmtId="166" fontId="28" fillId="3" borderId="0" xfId="52">
      <alignment horizontal="center"/>
    </xf>
    <xf numFmtId="168" fontId="27" fillId="2" borderId="0" xfId="53">
      <alignment horizontal="center"/>
    </xf>
    <xf numFmtId="168" fontId="32" fillId="2" borderId="0" xfId="48" applyNumberFormat="1" applyAlignment="1"/>
    <xf numFmtId="168" fontId="8" fillId="3" borderId="0" xfId="49" applyNumberFormat="1" applyAlignment="1"/>
    <xf numFmtId="168" fontId="4" fillId="0" borderId="0" xfId="50" applyNumberFormat="1">
      <alignment horizontal="left" vertical="center"/>
    </xf>
    <xf numFmtId="168" fontId="3" fillId="0" borderId="0" xfId="54">
      <alignment vertical="top"/>
    </xf>
    <xf numFmtId="172" fontId="2" fillId="5" borderId="0" xfId="0" applyFont="1" applyFill="1" applyBorder="1" applyAlignment="1">
      <alignment horizontal="left" vertical="top"/>
    </xf>
    <xf numFmtId="172" fontId="2" fillId="5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vertical="top" wrapText="1"/>
    </xf>
    <xf numFmtId="172" fontId="3" fillId="0" borderId="0" xfId="0" applyFont="1" applyFill="1" applyBorder="1" applyAlignment="1">
      <alignment vertical="top"/>
    </xf>
    <xf numFmtId="172" fontId="2" fillId="0" borderId="0" xfId="0" applyFont="1" applyFill="1" applyBorder="1" applyAlignment="1">
      <alignment horizontal="left" wrapText="1"/>
    </xf>
    <xf numFmtId="172" fontId="2" fillId="0" borderId="0" xfId="0" applyFont="1" applyFill="1" applyBorder="1" applyAlignment="1">
      <alignment vertical="top"/>
    </xf>
    <xf numFmtId="172" fontId="2" fillId="0" borderId="0" xfId="0" applyFont="1" applyFill="1" applyBorder="1"/>
    <xf numFmtId="172" fontId="4" fillId="0" borderId="0" xfId="0" applyFont="1" applyFill="1" applyBorder="1" applyAlignment="1">
      <alignment vertical="center"/>
    </xf>
    <xf numFmtId="172" fontId="5" fillId="0" borderId="0" xfId="0" applyFont="1" applyFill="1" applyBorder="1" applyAlignment="1">
      <alignment vertical="center" wrapText="1"/>
    </xf>
    <xf numFmtId="172" fontId="2" fillId="0" borderId="0" xfId="0" applyFont="1" applyFill="1" applyBorder="1" applyAlignment="1">
      <alignment horizontal="left" vertical="top"/>
    </xf>
    <xf numFmtId="172" fontId="3" fillId="0" borderId="0" xfId="0" applyFont="1" applyFill="1" applyBorder="1" applyAlignment="1">
      <alignment horizontal="center" vertical="top"/>
    </xf>
    <xf numFmtId="172" fontId="7" fillId="0" borderId="0" xfId="0" applyFont="1" applyFill="1" applyBorder="1" applyAlignment="1">
      <alignment vertical="center" wrapText="1"/>
    </xf>
    <xf numFmtId="166" fontId="2" fillId="0" borderId="0" xfId="0" applyNumberFormat="1" applyFont="1" applyFill="1" applyBorder="1" applyAlignment="1">
      <alignment horizontal="left"/>
    </xf>
    <xf numFmtId="172" fontId="2" fillId="0" borderId="0" xfId="0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72" fontId="0" fillId="0" borderId="0" xfId="0" applyFill="1"/>
    <xf numFmtId="172" fontId="3" fillId="0" borderId="0" xfId="0" applyFont="1" applyFill="1" applyBorder="1" applyAlignment="1">
      <alignment horizontal="left" vertical="top"/>
    </xf>
    <xf numFmtId="172" fontId="3" fillId="0" borderId="0" xfId="0" applyFont="1" applyFill="1" applyBorder="1"/>
    <xf numFmtId="172" fontId="0" fillId="0" borderId="0" xfId="0" applyFill="1" applyBorder="1"/>
    <xf numFmtId="172" fontId="25" fillId="0" borderId="0" xfId="0" applyFont="1" applyFill="1" applyBorder="1" applyAlignment="1"/>
    <xf numFmtId="172" fontId="26" fillId="0" borderId="0" xfId="0" applyFont="1" applyFill="1" applyBorder="1" applyAlignment="1"/>
    <xf numFmtId="168" fontId="30" fillId="0" borderId="0" xfId="58" applyFill="1" applyBorder="1" applyAlignment="1">
      <alignment vertical="top"/>
    </xf>
    <xf numFmtId="168" fontId="2" fillId="5" borderId="0" xfId="51" applyNumberFormat="1" applyFont="1" applyBorder="1" applyAlignment="1">
      <alignment horizontal="left" vertical="top"/>
    </xf>
    <xf numFmtId="168" fontId="3" fillId="5" borderId="0" xfId="51" applyNumberFormat="1" applyFont="1" applyBorder="1" applyAlignment="1">
      <alignment horizontal="center" vertical="top"/>
    </xf>
    <xf numFmtId="168" fontId="2" fillId="5" borderId="0" xfId="51" applyNumberFormat="1" applyFont="1" applyBorder="1" applyAlignment="1"/>
    <xf numFmtId="168" fontId="5" fillId="5" borderId="0" xfId="51" applyNumberFormat="1" applyFont="1" applyBorder="1" applyAlignment="1">
      <alignment vertical="center" wrapText="1"/>
    </xf>
    <xf numFmtId="168" fontId="2" fillId="5" borderId="0" xfId="51" applyNumberFormat="1" applyFont="1" applyAlignment="1">
      <alignment vertical="top"/>
    </xf>
    <xf numFmtId="168" fontId="2" fillId="5" borderId="0" xfId="51" applyNumberFormat="1" applyFont="1" applyAlignment="1"/>
    <xf numFmtId="168" fontId="5" fillId="5" borderId="0" xfId="51" applyNumberFormat="1" applyFont="1" applyAlignment="1">
      <alignment vertical="center" wrapText="1"/>
    </xf>
    <xf numFmtId="0" fontId="2" fillId="5" borderId="12" xfId="62" applyFont="1" applyAlignment="1">
      <alignment vertical="top"/>
    </xf>
    <xf numFmtId="0" fontId="3" fillId="5" borderId="12" xfId="62" applyFont="1" applyAlignment="1">
      <alignment horizontal="center" vertical="top"/>
    </xf>
    <xf numFmtId="0" fontId="2" fillId="5" borderId="12" xfId="62" applyFont="1" applyAlignment="1"/>
    <xf numFmtId="0" fontId="5" fillId="5" borderId="12" xfId="62" applyFont="1" applyAlignment="1">
      <alignment vertical="center" wrapText="1"/>
    </xf>
    <xf numFmtId="172" fontId="25" fillId="0" borderId="0" xfId="0" applyFont="1" applyFill="1" applyBorder="1" applyAlignment="1">
      <alignment vertical="center"/>
    </xf>
    <xf numFmtId="168" fontId="7" fillId="5" borderId="0" xfId="51" applyNumberFormat="1" applyFont="1" applyAlignment="1">
      <alignment vertical="center" wrapText="1"/>
    </xf>
    <xf numFmtId="0" fontId="3" fillId="5" borderId="12" xfId="62" applyFont="1" applyAlignment="1"/>
    <xf numFmtId="0" fontId="2" fillId="5" borderId="12" xfId="62" applyFont="1" applyAlignment="1">
      <alignment horizontal="left"/>
    </xf>
    <xf numFmtId="0" fontId="7" fillId="5" borderId="12" xfId="62" applyFont="1" applyAlignment="1">
      <alignment horizontal="center" vertical="center" wrapText="1"/>
    </xf>
    <xf numFmtId="0" fontId="7" fillId="5" borderId="12" xfId="62" applyFont="1" applyAlignment="1">
      <alignment vertical="center" wrapText="1"/>
    </xf>
    <xf numFmtId="168" fontId="30" fillId="37" borderId="11" xfId="61" applyNumberFormat="1">
      <protection locked="0"/>
    </xf>
    <xf numFmtId="168" fontId="2" fillId="0" borderId="0" xfId="51" applyNumberFormat="1" applyFont="1" applyFill="1" applyAlignment="1"/>
    <xf numFmtId="0" fontId="2" fillId="0" borderId="0" xfId="62" applyFont="1" applyFill="1" applyBorder="1" applyAlignment="1"/>
    <xf numFmtId="172" fontId="0" fillId="5" borderId="0" xfId="51" applyNumberFormat="1" applyFont="1" applyAlignment="1"/>
    <xf numFmtId="172" fontId="2" fillId="5" borderId="0" xfId="51" applyNumberFormat="1" applyFont="1" applyAlignment="1">
      <alignment vertical="top"/>
    </xf>
    <xf numFmtId="0" fontId="0" fillId="5" borderId="12" xfId="62" applyFont="1" applyAlignment="1"/>
    <xf numFmtId="172" fontId="4" fillId="5" borderId="0" xfId="51" applyNumberFormat="1" applyFont="1" applyAlignment="1">
      <alignment vertical="center"/>
    </xf>
    <xf numFmtId="0" fontId="3" fillId="5" borderId="12" xfId="62" applyFont="1" applyAlignment="1">
      <alignment horizontal="left" vertical="top"/>
    </xf>
    <xf numFmtId="172" fontId="0" fillId="5" borderId="0" xfId="51" applyNumberFormat="1" applyFont="1" applyAlignment="1">
      <alignment horizontal="left"/>
    </xf>
    <xf numFmtId="172" fontId="0" fillId="5" borderId="0" xfId="51" applyNumberFormat="1" applyFont="1" applyAlignment="1">
      <alignment horizontal="left"/>
    </xf>
    <xf numFmtId="170" fontId="0" fillId="0" borderId="0" xfId="57" applyFont="1" applyFill="1"/>
    <xf numFmtId="169" fontId="0" fillId="0" borderId="0" xfId="56" applyFont="1"/>
    <xf numFmtId="172" fontId="0" fillId="5" borderId="0" xfId="51" applyNumberFormat="1" applyFont="1" applyAlignment="1">
      <alignment horizontal="left"/>
    </xf>
    <xf numFmtId="172" fontId="33" fillId="0" borderId="0" xfId="0" applyFont="1"/>
    <xf numFmtId="173" fontId="30" fillId="0" borderId="0" xfId="58" applyNumberFormat="1" applyFill="1"/>
    <xf numFmtId="172" fontId="30" fillId="0" borderId="0" xfId="58" applyNumberFormat="1" applyFill="1"/>
    <xf numFmtId="168" fontId="32" fillId="2" borderId="0" xfId="48" applyNumberFormat="1" applyFill="1" applyAlignment="1">
      <alignment horizontal="center"/>
    </xf>
    <xf numFmtId="172" fontId="5" fillId="0" borderId="0" xfId="0" applyFont="1" applyFill="1" applyBorder="1" applyAlignment="1">
      <alignment horizontal="center" vertical="center" wrapText="1"/>
    </xf>
    <xf numFmtId="168" fontId="2" fillId="5" borderId="0" xfId="51" applyNumberFormat="1" applyFont="1" applyBorder="1" applyAlignment="1">
      <alignment horizontal="left" vertical="top"/>
    </xf>
    <xf numFmtId="168" fontId="32" fillId="3" borderId="0" xfId="49" applyNumberFormat="1" applyFont="1" applyAlignment="1">
      <alignment horizontal="center" vertical="center"/>
    </xf>
    <xf numFmtId="168" fontId="31" fillId="5" borderId="0" xfId="59" applyNumberFormat="1" applyFill="1" applyBorder="1" applyAlignment="1">
      <alignment horizontal="center" vertical="center" wrapText="1"/>
    </xf>
    <xf numFmtId="172" fontId="7" fillId="0" borderId="0" xfId="0" applyFont="1" applyFill="1" applyBorder="1" applyAlignment="1">
      <alignment horizontal="center" vertical="center" wrapText="1"/>
    </xf>
    <xf numFmtId="172" fontId="0" fillId="5" borderId="0" xfId="51" applyNumberFormat="1" applyFont="1" applyAlignment="1">
      <alignment horizontal="left"/>
    </xf>
    <xf numFmtId="172" fontId="4" fillId="5" borderId="0" xfId="50" applyNumberFormat="1" applyFill="1" applyAlignment="1">
      <alignment horizontal="left" vertical="center"/>
    </xf>
    <xf numFmtId="172" fontId="4" fillId="5" borderId="0" xfId="0" applyFont="1" applyFill="1" applyBorder="1" applyAlignment="1">
      <alignment horizontal="left" vertical="center"/>
    </xf>
    <xf numFmtId="168" fontId="2" fillId="5" borderId="0" xfId="51" applyNumberFormat="1" applyFont="1" applyAlignment="1">
      <alignment horizontal="left"/>
    </xf>
    <xf numFmtId="166" fontId="2" fillId="5" borderId="0" xfId="51" applyNumberFormat="1" applyFont="1" applyAlignment="1">
      <alignment horizontal="left"/>
    </xf>
    <xf numFmtId="0" fontId="2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 xr:uid="{00000000-0005-0000-0000-000018000000}"/>
    <cellStyle name="Bad" xfId="13" builtinId="27" hidden="1"/>
    <cellStyle name="BG Border" xfId="62" xr:uid="{00000000-0005-0000-0000-00001A000000}"/>
    <cellStyle name="Blank" xfId="60" xr:uid="{00000000-0005-0000-0000-00001B000000}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 xr:uid="{00000000-0005-0000-0000-000020000000}"/>
    <cellStyle name="Currency" xfId="4" builtinId="4" hidden="1"/>
    <cellStyle name="Currency [0]" xfId="5" builtinId="7" hidden="1"/>
    <cellStyle name="Date" xfId="55" xr:uid="{00000000-0005-0000-0000-000023000000}"/>
    <cellStyle name="Date Heading" xfId="52" xr:uid="{00000000-0005-0000-0000-000024000000}"/>
    <cellStyle name="Explanatory Text" xfId="22" builtinId="53" hidden="1"/>
    <cellStyle name="Good" xfId="12" builtinId="26" hidden="1"/>
    <cellStyle name="Hard Coded Number" xfId="58" xr:uid="{00000000-0005-0000-0000-000027000000}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 xr:uid="{00000000-0005-0000-0000-00002C000000}"/>
    <cellStyle name="Hist Proj Title" xfId="53" xr:uid="{00000000-0005-0000-0000-00002D000000}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 xr:uid="{00000000-0005-0000-0000-000032000000}"/>
    <cellStyle name="Neutral" xfId="14" builtinId="28" hidden="1"/>
    <cellStyle name="Normal" xfId="0" builtinId="0" customBuiltin="1"/>
    <cellStyle name="Note" xfId="21" builtinId="10" hidden="1"/>
    <cellStyle name="Notes and Comments" xfId="59" xr:uid="{00000000-0005-0000-0000-000036000000}"/>
    <cellStyle name="Output" xfId="16" builtinId="21" hidden="1"/>
    <cellStyle name="Percent" xfId="6" builtinId="5" hidden="1"/>
    <cellStyle name="Percent" xfId="57" builtinId="5" customBuiltin="1"/>
    <cellStyle name="Primary Title" xfId="48" xr:uid="{00000000-0005-0000-0000-00003A000000}"/>
    <cellStyle name="Row Label" xfId="54" xr:uid="{00000000-0005-0000-0000-00003B000000}"/>
    <cellStyle name="Secondary Title" xfId="49" xr:uid="{00000000-0005-0000-0000-00003C000000}"/>
    <cellStyle name="Tertiary Title" xfId="50" xr:uid="{00000000-0005-0000-0000-00003D000000}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FE Training">
  <a:themeElements>
    <a:clrScheme name="Financial Edge">
      <a:dk1>
        <a:srgbClr val="3F3F3F"/>
      </a:dk1>
      <a:lt1>
        <a:sysClr val="window" lastClr="FFFFFF"/>
      </a:lt1>
      <a:dk2>
        <a:srgbClr val="163260"/>
      </a:dk2>
      <a:lt2>
        <a:srgbClr val="F2F2F2"/>
      </a:lt2>
      <a:accent1>
        <a:srgbClr val="085393"/>
      </a:accent1>
      <a:accent2>
        <a:srgbClr val="8064A2"/>
      </a:accent2>
      <a:accent3>
        <a:srgbClr val="C0504D"/>
      </a:accent3>
      <a:accent4>
        <a:srgbClr val="ED7D31"/>
      </a:accent4>
      <a:accent5>
        <a:srgbClr val="FFC000"/>
      </a:accent5>
      <a:accent6>
        <a:srgbClr val="70AD47"/>
      </a:accent6>
      <a:hlink>
        <a:srgbClr val="085393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showGridLines="0" zoomScaleNormal="100" workbookViewId="0">
      <selection sqref="A1:N1"/>
    </sheetView>
  </sheetViews>
  <sheetFormatPr baseColWidth="10" defaultColWidth="9.1640625" defaultRowHeight="15" x14ac:dyDescent="0.2"/>
  <cols>
    <col min="1" max="1" width="9.83203125" style="32" customWidth="1"/>
    <col min="2" max="13" width="9.1640625" style="32" customWidth="1"/>
    <col min="14" max="14" width="9.83203125" style="32" customWidth="1"/>
    <col min="15" max="26" width="9.1640625" style="32" customWidth="1"/>
    <col min="27" max="16384" width="9.1640625" style="32"/>
  </cols>
  <sheetData>
    <row r="1" spans="1:14" s="36" customFormat="1" ht="189.75" customHeight="1" x14ac:dyDescent="0.35">
      <c r="A1" s="72"/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</row>
    <row r="2" spans="1:14" s="22" customFormat="1" ht="75" customHeight="1" x14ac:dyDescent="0.2">
      <c r="A2" s="75" t="s">
        <v>16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</row>
    <row r="3" spans="1:14" s="23" customFormat="1" ht="7.5" customHeight="1" x14ac:dyDescent="0.2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2">
      <c r="A4" s="39"/>
      <c r="B4" s="40"/>
      <c r="C4" s="74"/>
      <c r="D4" s="74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2">
      <c r="A5" s="76" t="s">
        <v>9</v>
      </c>
      <c r="B5" s="76"/>
      <c r="C5" s="76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</row>
    <row r="6" spans="1:14" s="23" customFormat="1" ht="15" customHeight="1" x14ac:dyDescent="0.2">
      <c r="A6" s="76"/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</row>
    <row r="7" spans="1:14" s="23" customFormat="1" ht="15" customHeight="1" x14ac:dyDescent="0.2">
      <c r="A7" s="76" t="str">
        <f ca="1">"© "&amp;YEAR(TODAY())&amp;" Financial Edge Training"</f>
        <v>© 2022 Financial Edge Training</v>
      </c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</row>
    <row r="8" spans="1:14" s="23" customFormat="1" ht="15" customHeight="1" thickBot="1" x14ac:dyDescent="0.2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2">
      <c r="F9" s="28"/>
      <c r="G9" s="77"/>
      <c r="H9" s="77"/>
      <c r="I9" s="77"/>
      <c r="J9" s="77"/>
      <c r="K9" s="28"/>
    </row>
    <row r="10" spans="1:14" s="23" customFormat="1" ht="15" customHeight="1" x14ac:dyDescent="0.2">
      <c r="B10" s="24"/>
      <c r="C10" s="24"/>
      <c r="F10" s="28"/>
      <c r="G10" s="77"/>
      <c r="H10" s="77"/>
      <c r="I10" s="77"/>
      <c r="J10" s="77"/>
      <c r="K10" s="28"/>
    </row>
    <row r="11" spans="1:14" s="23" customFormat="1" ht="15" customHeight="1" x14ac:dyDescent="0.2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2">
      <c r="A12" s="26"/>
      <c r="B12" s="20"/>
      <c r="C12" s="20"/>
      <c r="D12" s="29"/>
      <c r="F12" s="25"/>
      <c r="G12" s="73"/>
      <c r="H12" s="73"/>
      <c r="I12" s="73"/>
      <c r="J12" s="73"/>
      <c r="K12" s="25"/>
    </row>
    <row r="13" spans="1:14" s="23" customFormat="1" ht="15" customHeight="1" x14ac:dyDescent="0.2">
      <c r="A13" s="19"/>
      <c r="B13" s="20"/>
      <c r="C13" s="20"/>
      <c r="D13" s="30"/>
      <c r="F13" s="25"/>
      <c r="G13" s="73"/>
      <c r="H13" s="73"/>
      <c r="I13" s="73"/>
      <c r="J13" s="73"/>
      <c r="K13" s="25"/>
    </row>
    <row r="14" spans="1:14" s="23" customFormat="1" ht="15" customHeight="1" x14ac:dyDescent="0.2">
      <c r="A14" s="22"/>
      <c r="B14" s="20"/>
      <c r="C14" s="20"/>
      <c r="D14" s="30"/>
      <c r="F14" s="25"/>
      <c r="G14" s="73"/>
      <c r="H14" s="73"/>
      <c r="I14" s="73"/>
      <c r="J14" s="73"/>
      <c r="K14" s="25"/>
    </row>
    <row r="15" spans="1:14" s="23" customFormat="1" ht="15" customHeight="1" x14ac:dyDescent="0.2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2">
      <c r="A16" s="22"/>
      <c r="B16" s="20"/>
      <c r="C16" s="20"/>
      <c r="D16" s="31"/>
      <c r="F16" s="25"/>
      <c r="G16" s="73"/>
      <c r="H16" s="73"/>
      <c r="I16" s="73"/>
      <c r="J16" s="73"/>
      <c r="K16" s="25"/>
    </row>
    <row r="17" spans="1:12" s="23" customFormat="1" ht="15" customHeight="1" x14ac:dyDescent="0.2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2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2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2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5"/>
  <sheetViews>
    <sheetView showGridLines="0" zoomScaleNormal="100" workbookViewId="0"/>
  </sheetViews>
  <sheetFormatPr baseColWidth="10" defaultColWidth="9.1640625" defaultRowHeight="15" x14ac:dyDescent="0.2"/>
  <cols>
    <col min="1" max="1" width="1.5" customWidth="1"/>
    <col min="2" max="2" width="2.83203125" customWidth="1"/>
    <col min="3" max="3" width="13.1640625" customWidth="1"/>
    <col min="4" max="4" width="2.83203125" customWidth="1"/>
    <col min="5" max="7" width="1.5" customWidth="1"/>
    <col min="8" max="8" width="2.83203125" customWidth="1"/>
    <col min="9" max="9" width="42.83203125" customWidth="1"/>
    <col min="10" max="11" width="1.5" customWidth="1"/>
    <col min="12" max="12" width="15.5" bestFit="1" customWidth="1"/>
    <col min="13" max="14" width="1.5" customWidth="1"/>
    <col min="15" max="15" width="2.83203125" customWidth="1"/>
    <col min="16" max="16" width="32.5" customWidth="1"/>
    <col min="17" max="17" width="2.83203125" customWidth="1"/>
    <col min="18" max="18" width="1.5" customWidth="1"/>
    <col min="23" max="23" width="17.83203125" bestFit="1" customWidth="1"/>
  </cols>
  <sheetData>
    <row r="1" spans="1:18" s="36" customFormat="1" ht="45" customHeight="1" x14ac:dyDescent="0.35">
      <c r="A1" s="13" t="str">
        <f>Welcome!A2</f>
        <v>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25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2"/>
    <row r="4" spans="1:18" s="2" customFormat="1" ht="22.5" customHeight="1" x14ac:dyDescent="0.2">
      <c r="A4" s="1"/>
      <c r="B4" s="80" t="s">
        <v>0</v>
      </c>
      <c r="C4" s="80"/>
      <c r="D4" s="80"/>
      <c r="E4" s="80"/>
      <c r="F4" s="80"/>
      <c r="G4" s="80"/>
      <c r="H4" s="80"/>
      <c r="I4" s="80"/>
      <c r="K4" s="1"/>
      <c r="L4" s="80" t="s">
        <v>2</v>
      </c>
      <c r="M4" s="80"/>
      <c r="N4" s="80"/>
      <c r="O4" s="80"/>
      <c r="P4" s="80"/>
      <c r="Q4" s="45"/>
      <c r="R4" s="45"/>
    </row>
    <row r="5" spans="1:18" s="2" customFormat="1" ht="15" customHeight="1" x14ac:dyDescent="0.2">
      <c r="A5" s="17"/>
      <c r="B5" s="8" t="s">
        <v>1</v>
      </c>
      <c r="C5" s="59" t="s">
        <v>17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81"/>
      <c r="O5" s="81"/>
      <c r="P5" s="81"/>
      <c r="Q5" s="81"/>
      <c r="R5" s="45"/>
    </row>
    <row r="6" spans="1:18" s="2" customFormat="1" ht="15" customHeight="1" x14ac:dyDescent="0.2">
      <c r="A6" s="3"/>
      <c r="B6" s="8" t="s">
        <v>1</v>
      </c>
      <c r="C6" s="59" t="s">
        <v>18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82"/>
      <c r="O6" s="82"/>
      <c r="P6" s="82"/>
      <c r="Q6" s="82"/>
      <c r="R6" s="45"/>
    </row>
    <row r="7" spans="1:18" s="2" customFormat="1" ht="15" customHeight="1" x14ac:dyDescent="0.2">
      <c r="A7" s="18"/>
      <c r="B7" s="8" t="s">
        <v>1</v>
      </c>
      <c r="C7" s="18" t="s">
        <v>19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81"/>
      <c r="O7" s="81"/>
      <c r="P7" s="81"/>
      <c r="Q7" s="81"/>
      <c r="R7" s="45"/>
    </row>
    <row r="8" spans="1:18" s="2" customFormat="1" ht="15" customHeight="1" x14ac:dyDescent="0.2">
      <c r="A8" s="18"/>
      <c r="B8" s="8" t="s">
        <v>1</v>
      </c>
      <c r="C8" s="18" t="s">
        <v>20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81"/>
      <c r="O8" s="81"/>
      <c r="P8" s="81"/>
      <c r="Q8" s="81"/>
      <c r="R8" s="45"/>
    </row>
    <row r="9" spans="1:18" s="2" customFormat="1" ht="15" customHeight="1" x14ac:dyDescent="0.2">
      <c r="A9" s="43"/>
      <c r="B9" s="8" t="s">
        <v>1</v>
      </c>
      <c r="C9" s="18" t="s">
        <v>21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81"/>
      <c r="O9" s="81"/>
      <c r="P9" s="81"/>
      <c r="Q9" s="81"/>
      <c r="R9" s="45"/>
    </row>
    <row r="10" spans="1:18" s="2" customFormat="1" ht="15" customHeight="1" x14ac:dyDescent="0.2">
      <c r="A10" s="44"/>
      <c r="B10" s="8" t="s">
        <v>1</v>
      </c>
      <c r="C10" s="18" t="s">
        <v>22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3"/>
      <c r="O10" s="83"/>
      <c r="P10" s="83"/>
      <c r="Q10" s="83"/>
      <c r="R10" s="51"/>
    </row>
    <row r="11" spans="1:18" s="2" customFormat="1" ht="15" customHeight="1" thickBot="1" x14ac:dyDescent="0.2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2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2">
      <c r="A13" s="59"/>
      <c r="B13" s="79" t="s">
        <v>15</v>
      </c>
      <c r="C13" s="79"/>
      <c r="D13" s="79"/>
      <c r="E13" s="79"/>
      <c r="F13" s="79"/>
      <c r="G13" s="79"/>
      <c r="H13" s="79"/>
      <c r="I13" s="79"/>
      <c r="J13" s="79"/>
      <c r="K13" s="79"/>
      <c r="L13" s="79"/>
      <c r="N13" s="1"/>
      <c r="O13" s="80" t="s">
        <v>10</v>
      </c>
      <c r="P13" s="80"/>
      <c r="Q13" s="80"/>
      <c r="R13" s="62"/>
    </row>
    <row r="14" spans="1:18" s="2" customFormat="1" ht="15" customHeight="1" x14ac:dyDescent="0.2">
      <c r="A14" s="60"/>
      <c r="B14" s="78" t="s">
        <v>23</v>
      </c>
      <c r="C14" s="78"/>
      <c r="D14" s="78"/>
      <c r="E14" s="78"/>
      <c r="F14" s="78"/>
      <c r="G14" s="78"/>
      <c r="H14" s="78"/>
      <c r="I14" s="78"/>
      <c r="J14" s="78"/>
      <c r="K14" s="78"/>
      <c r="L14" s="78"/>
      <c r="N14" s="17"/>
      <c r="O14" s="27"/>
      <c r="P14" s="22"/>
      <c r="Q14" s="22"/>
      <c r="R14" s="60"/>
    </row>
    <row r="15" spans="1:18" s="2" customFormat="1" ht="15" customHeight="1" x14ac:dyDescent="0.2">
      <c r="A15" s="60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N15" s="3"/>
      <c r="O15" s="27"/>
      <c r="P15" s="56" t="s">
        <v>11</v>
      </c>
      <c r="Q15" s="22"/>
      <c r="R15" s="60"/>
    </row>
    <row r="16" spans="1:18" s="2" customFormat="1" ht="15" customHeight="1" x14ac:dyDescent="0.2">
      <c r="A16" s="60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N16" s="18"/>
      <c r="O16" s="27"/>
      <c r="P16" s="38" t="s">
        <v>12</v>
      </c>
      <c r="Q16" s="22"/>
      <c r="R16" s="60"/>
    </row>
    <row r="17" spans="1:18" s="2" customFormat="1" ht="15" customHeight="1" x14ac:dyDescent="0.2">
      <c r="A17" s="60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N17" s="18"/>
      <c r="O17" s="27"/>
      <c r="P17" t="s">
        <v>13</v>
      </c>
      <c r="Q17" s="22"/>
      <c r="R17" s="60"/>
    </row>
    <row r="18" spans="1:18" s="2" customFormat="1" ht="15" customHeight="1" x14ac:dyDescent="0.2">
      <c r="A18" s="44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N18" s="44"/>
      <c r="O18" s="57"/>
      <c r="P18" s="57"/>
      <c r="Q18" s="57"/>
      <c r="R18" s="44"/>
    </row>
    <row r="19" spans="1:18" ht="16" thickBot="1" x14ac:dyDescent="0.2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2">
      <c r="Q20" s="58"/>
      <c r="R20" s="35"/>
    </row>
    <row r="21" spans="1:18" ht="16" x14ac:dyDescent="0.2">
      <c r="A21" s="59"/>
      <c r="B21" s="79" t="s">
        <v>25</v>
      </c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8"/>
      <c r="N21" s="78"/>
      <c r="O21" s="78"/>
      <c r="P21" s="78"/>
      <c r="Q21" s="78"/>
      <c r="R21" s="78"/>
    </row>
    <row r="22" spans="1:18" x14ac:dyDescent="0.2">
      <c r="A22" s="60"/>
      <c r="B22" s="78" t="s">
        <v>26</v>
      </c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</row>
    <row r="23" spans="1:18" x14ac:dyDescent="0.2">
      <c r="A23" s="60"/>
      <c r="B23" s="68"/>
      <c r="C23" s="68"/>
      <c r="D23" s="68" t="s">
        <v>54</v>
      </c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</row>
    <row r="24" spans="1:18" x14ac:dyDescent="0.2">
      <c r="A24" s="60"/>
      <c r="B24" s="68"/>
      <c r="C24" s="68"/>
      <c r="D24" s="68" t="s">
        <v>55</v>
      </c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</row>
    <row r="25" spans="1:18" x14ac:dyDescent="0.2">
      <c r="A25" s="60"/>
      <c r="B25" s="68"/>
      <c r="C25" s="68"/>
      <c r="D25" s="68" t="s">
        <v>56</v>
      </c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</row>
    <row r="26" spans="1:18" x14ac:dyDescent="0.2">
      <c r="A26" s="60"/>
      <c r="B26" s="68"/>
      <c r="C26" s="68"/>
      <c r="D26" s="68" t="s">
        <v>57</v>
      </c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</row>
    <row r="27" spans="1:18" x14ac:dyDescent="0.2">
      <c r="A27" s="60"/>
      <c r="B27" s="68"/>
      <c r="C27" s="68"/>
      <c r="D27" s="68" t="s">
        <v>58</v>
      </c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  <c r="R27" s="68"/>
    </row>
    <row r="28" spans="1:18" x14ac:dyDescent="0.2">
      <c r="A28" s="60"/>
      <c r="B28" s="68"/>
      <c r="C28" s="68"/>
      <c r="D28" s="68" t="s">
        <v>59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8"/>
      <c r="P28" s="68"/>
      <c r="Q28" s="68"/>
      <c r="R28" s="68"/>
    </row>
    <row r="29" spans="1:18" x14ac:dyDescent="0.2">
      <c r="A29" s="60"/>
      <c r="B29" s="68"/>
      <c r="C29" s="68"/>
      <c r="D29" s="68" t="s">
        <v>60</v>
      </c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  <c r="R29" s="68"/>
    </row>
    <row r="30" spans="1:18" x14ac:dyDescent="0.2">
      <c r="A30" s="60"/>
      <c r="B30" s="68"/>
      <c r="C30" s="68"/>
      <c r="D30" s="68" t="s">
        <v>61</v>
      </c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P30" s="68"/>
      <c r="Q30" s="68"/>
      <c r="R30" s="68"/>
    </row>
    <row r="31" spans="1:18" x14ac:dyDescent="0.2">
      <c r="A31" s="60"/>
      <c r="B31" s="68"/>
      <c r="C31" s="68"/>
      <c r="D31" s="68" t="s">
        <v>62</v>
      </c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  <c r="R31" s="68"/>
    </row>
    <row r="32" spans="1:18" x14ac:dyDescent="0.2">
      <c r="A32" s="60"/>
      <c r="B32" s="68"/>
      <c r="C32" s="68"/>
      <c r="D32" s="68" t="s">
        <v>63</v>
      </c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68"/>
      <c r="Q32" s="68"/>
      <c r="R32" s="68"/>
    </row>
    <row r="33" spans="1:18" x14ac:dyDescent="0.2">
      <c r="A33" s="60"/>
      <c r="B33" s="65"/>
      <c r="C33" s="65"/>
      <c r="D33" s="68" t="s">
        <v>64</v>
      </c>
      <c r="E33" s="68"/>
      <c r="F33" s="68"/>
      <c r="G33" s="68"/>
      <c r="H33" s="68"/>
      <c r="I33" s="68"/>
      <c r="J33" s="68"/>
      <c r="K33" s="68"/>
      <c r="L33" s="68"/>
      <c r="M33" s="65"/>
      <c r="N33" s="65"/>
      <c r="O33" s="65"/>
      <c r="P33" s="65"/>
      <c r="Q33" s="65"/>
      <c r="R33" s="65"/>
    </row>
    <row r="34" spans="1:18" x14ac:dyDescent="0.2">
      <c r="A34" s="60"/>
      <c r="B34" s="65"/>
      <c r="C34" s="65"/>
      <c r="D34" s="68" t="s">
        <v>65</v>
      </c>
      <c r="E34" s="68"/>
      <c r="F34" s="68"/>
      <c r="G34" s="68"/>
      <c r="H34" s="68"/>
      <c r="I34" s="68"/>
      <c r="J34" s="68"/>
      <c r="K34" s="68"/>
      <c r="L34" s="68"/>
      <c r="M34" s="65"/>
      <c r="N34" s="65"/>
      <c r="O34" s="65"/>
      <c r="P34" s="65"/>
      <c r="Q34" s="65"/>
      <c r="R34" s="65"/>
    </row>
    <row r="35" spans="1:18" x14ac:dyDescent="0.2">
      <c r="A35" s="60"/>
      <c r="B35" s="64"/>
      <c r="C35" s="64"/>
      <c r="D35" s="64"/>
      <c r="E35" s="68"/>
      <c r="F35" s="68"/>
      <c r="G35" s="68"/>
      <c r="H35" s="68"/>
      <c r="I35" s="68"/>
      <c r="J35" s="68"/>
      <c r="K35" s="68"/>
      <c r="L35" s="68"/>
      <c r="M35" s="64"/>
      <c r="N35" s="64"/>
      <c r="O35" s="64"/>
      <c r="P35" s="64"/>
      <c r="Q35" s="64"/>
      <c r="R35" s="64"/>
    </row>
  </sheetData>
  <mergeCells count="25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B14:C14"/>
    <mergeCell ref="M22:R22"/>
    <mergeCell ref="B22:C22"/>
    <mergeCell ref="D22:L22"/>
    <mergeCell ref="D15:L15"/>
    <mergeCell ref="B15:C15"/>
    <mergeCell ref="B16:C16"/>
    <mergeCell ref="B21:L21"/>
    <mergeCell ref="B17:C17"/>
    <mergeCell ref="M21:R21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42"/>
  <sheetViews>
    <sheetView tabSelected="1" topLeftCell="A6" zoomScale="130" zoomScaleNormal="100" workbookViewId="0">
      <selection activeCell="C41" sqref="C41"/>
    </sheetView>
  </sheetViews>
  <sheetFormatPr baseColWidth="10" defaultColWidth="9.1640625" defaultRowHeight="15" customHeight="1" x14ac:dyDescent="0.2"/>
  <cols>
    <col min="1" max="1" width="1.5" style="15" customWidth="1"/>
    <col min="2" max="2" width="47.83203125" style="16" customWidth="1"/>
    <col min="3" max="5" width="11" customWidth="1"/>
    <col min="6" max="6" width="14" customWidth="1"/>
    <col min="7" max="10" width="11" customWidth="1"/>
    <col min="11" max="12" width="9.1640625" customWidth="1"/>
    <col min="18" max="18" width="9.1640625" style="69"/>
  </cols>
  <sheetData>
    <row r="1" spans="1:18" s="50" customFormat="1" ht="45" customHeight="1" x14ac:dyDescent="0.35">
      <c r="A1" s="5" t="s">
        <v>16</v>
      </c>
      <c r="B1" s="10"/>
      <c r="C1" s="12"/>
      <c r="D1" s="12"/>
      <c r="E1" s="12"/>
      <c r="F1" s="12"/>
      <c r="G1" s="12"/>
      <c r="H1" s="12"/>
      <c r="I1" s="12"/>
      <c r="J1" s="12"/>
    </row>
    <row r="2" spans="1:18" s="37" customFormat="1" ht="30" customHeight="1" x14ac:dyDescent="0.25">
      <c r="A2" s="14" t="s">
        <v>24</v>
      </c>
      <c r="B2" s="7"/>
      <c r="C2" s="11"/>
      <c r="D2" s="11"/>
      <c r="E2" s="11"/>
      <c r="F2" s="11"/>
      <c r="G2" s="11"/>
      <c r="H2" s="11"/>
      <c r="I2" s="11"/>
      <c r="J2" s="11"/>
    </row>
    <row r="4" spans="1:18" ht="15" customHeight="1" x14ac:dyDescent="0.2">
      <c r="A4" s="15" t="s">
        <v>66</v>
      </c>
    </row>
    <row r="5" spans="1:18" ht="15" customHeight="1" x14ac:dyDescent="0.2">
      <c r="B5" s="16" t="s">
        <v>69</v>
      </c>
      <c r="R5"/>
    </row>
    <row r="6" spans="1:18" ht="15" customHeight="1" x14ac:dyDescent="0.2">
      <c r="B6" s="16" t="s">
        <v>70</v>
      </c>
      <c r="R6"/>
    </row>
    <row r="7" spans="1:18" ht="15" customHeight="1" x14ac:dyDescent="0.2">
      <c r="B7" s="16" t="s">
        <v>67</v>
      </c>
      <c r="R7"/>
    </row>
    <row r="8" spans="1:18" ht="15" customHeight="1" x14ac:dyDescent="0.2">
      <c r="B8" s="16" t="s">
        <v>68</v>
      </c>
      <c r="R8"/>
    </row>
    <row r="10" spans="1:18" ht="15" customHeight="1" x14ac:dyDescent="0.2">
      <c r="B10" s="16" t="s">
        <v>29</v>
      </c>
      <c r="C10" s="70">
        <v>73</v>
      </c>
      <c r="R10"/>
    </row>
    <row r="11" spans="1:18" ht="15" customHeight="1" x14ac:dyDescent="0.2">
      <c r="B11" s="16" t="s">
        <v>30</v>
      </c>
      <c r="C11" s="70">
        <v>56</v>
      </c>
    </row>
    <row r="12" spans="1:18" ht="15" customHeight="1" x14ac:dyDescent="0.2">
      <c r="B12" s="16" t="s">
        <v>31</v>
      </c>
      <c r="C12" s="71">
        <v>274.7</v>
      </c>
    </row>
    <row r="13" spans="1:18" ht="15" customHeight="1" x14ac:dyDescent="0.2">
      <c r="B13" s="16" t="s">
        <v>32</v>
      </c>
      <c r="C13" s="71">
        <v>10.401866999999999</v>
      </c>
    </row>
    <row r="14" spans="1:18" ht="15" customHeight="1" x14ac:dyDescent="0.2">
      <c r="B14" s="16" t="s">
        <v>33</v>
      </c>
      <c r="C14" s="70">
        <v>42.86</v>
      </c>
    </row>
    <row r="15" spans="1:18" ht="15" customHeight="1" x14ac:dyDescent="0.2">
      <c r="B15" s="16" t="s">
        <v>34</v>
      </c>
      <c r="C15" s="71">
        <v>2362</v>
      </c>
    </row>
    <row r="16" spans="1:18" ht="15" customHeight="1" x14ac:dyDescent="0.2">
      <c r="B16" s="16" t="s">
        <v>35</v>
      </c>
      <c r="C16" s="71">
        <v>23</v>
      </c>
    </row>
    <row r="17" spans="2:3" ht="15" customHeight="1" x14ac:dyDescent="0.2">
      <c r="B17" s="16" t="s">
        <v>36</v>
      </c>
      <c r="C17" s="71">
        <v>3218</v>
      </c>
    </row>
    <row r="18" spans="2:3" ht="15" customHeight="1" x14ac:dyDescent="0.2">
      <c r="B18" s="16" t="s">
        <v>37</v>
      </c>
      <c r="C18" s="71">
        <v>156</v>
      </c>
    </row>
    <row r="19" spans="2:3" ht="15" customHeight="1" x14ac:dyDescent="0.2">
      <c r="B19" s="16" t="s">
        <v>38</v>
      </c>
      <c r="C19" s="71">
        <v>1330</v>
      </c>
    </row>
    <row r="20" spans="2:3" ht="15" customHeight="1" x14ac:dyDescent="0.2">
      <c r="B20" s="16" t="s">
        <v>39</v>
      </c>
      <c r="C20" s="71">
        <v>260</v>
      </c>
    </row>
    <row r="22" spans="2:3" ht="15" customHeight="1" x14ac:dyDescent="0.2">
      <c r="B22" s="16" t="s">
        <v>16</v>
      </c>
    </row>
    <row r="23" spans="2:3" ht="15" customHeight="1" x14ac:dyDescent="0.2">
      <c r="B23" s="16" t="s">
        <v>40</v>
      </c>
      <c r="C23">
        <f>C12</f>
        <v>274.7</v>
      </c>
    </row>
    <row r="24" spans="2:3" ht="15" customHeight="1" x14ac:dyDescent="0.2">
      <c r="B24" s="16" t="s">
        <v>41</v>
      </c>
      <c r="C24">
        <f>(C10-C14)/C10*C13</f>
        <v>4.2946886490410954</v>
      </c>
    </row>
    <row r="25" spans="2:3" ht="15" customHeight="1" x14ac:dyDescent="0.2">
      <c r="B25" s="16" t="s">
        <v>42</v>
      </c>
      <c r="C25">
        <f>SUM(C23:C24)</f>
        <v>278.99468864904111</v>
      </c>
    </row>
    <row r="26" spans="2:3" ht="15" customHeight="1" x14ac:dyDescent="0.2">
      <c r="B26" s="16" t="s">
        <v>29</v>
      </c>
      <c r="C26">
        <f>C10</f>
        <v>73</v>
      </c>
    </row>
    <row r="27" spans="2:3" ht="15" customHeight="1" x14ac:dyDescent="0.2">
      <c r="B27" s="16" t="s">
        <v>43</v>
      </c>
      <c r="C27">
        <f>C25*C26</f>
        <v>20366.61227138</v>
      </c>
    </row>
    <row r="28" spans="2:3" ht="15" customHeight="1" x14ac:dyDescent="0.2">
      <c r="B28" s="16" t="s">
        <v>44</v>
      </c>
      <c r="C28">
        <f>C17</f>
        <v>3218</v>
      </c>
    </row>
    <row r="29" spans="2:3" ht="15" customHeight="1" x14ac:dyDescent="0.2">
      <c r="B29" s="16" t="s">
        <v>45</v>
      </c>
      <c r="C29">
        <f>C15</f>
        <v>2362</v>
      </c>
    </row>
    <row r="30" spans="2:3" ht="15" customHeight="1" x14ac:dyDescent="0.2">
      <c r="B30" s="16" t="s">
        <v>46</v>
      </c>
      <c r="C30">
        <f>C28-C29</f>
        <v>856</v>
      </c>
    </row>
    <row r="31" spans="2:3" ht="15" customHeight="1" x14ac:dyDescent="0.2">
      <c r="B31" s="16" t="s">
        <v>47</v>
      </c>
      <c r="C31">
        <f>C18</f>
        <v>156</v>
      </c>
    </row>
    <row r="32" spans="2:3" ht="15" customHeight="1" x14ac:dyDescent="0.2">
      <c r="B32" s="16" t="s">
        <v>48</v>
      </c>
      <c r="C32">
        <f>C16</f>
        <v>23</v>
      </c>
    </row>
    <row r="33" spans="1:3" ht="15" customHeight="1" x14ac:dyDescent="0.2">
      <c r="B33" s="16" t="s">
        <v>28</v>
      </c>
      <c r="C33">
        <f>C27+C30+C31-C32</f>
        <v>21355.61227138</v>
      </c>
    </row>
    <row r="35" spans="1:3" ht="15" customHeight="1" x14ac:dyDescent="0.2">
      <c r="B35" s="16" t="s">
        <v>49</v>
      </c>
      <c r="C35">
        <f>C19</f>
        <v>1330</v>
      </c>
    </row>
    <row r="36" spans="1:3" ht="15" customHeight="1" x14ac:dyDescent="0.2">
      <c r="B36" s="16" t="s">
        <v>50</v>
      </c>
      <c r="C36">
        <f>C35+C20</f>
        <v>1590</v>
      </c>
    </row>
    <row r="38" spans="1:3" ht="15" customHeight="1" x14ac:dyDescent="0.2">
      <c r="B38" s="16" t="s">
        <v>51</v>
      </c>
      <c r="C38" s="67">
        <f>C33/C35</f>
        <v>16.05685133186466</v>
      </c>
    </row>
    <row r="39" spans="1:3" ht="15" customHeight="1" x14ac:dyDescent="0.2">
      <c r="B39" s="16" t="s">
        <v>52</v>
      </c>
      <c r="C39" s="67">
        <f>C33/C36</f>
        <v>13.431202686402516</v>
      </c>
    </row>
    <row r="40" spans="1:3" ht="15" customHeight="1" x14ac:dyDescent="0.2">
      <c r="B40" s="16" t="s">
        <v>27</v>
      </c>
      <c r="C40" s="66">
        <f>C10/C11-1</f>
        <v>0.3035714285714286</v>
      </c>
    </row>
    <row r="42" spans="1:3" ht="15" customHeight="1" x14ac:dyDescent="0.2">
      <c r="A42" s="15" t="s">
        <v>53</v>
      </c>
    </row>
  </sheetData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Microsoft Office User</cp:lastModifiedBy>
  <cp:lastPrinted>2016-02-04T14:08:33Z</cp:lastPrinted>
  <dcterms:created xsi:type="dcterms:W3CDTF">2016-02-03T14:06:14Z</dcterms:created>
  <dcterms:modified xsi:type="dcterms:W3CDTF">2022-01-11T12:48:21Z</dcterms:modified>
</cp:coreProperties>
</file>