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单方造价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<sst xmlns="http://schemas.openxmlformats.org/spreadsheetml/2006/main" count="34" uniqueCount="18">
  <si>
    <t>绵阳九阙府门窗、铝合金型材指标分析（按2018-2019新区采计价）</t>
  </si>
  <si>
    <t>列1</t>
  </si>
  <si>
    <t>项目</t>
  </si>
  <si>
    <t>建筑面积</t>
  </si>
  <si>
    <t>总价（含税）</t>
  </si>
  <si>
    <t>指标（按建筑面积）</t>
  </si>
  <si>
    <t>施工面积/栏杆长度</t>
  </si>
  <si>
    <t>指标（按施工面积）</t>
  </si>
  <si>
    <t>业态</t>
  </si>
  <si>
    <t>门窗</t>
  </si>
  <si>
    <t>制安费</t>
  </si>
  <si>
    <t>9-18层</t>
  </si>
  <si>
    <t>型材</t>
  </si>
  <si>
    <t>玻璃</t>
  </si>
  <si>
    <t>五金</t>
  </si>
  <si>
    <t>百叶</t>
  </si>
  <si>
    <t>栏杆</t>
  </si>
  <si>
    <t>钢材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</si>
</sst>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5" borderId="9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2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8">
    <dxf>
      <alignment horizont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0_ 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0_ 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0_ 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0_ 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76" formatCode="0.00_ 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34701;&#21019;-&#20061;&#38425;&#24220;\1&#12289;&#22823;&#23567;&#39044;&#31639;\12&#12289;&#38109;&#21512;&#37329;&#22411;&#26448;\20190515&#39044;&#31639;-&#34701;&#21019;&#32501;&#38451;&#20061;&#38425;&#24220;&#39033;&#30446;&#22806;&#22681;&#38376;&#31383;&#12289;&#30334;&#21494;&#24037;&#31243;-&#39118;&#25511;&#23450;&#31295;\4&#12289;&#35745;&#20215;&#25991;&#20214;\3&#12289;&#32501;&#38451;&#20061;&#38425;&#24220;&#38376;&#31383;&#39044;&#31639;-&#22797;&#23457;&#23450;&#3129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封面"/>
      <sheetName val="编制说明"/>
      <sheetName val="汇总表"/>
      <sheetName val="分项汇总表"/>
      <sheetName val="表8.4税率报价表"/>
      <sheetName val="表8.1门窗企业管理费、利润、规费等费率报价表"/>
      <sheetName val="表8.5甲指乙供材料企业管理费、利润、采管费等费率报价表"/>
      <sheetName val="门窗清单"/>
      <sheetName val="型材"/>
      <sheetName val="玻璃"/>
      <sheetName val="五金件"/>
      <sheetName val="制安费"/>
      <sheetName val="门窗措施清单"/>
      <sheetName val="报价表"/>
      <sheetName val="表7.4多层铝合金门窗计价程序表"/>
      <sheetName val="附表3.型材及玻璃材料价格表(不打印)"/>
      <sheetName val="附表2.铝型材(不打印)"/>
      <sheetName val="门窗清单-B"/>
      <sheetName val="型材-B"/>
      <sheetName val="玻璃-B"/>
      <sheetName val="五金件-B"/>
      <sheetName val="制安费-B"/>
      <sheetName val="措施-B"/>
      <sheetName val="报价表-别墅"/>
      <sheetName val="表7.5别墅铝合金门窗计价程序表"/>
      <sheetName val="表8.2百叶企业管理费、利润、规费等费率报价表"/>
      <sheetName val="百叶综合单价"/>
      <sheetName val="百叶-型材"/>
      <sheetName val="百叶-制安"/>
      <sheetName val="报价表-百叶"/>
      <sheetName val="表11.2多层铝合金百叶计价程序表"/>
      <sheetName val="表8.3栏杆企业管理费、利润、规费等费率报价表"/>
      <sheetName val="栏杆清单"/>
      <sheetName val="型材-栏杆"/>
      <sheetName val="钢材-栏杆"/>
      <sheetName val="玻璃-栏杆"/>
      <sheetName val="制安-栏杆"/>
      <sheetName val="报价表-栏杆"/>
      <sheetName val="表14.2多层玻璃栏杆计价程序表"/>
      <sheetName val="表15.1选做项目报价"/>
      <sheetName val="表15.2 运输费报价"/>
      <sheetName val="表15.2 运输费计算表"/>
      <sheetName val="表15.3通风器报价"/>
      <sheetName val="表16.1可调材料表格"/>
      <sheetName val="表17.1 甲指乙供清单"/>
      <sheetName val="表17.2 甲控清单"/>
      <sheetName val="表18计算举例"/>
      <sheetName val="A2户型(1.2.4.5.6)"/>
      <sheetName val="A1户型(7.8.9.10.11)"/>
      <sheetName val="A3户型(3.13.14)"/>
      <sheetName val="别墅(12)"/>
      <sheetName val="兴发提供"/>
      <sheetName val="A2户型(1.2.4.5.6) (五金件)"/>
      <sheetName val="A1户型(7.8.9.10.11) (五金件)"/>
      <sheetName val="A3户型(3.13.14) (五金件)"/>
      <sheetName val="别墅(五金件)"/>
      <sheetName val="附表1.多层铝合金门窗种类汇总(不打印)"/>
      <sheetName val="Sheet2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3">
          <cell r="H53">
            <v>20373.3455</v>
          </cell>
        </row>
        <row r="53">
          <cell r="L53">
            <v>12064283.0117024</v>
          </cell>
        </row>
      </sheetData>
      <sheetData sheetId="8">
        <row r="53">
          <cell r="L53">
            <v>5190338.2214041</v>
          </cell>
        </row>
      </sheetData>
      <sheetData sheetId="9">
        <row r="53">
          <cell r="L53">
            <v>2824283.13081497</v>
          </cell>
        </row>
      </sheetData>
      <sheetData sheetId="10">
        <row r="53">
          <cell r="L53">
            <v>558701.508594</v>
          </cell>
        </row>
      </sheetData>
      <sheetData sheetId="11">
        <row r="53">
          <cell r="L53">
            <v>3555346.64248026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0">
          <cell r="H60">
            <v>4513.2925</v>
          </cell>
        </row>
        <row r="60">
          <cell r="L60">
            <v>1122131.56377499</v>
          </cell>
        </row>
      </sheetData>
      <sheetData sheetId="27">
        <row r="60">
          <cell r="L60">
            <v>663258.243238387</v>
          </cell>
        </row>
      </sheetData>
      <sheetData sheetId="28">
        <row r="60">
          <cell r="L60">
            <v>458873.3205366</v>
          </cell>
        </row>
      </sheetData>
      <sheetData sheetId="29"/>
      <sheetData sheetId="30"/>
      <sheetData sheetId="31"/>
      <sheetData sheetId="32">
        <row r="35">
          <cell r="D35">
            <v>6811.7</v>
          </cell>
        </row>
        <row r="35">
          <cell r="H35">
            <v>3638086.85623448</v>
          </cell>
        </row>
      </sheetData>
      <sheetData sheetId="33">
        <row r="35">
          <cell r="H35">
            <v>443227.506077992</v>
          </cell>
        </row>
      </sheetData>
      <sheetData sheetId="34">
        <row r="35">
          <cell r="H35">
            <v>745308.441297622</v>
          </cell>
        </row>
      </sheetData>
      <sheetData sheetId="35">
        <row r="35">
          <cell r="H35">
            <v>1343862.70017886</v>
          </cell>
        </row>
      </sheetData>
      <sheetData sheetId="36">
        <row r="35">
          <cell r="H35">
            <v>1105688.20868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id="1" name="表1" displayName="表1" ref="A2:H15" totalsRowShown="0">
  <autoFilter ref="A2:H15"/>
  <tableColumns count="8">
    <tableColumn id="1" name="列1" dataDxfId="0"/>
    <tableColumn id="2" name="项目" dataDxfId="1"/>
    <tableColumn id="3" name="建筑面积" dataDxfId="2"/>
    <tableColumn id="4" name="总价（含税）" dataDxfId="3"/>
    <tableColumn id="5" name="指标（按建筑面积）" dataDxfId="4"/>
    <tableColumn id="6" name="施工面积/栏杆长度" dataDxfId="5"/>
    <tableColumn id="7" name="指标（按施工面积）" dataDxfId="6"/>
    <tableColumn id="8" name="业态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C20" sqref="C20"/>
    </sheetView>
  </sheetViews>
  <sheetFormatPr defaultColWidth="8.88888888888889" defaultRowHeight="14.4" outlineLevelCol="7"/>
  <cols>
    <col min="2" max="2" width="13.2222222222222" customWidth="1"/>
    <col min="3" max="3" width="20.3333333333333" customWidth="1"/>
    <col min="4" max="4" width="15.2222222222222" customWidth="1"/>
    <col min="5" max="7" width="20.3333333333333" customWidth="1"/>
  </cols>
  <sheetData>
    <row r="1" ht="31" customHeight="1" spans="1:8">
      <c r="A1" s="1" t="s">
        <v>0</v>
      </c>
      <c r="B1" s="2"/>
      <c r="C1" s="2"/>
      <c r="D1" s="2"/>
      <c r="E1" s="2"/>
      <c r="F1" s="2"/>
      <c r="G1" s="2"/>
      <c r="H1" s="2"/>
    </row>
    <row r="2" ht="18" customHeight="1" spans="1:8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3" t="s">
        <v>8</v>
      </c>
    </row>
    <row r="3" ht="18" customHeight="1" spans="1:8">
      <c r="A3" s="6" t="s">
        <v>9</v>
      </c>
      <c r="B3" s="3"/>
      <c r="C3" s="7">
        <v>124512.9</v>
      </c>
      <c r="D3" s="7">
        <f ca="1">[1]门窗清单!$L$53</f>
        <v>12064283.0117024</v>
      </c>
      <c r="E3" s="7">
        <f ca="1">D3/C3</f>
        <v>96.891832185279</v>
      </c>
      <c r="F3" s="7">
        <f>F4</f>
        <v>20373.3455</v>
      </c>
      <c r="G3" s="7">
        <f ca="1">D3/F3</f>
        <v>592.160134510183</v>
      </c>
      <c r="H3" s="3"/>
    </row>
    <row r="4" ht="18" customHeight="1" spans="1:8">
      <c r="A4" s="6"/>
      <c r="B4" s="3" t="s">
        <v>10</v>
      </c>
      <c r="C4" s="4">
        <v>124512.9</v>
      </c>
      <c r="D4" s="4">
        <f ca="1">[1]制安费!$L$53</f>
        <v>3555346.64248026</v>
      </c>
      <c r="E4" s="4">
        <f ca="1" t="shared" ref="E4:E8" si="0">D4/C4</f>
        <v>28.5540425327838</v>
      </c>
      <c r="F4" s="4">
        <f>[1]门窗清单!$H$53</f>
        <v>20373.3455</v>
      </c>
      <c r="G4" s="4">
        <f ca="1" t="shared" ref="G4:G8" si="1">D4/F4</f>
        <v>174.509711352034</v>
      </c>
      <c r="H4" s="3" t="s">
        <v>11</v>
      </c>
    </row>
    <row r="5" ht="18" customHeight="1" spans="1:8">
      <c r="A5" s="6"/>
      <c r="B5" s="3" t="s">
        <v>12</v>
      </c>
      <c r="C5" s="4">
        <v>124512.9</v>
      </c>
      <c r="D5" s="4">
        <f ca="1">[1]型材!$L$53</f>
        <v>5190338.2214041</v>
      </c>
      <c r="E5" s="4">
        <f ca="1" t="shared" si="0"/>
        <v>41.6851444420948</v>
      </c>
      <c r="F5" s="4">
        <f>[1]门窗清单!$H$53</f>
        <v>20373.3455</v>
      </c>
      <c r="G5" s="4">
        <f ca="1" t="shared" si="1"/>
        <v>254.761213439594</v>
      </c>
      <c r="H5" s="3" t="s">
        <v>11</v>
      </c>
    </row>
    <row r="6" ht="18" customHeight="1" spans="1:8">
      <c r="A6" s="6"/>
      <c r="B6" s="3" t="s">
        <v>13</v>
      </c>
      <c r="C6" s="4">
        <v>124512.9</v>
      </c>
      <c r="D6" s="4">
        <f ca="1">[1]玻璃!$L$53</f>
        <v>2824283.13081497</v>
      </c>
      <c r="E6" s="4">
        <f ca="1" t="shared" si="0"/>
        <v>22.682654815806</v>
      </c>
      <c r="F6" s="4">
        <f>[1]门窗清单!$H$53</f>
        <v>20373.3455</v>
      </c>
      <c r="G6" s="4">
        <f ca="1" t="shared" si="1"/>
        <v>138.62637978701</v>
      </c>
      <c r="H6" s="3" t="s">
        <v>11</v>
      </c>
    </row>
    <row r="7" ht="18" customHeight="1" spans="1:8">
      <c r="A7" s="6"/>
      <c r="B7" s="3" t="s">
        <v>14</v>
      </c>
      <c r="C7" s="4">
        <v>124512.9</v>
      </c>
      <c r="D7" s="4">
        <f ca="1">[1]五金件!$L$53</f>
        <v>558701.508594</v>
      </c>
      <c r="E7" s="4">
        <f ca="1" t="shared" si="0"/>
        <v>4.48709738986081</v>
      </c>
      <c r="F7" s="4">
        <f>[1]门窗清单!$H$53</f>
        <v>20373.3455</v>
      </c>
      <c r="G7" s="4">
        <f ca="1" t="shared" si="1"/>
        <v>27.4231597649978</v>
      </c>
      <c r="H7" s="3" t="s">
        <v>11</v>
      </c>
    </row>
    <row r="8" ht="18" customHeight="1" spans="1:8">
      <c r="A8" s="6" t="s">
        <v>15</v>
      </c>
      <c r="B8" s="3"/>
      <c r="C8" s="7">
        <v>124512.9</v>
      </c>
      <c r="D8" s="7">
        <f ca="1">[1]百叶综合单价!$L$60</f>
        <v>1122131.56377499</v>
      </c>
      <c r="E8" s="7">
        <f ca="1" t="shared" si="0"/>
        <v>9.01217113869315</v>
      </c>
      <c r="F8" s="7">
        <f>F9</f>
        <v>4513.2925</v>
      </c>
      <c r="G8" s="7">
        <f ca="1" t="shared" si="1"/>
        <v>248.62814979862</v>
      </c>
      <c r="H8" s="3" t="s">
        <v>11</v>
      </c>
    </row>
    <row r="9" ht="18" customHeight="1" spans="1:8">
      <c r="A9" s="6"/>
      <c r="B9" s="3" t="s">
        <v>10</v>
      </c>
      <c r="C9" s="4">
        <v>124512.9</v>
      </c>
      <c r="D9" s="4">
        <f ca="1">'[1]百叶-制安'!$L$60</f>
        <v>458873.3205366</v>
      </c>
      <c r="E9" s="4">
        <f ca="1" t="shared" ref="E9:E15" si="2">D9/C9</f>
        <v>3.6853476269254</v>
      </c>
      <c r="F9" s="4">
        <f>[1]百叶综合单价!$H$60</f>
        <v>4513.2925</v>
      </c>
      <c r="G9" s="4">
        <f ca="1" t="shared" ref="G9:G15" si="3">D9/F9</f>
        <v>101.671522627129</v>
      </c>
      <c r="H9" s="3" t="s">
        <v>11</v>
      </c>
    </row>
    <row r="10" ht="18" customHeight="1" spans="1:8">
      <c r="A10" s="6"/>
      <c r="B10" s="3" t="s">
        <v>12</v>
      </c>
      <c r="C10" s="4">
        <v>124512.9</v>
      </c>
      <c r="D10" s="4">
        <f ca="1">'[1]百叶-型材'!$L$60</f>
        <v>663258.243238387</v>
      </c>
      <c r="E10" s="4">
        <f ca="1" t="shared" si="2"/>
        <v>5.32682351176775</v>
      </c>
      <c r="F10" s="4">
        <f>[1]百叶综合单价!$H$60</f>
        <v>4513.2925</v>
      </c>
      <c r="G10" s="4">
        <f ca="1" t="shared" si="3"/>
        <v>146.956627171491</v>
      </c>
      <c r="H10" s="3" t="s">
        <v>11</v>
      </c>
    </row>
    <row r="11" ht="18" customHeight="1" spans="1:8">
      <c r="A11" s="6" t="s">
        <v>16</v>
      </c>
      <c r="B11" s="3"/>
      <c r="C11" s="7">
        <v>124512.9</v>
      </c>
      <c r="D11" s="7">
        <f ca="1">[1]栏杆清单!$H$35</f>
        <v>3638086.85623448</v>
      </c>
      <c r="E11" s="7">
        <f ca="1" t="shared" si="2"/>
        <v>29.2185537099728</v>
      </c>
      <c r="F11" s="7">
        <f>F12</f>
        <v>6811.7</v>
      </c>
      <c r="G11" s="7">
        <f ca="1" t="shared" si="3"/>
        <v>534.093817436833</v>
      </c>
      <c r="H11" s="3" t="s">
        <v>11</v>
      </c>
    </row>
    <row r="12" ht="18" customHeight="1" spans="1:8">
      <c r="A12" s="6"/>
      <c r="B12" s="3" t="s">
        <v>10</v>
      </c>
      <c r="C12" s="4">
        <v>124512.9</v>
      </c>
      <c r="D12" s="4">
        <f ca="1">'[1]制安-栏杆'!$H$35</f>
        <v>1105688.20868</v>
      </c>
      <c r="E12" s="4">
        <f ca="1" t="shared" si="2"/>
        <v>8.88010968084431</v>
      </c>
      <c r="F12" s="4">
        <f>[1]栏杆清单!$D$35</f>
        <v>6811.7</v>
      </c>
      <c r="G12" s="4">
        <f ca="1" t="shared" si="3"/>
        <v>162.321917976423</v>
      </c>
      <c r="H12" s="3" t="s">
        <v>11</v>
      </c>
    </row>
    <row r="13" ht="18" customHeight="1" spans="1:8">
      <c r="A13" s="6"/>
      <c r="B13" s="3" t="s">
        <v>17</v>
      </c>
      <c r="C13" s="4">
        <v>124512.9</v>
      </c>
      <c r="D13" s="4">
        <f ca="1">'[1]钢材-栏杆'!$H$35</f>
        <v>745308.441297622</v>
      </c>
      <c r="E13" s="4">
        <f ca="1" t="shared" si="2"/>
        <v>5.98579296842032</v>
      </c>
      <c r="F13" s="4">
        <f>[1]栏杆清单!$D$35</f>
        <v>6811.7</v>
      </c>
      <c r="G13" s="4">
        <f ca="1" t="shared" si="3"/>
        <v>109.415922794254</v>
      </c>
      <c r="H13" s="3" t="s">
        <v>11</v>
      </c>
    </row>
    <row r="14" ht="18" customHeight="1" spans="1:8">
      <c r="A14" s="6"/>
      <c r="B14" s="3" t="s">
        <v>12</v>
      </c>
      <c r="C14" s="4">
        <v>124512.9</v>
      </c>
      <c r="D14" s="4">
        <f ca="1">'[1]型材-栏杆'!$H$35</f>
        <v>443227.506077992</v>
      </c>
      <c r="E14" s="4">
        <f ca="1" t="shared" si="2"/>
        <v>3.55969145428299</v>
      </c>
      <c r="F14" s="4">
        <f>[1]栏杆清单!$D$35</f>
        <v>6811.7</v>
      </c>
      <c r="G14" s="4">
        <f ca="1" t="shared" si="3"/>
        <v>65.0685594019103</v>
      </c>
      <c r="H14" s="3" t="s">
        <v>11</v>
      </c>
    </row>
    <row r="15" ht="18" customHeight="1" spans="1:8">
      <c r="A15" s="6"/>
      <c r="B15" s="3" t="s">
        <v>13</v>
      </c>
      <c r="C15" s="4">
        <v>124512.9</v>
      </c>
      <c r="D15" s="4">
        <f ca="1">'[1]玻璃-栏杆'!$H$35</f>
        <v>1343862.70017886</v>
      </c>
      <c r="E15" s="4">
        <f ca="1" t="shared" si="2"/>
        <v>10.7929596064252</v>
      </c>
      <c r="F15" s="4">
        <f>[1]栏杆清单!$D$35</f>
        <v>6811.7</v>
      </c>
      <c r="G15" s="4">
        <f ca="1" t="shared" si="3"/>
        <v>197.287417264246</v>
      </c>
      <c r="H15" s="3" t="s">
        <v>11</v>
      </c>
    </row>
    <row r="16" spans="3:7">
      <c r="C16" s="8"/>
      <c r="D16" s="8"/>
      <c r="E16" s="8"/>
      <c r="F16" s="8"/>
      <c r="G16" s="8"/>
    </row>
  </sheetData>
  <mergeCells count="1">
    <mergeCell ref="A1:H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单方造价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LY</cp:lastModifiedBy>
  <dcterms:created xsi:type="dcterms:W3CDTF">2019-06-04T02:50:25Z</dcterms:created>
  <dcterms:modified xsi:type="dcterms:W3CDTF">2019-06-04T03:15:42Z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