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九斗数据\Desktop\2018春季行业研究\第二期\"/>
    </mc:Choice>
  </mc:AlternateContent>
  <xr:revisionPtr revIDLastSave="0" documentId="12_ncr:500000_{1903D485-21B6-4E1A-8272-CDBBF0A7A8F6}" xr6:coauthVersionLast="31" xr6:coauthVersionMax="31" xr10:uidLastSave="{00000000-0000-0000-0000-000000000000}"/>
  <bookViews>
    <workbookView xWindow="0" yWindow="0" windowWidth="17835" windowHeight="9540" xr2:uid="{9916DD65-D7BD-4A80-8599-C375765C78CC}"/>
  </bookViews>
  <sheets>
    <sheet name="通关题及附加题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1" i="1" l="1"/>
  <c r="I164" i="1" l="1"/>
  <c r="C207" i="1"/>
  <c r="E202" i="1" l="1"/>
  <c r="D201" i="1"/>
  <c r="E201" i="1" s="1"/>
  <c r="D171" i="1"/>
  <c r="E171" i="1"/>
  <c r="F171" i="1"/>
  <c r="G171" i="1"/>
  <c r="H171" i="1"/>
  <c r="C171" i="1"/>
  <c r="E164" i="1"/>
  <c r="F164" i="1"/>
  <c r="G164" i="1"/>
  <c r="H164" i="1"/>
  <c r="D164" i="1"/>
  <c r="H121" i="1" l="1"/>
  <c r="F121" i="1"/>
  <c r="E121" i="1"/>
  <c r="E117" i="1"/>
  <c r="F117" i="1" s="1"/>
  <c r="E107" i="1"/>
  <c r="G107" i="1" s="1"/>
  <c r="F111" i="1"/>
  <c r="H111" i="1"/>
  <c r="E111" i="1"/>
  <c r="I121" i="1" l="1"/>
  <c r="G117" i="1"/>
  <c r="F107" i="1"/>
  <c r="I111" i="1"/>
  <c r="G121" i="1"/>
  <c r="G111" i="1"/>
  <c r="F98" i="1"/>
  <c r="E98" i="1"/>
  <c r="G98" i="1" s="1"/>
  <c r="F94" i="1"/>
  <c r="E94" i="1"/>
  <c r="I98" i="1" l="1"/>
  <c r="F88" i="1"/>
  <c r="E88" i="1" l="1"/>
  <c r="I88" i="1" l="1"/>
  <c r="G88" i="1"/>
  <c r="F84" i="1"/>
  <c r="E84" i="1"/>
  <c r="E80" i="1" l="1"/>
  <c r="F80" i="1" s="1"/>
  <c r="G80" i="1" s="1"/>
</calcChain>
</file>

<file path=xl/sharedStrings.xml><?xml version="1.0" encoding="utf-8"?>
<sst xmlns="http://schemas.openxmlformats.org/spreadsheetml/2006/main" count="243" uniqueCount="185">
  <si>
    <t>a</t>
    <phoneticPr fontId="1" type="noConversion"/>
  </si>
  <si>
    <r>
      <rPr>
        <b/>
        <sz val="10"/>
        <color theme="1"/>
        <rFont val="宋体"/>
        <family val="3"/>
        <charset val="134"/>
      </rPr>
      <t>【通关题】</t>
    </r>
    <phoneticPr fontId="1" type="noConversion"/>
  </si>
  <si>
    <r>
      <t xml:space="preserve">1. </t>
    </r>
    <r>
      <rPr>
        <b/>
        <sz val="10"/>
        <color theme="1"/>
        <rFont val="宋体"/>
        <family val="3"/>
        <charset val="134"/>
      </rPr>
      <t>与朝阳产业和夕阳产业相比，哪些是日不落产业（请用四个字回答）？</t>
    </r>
    <phoneticPr fontId="1" type="noConversion"/>
  </si>
  <si>
    <r>
      <rPr>
        <sz val="10"/>
        <color theme="1"/>
        <rFont val="宋体"/>
        <family val="3"/>
        <charset val="134"/>
      </rPr>
      <t>吃喝嫖赌</t>
    </r>
    <phoneticPr fontId="1" type="noConversion"/>
  </si>
  <si>
    <r>
      <t xml:space="preserve">2. </t>
    </r>
    <r>
      <rPr>
        <b/>
        <sz val="10"/>
        <color theme="1"/>
        <rFont val="宋体"/>
        <family val="3"/>
        <charset val="134"/>
      </rPr>
      <t>为什么衣食这些一般能穿越牛熊的消费股在</t>
    </r>
    <r>
      <rPr>
        <b/>
        <sz val="10"/>
        <color theme="1"/>
        <rFont val="Times New Roman"/>
        <family val="1"/>
      </rPr>
      <t>A</t>
    </r>
    <r>
      <rPr>
        <b/>
        <sz val="10"/>
        <color theme="1"/>
        <rFont val="宋体"/>
        <family val="3"/>
        <charset val="134"/>
      </rPr>
      <t>股和港股会显出显著的周期性，例如白酒、鞋服？</t>
    </r>
    <phoneticPr fontId="1" type="noConversion"/>
  </si>
  <si>
    <r>
      <rPr>
        <sz val="10"/>
        <color theme="1"/>
        <rFont val="宋体"/>
        <family val="3"/>
        <charset val="134"/>
      </rPr>
      <t>下游终端消费的周期性并不强，</t>
    </r>
    <phoneticPr fontId="1" type="noConversion"/>
  </si>
  <si>
    <r>
      <rPr>
        <sz val="10"/>
        <color theme="1"/>
        <rFont val="宋体"/>
        <family val="3"/>
        <charset val="134"/>
      </rPr>
      <t>如果是直销的情况下，厂商可以随时调整生产计划，整体经营业绩也会比较平缓；</t>
    </r>
    <phoneticPr fontId="1" type="noConversion"/>
  </si>
  <si>
    <r>
      <rPr>
        <sz val="10"/>
        <color theme="1"/>
        <rFont val="宋体"/>
        <family val="3"/>
        <charset val="134"/>
      </rPr>
      <t>如果是分销的情况下，厂商将产品交给经销商，经销商囤货销售，</t>
    </r>
    <phoneticPr fontId="1" type="noConversion"/>
  </si>
  <si>
    <r>
      <rPr>
        <sz val="10"/>
        <color theme="1"/>
        <rFont val="宋体"/>
        <family val="3"/>
        <charset val="134"/>
      </rPr>
      <t>在经济景气周期，经销商一方面倾向多囤货，一方面销路也好、卖的也快；</t>
    </r>
    <phoneticPr fontId="1" type="noConversion"/>
  </si>
  <si>
    <r>
      <rPr>
        <sz val="10"/>
        <color theme="1"/>
        <rFont val="宋体"/>
        <family val="3"/>
        <charset val="134"/>
      </rPr>
      <t>在经济萧条周期，经销商之前的囤货需要慢慢出清去库存，那么上游的消费品厂商也要调整生产策略。</t>
    </r>
    <phoneticPr fontId="1" type="noConversion"/>
  </si>
  <si>
    <r>
      <rPr>
        <sz val="10"/>
        <color theme="1"/>
        <rFont val="宋体"/>
        <family val="3"/>
        <charset val="134"/>
      </rPr>
      <t>总之，是经营模式的周期性，带来了这类消费股的周期性。</t>
    </r>
    <phoneticPr fontId="1" type="noConversion"/>
  </si>
  <si>
    <r>
      <t xml:space="preserve">3. </t>
    </r>
    <r>
      <rPr>
        <b/>
        <sz val="10"/>
        <color theme="1"/>
        <rFont val="宋体"/>
        <family val="3"/>
        <charset val="134"/>
      </rPr>
      <t>跟食品、鞋服等消费品行业相比，零售、餐饮、博彩、酒店甚至美容、足疗、洗浴、大保健的生意本质是什么？</t>
    </r>
    <phoneticPr fontId="1" type="noConversion"/>
  </si>
  <si>
    <r>
      <rPr>
        <sz val="10"/>
        <color theme="1"/>
        <rFont val="宋体"/>
        <family val="3"/>
        <charset val="134"/>
      </rPr>
      <t>本质就是房地产行业。这些行业都注重地产（店面）的位置</t>
    </r>
    <phoneticPr fontId="1" type="noConversion"/>
  </si>
  <si>
    <r>
      <t xml:space="preserve">4. </t>
    </r>
    <r>
      <rPr>
        <b/>
        <sz val="10"/>
        <color theme="1"/>
        <rFont val="宋体"/>
        <family val="3"/>
        <charset val="134"/>
      </rPr>
      <t>以下哪些因素导致了日不落行业的周期性？</t>
    </r>
    <phoneticPr fontId="1" type="noConversion"/>
  </si>
  <si>
    <r>
      <t xml:space="preserve">a. </t>
    </r>
    <r>
      <rPr>
        <sz val="10"/>
        <color theme="1"/>
        <rFont val="宋体"/>
        <family val="3"/>
        <charset val="134"/>
      </rPr>
      <t>经济周期</t>
    </r>
    <phoneticPr fontId="1" type="noConversion"/>
  </si>
  <si>
    <r>
      <t xml:space="preserve">b. </t>
    </r>
    <r>
      <rPr>
        <sz val="10"/>
        <color theme="1"/>
        <rFont val="宋体"/>
        <family val="3"/>
        <charset val="134"/>
      </rPr>
      <t>政府的行业政策</t>
    </r>
    <phoneticPr fontId="1" type="noConversion"/>
  </si>
  <si>
    <r>
      <t xml:space="preserve">c. </t>
    </r>
    <r>
      <rPr>
        <sz val="10"/>
        <color theme="1"/>
        <rFont val="宋体"/>
        <family val="3"/>
        <charset val="134"/>
      </rPr>
      <t>竞争</t>
    </r>
    <phoneticPr fontId="1" type="noConversion"/>
  </si>
  <si>
    <r>
      <t xml:space="preserve">d. </t>
    </r>
    <r>
      <rPr>
        <sz val="10"/>
        <color theme="1"/>
        <rFont val="宋体"/>
        <family val="3"/>
        <charset val="134"/>
      </rPr>
      <t>产业升级</t>
    </r>
    <phoneticPr fontId="1" type="noConversion"/>
  </si>
  <si>
    <r>
      <t xml:space="preserve">e. </t>
    </r>
    <r>
      <rPr>
        <sz val="10"/>
        <color theme="1"/>
        <rFont val="宋体"/>
        <family val="3"/>
        <charset val="134"/>
      </rPr>
      <t>反腐等政治因素</t>
    </r>
    <phoneticPr fontId="1" type="noConversion"/>
  </si>
  <si>
    <r>
      <t xml:space="preserve">f. </t>
    </r>
    <r>
      <rPr>
        <sz val="10"/>
        <color theme="1"/>
        <rFont val="宋体"/>
        <family val="3"/>
        <charset val="134"/>
      </rPr>
      <t>战乱</t>
    </r>
    <phoneticPr fontId="1" type="noConversion"/>
  </si>
  <si>
    <r>
      <rPr>
        <sz val="10"/>
        <color theme="1"/>
        <rFont val="宋体"/>
        <family val="3"/>
        <charset val="134"/>
      </rPr>
      <t>有关</t>
    </r>
    <phoneticPr fontId="1" type="noConversion"/>
  </si>
  <si>
    <r>
      <rPr>
        <sz val="10"/>
        <color theme="1"/>
        <rFont val="宋体"/>
        <family val="3"/>
        <charset val="134"/>
      </rPr>
      <t>直接影响行业成本，例如税收优惠等；</t>
    </r>
    <phoneticPr fontId="1" type="noConversion"/>
  </si>
  <si>
    <r>
      <rPr>
        <sz val="10"/>
        <color theme="1"/>
        <rFont val="宋体"/>
        <family val="3"/>
        <charset val="134"/>
      </rPr>
      <t>直接影响行业需求，例如减免购置税、家电以旧换新等</t>
    </r>
    <phoneticPr fontId="1" type="noConversion"/>
  </si>
  <si>
    <r>
      <rPr>
        <sz val="10"/>
        <color theme="1"/>
        <rFont val="宋体"/>
        <family val="3"/>
        <charset val="134"/>
      </rPr>
      <t>无关</t>
    </r>
    <phoneticPr fontId="1" type="noConversion"/>
  </si>
  <si>
    <r>
      <rPr>
        <sz val="10"/>
        <color theme="1"/>
        <rFont val="宋体"/>
        <family val="3"/>
        <charset val="134"/>
      </rPr>
      <t>同业竞争对行业整体的供需两端都没有直接影响，</t>
    </r>
    <r>
      <rPr>
        <sz val="10"/>
        <color theme="1"/>
        <rFont val="Times New Roman"/>
        <family val="1"/>
      </rPr>
      <t>“</t>
    </r>
    <r>
      <rPr>
        <sz val="10"/>
        <color theme="1"/>
        <rFont val="宋体"/>
        <family val="3"/>
        <charset val="134"/>
      </rPr>
      <t>有钱大家一起挣</t>
    </r>
    <r>
      <rPr>
        <sz val="10"/>
        <color theme="1"/>
        <rFont val="Times New Roman"/>
        <family val="1"/>
      </rPr>
      <t>”</t>
    </r>
    <phoneticPr fontId="1" type="noConversion"/>
  </si>
  <si>
    <r>
      <rPr>
        <sz val="10"/>
        <color theme="1"/>
        <rFont val="宋体"/>
        <family val="3"/>
        <charset val="134"/>
      </rPr>
      <t>产业升级带来替代而不是周期，例如第一期南方泵业的国产替代</t>
    </r>
    <phoneticPr fontId="1" type="noConversion"/>
  </si>
  <si>
    <r>
      <rPr>
        <sz val="10"/>
        <color theme="1"/>
        <rFont val="宋体"/>
        <family val="3"/>
        <charset val="134"/>
      </rPr>
      <t>影响高端消费需求，例如</t>
    </r>
    <r>
      <rPr>
        <sz val="10"/>
        <color theme="1"/>
        <rFont val="Times New Roman"/>
        <family val="1"/>
      </rPr>
      <t>“</t>
    </r>
    <r>
      <rPr>
        <sz val="10"/>
        <color theme="1"/>
        <rFont val="宋体"/>
        <family val="3"/>
        <charset val="134"/>
      </rPr>
      <t>三公消费</t>
    </r>
    <r>
      <rPr>
        <sz val="10"/>
        <color theme="1"/>
        <rFont val="Times New Roman"/>
        <family val="1"/>
      </rPr>
      <t>”</t>
    </r>
    <r>
      <rPr>
        <sz val="10"/>
        <color theme="1"/>
        <rFont val="宋体"/>
        <family val="3"/>
        <charset val="134"/>
      </rPr>
      <t>禁令等，但对低端消费需求没什么影响</t>
    </r>
    <phoneticPr fontId="1" type="noConversion"/>
  </si>
  <si>
    <r>
      <rPr>
        <sz val="10"/>
        <color theme="1"/>
        <rFont val="宋体"/>
        <family val="3"/>
        <charset val="134"/>
      </rPr>
      <t>并不会导致周期性产生，而是大经济周期的结果</t>
    </r>
    <phoneticPr fontId="1" type="noConversion"/>
  </si>
  <si>
    <r>
      <t xml:space="preserve">5. </t>
    </r>
    <r>
      <rPr>
        <b/>
        <sz val="10"/>
        <color theme="1"/>
        <rFont val="宋体"/>
        <family val="3"/>
        <charset val="134"/>
      </rPr>
      <t>为什么在日不落产业中，博彩业的周期性特别显著？从供需两端加以说明</t>
    </r>
    <phoneticPr fontId="1" type="noConversion"/>
  </si>
  <si>
    <r>
      <rPr>
        <sz val="10"/>
        <color theme="1"/>
        <rFont val="宋体"/>
        <family val="3"/>
        <charset val="134"/>
      </rPr>
      <t>供给端角度：</t>
    </r>
    <phoneticPr fontId="1" type="noConversion"/>
  </si>
  <si>
    <r>
      <rPr>
        <sz val="10"/>
        <color theme="1"/>
        <rFont val="宋体"/>
        <family val="3"/>
        <charset val="134"/>
      </rPr>
      <t>博彩的政府管制严格，比如澳门的赌场牌照、赌桌数量、签证政策，直接影响澳门各赌场的生意；</t>
    </r>
    <phoneticPr fontId="1" type="noConversion"/>
  </si>
  <si>
    <r>
      <rPr>
        <sz val="10"/>
        <color theme="1"/>
        <rFont val="宋体"/>
        <family val="3"/>
        <charset val="134"/>
      </rPr>
      <t>博彩业固定资产投资巨大，开赌场或相关娱乐设施要一次性投入大笔钱。在经济萧条时期，这些固定资产会产生大量摊销费用，</t>
    </r>
    <phoneticPr fontId="1" type="noConversion"/>
  </si>
  <si>
    <r>
      <rPr>
        <sz val="10"/>
        <color theme="1"/>
        <rFont val="宋体"/>
        <family val="3"/>
        <charset val="134"/>
      </rPr>
      <t>需求端角度：</t>
    </r>
    <phoneticPr fontId="1" type="noConversion"/>
  </si>
  <si>
    <r>
      <rPr>
        <sz val="10"/>
        <color theme="1"/>
        <rFont val="宋体"/>
        <family val="3"/>
        <charset val="134"/>
      </rPr>
      <t>博彩属于相对高端的享受型消费行业，对经济周期的反应最为强烈，房价、</t>
    </r>
    <r>
      <rPr>
        <sz val="10"/>
        <color theme="1"/>
        <rFont val="Times New Roman"/>
        <family val="1"/>
      </rPr>
      <t>M2</t>
    </r>
    <r>
      <rPr>
        <sz val="10"/>
        <color theme="1"/>
        <rFont val="宋体"/>
        <family val="3"/>
        <charset val="134"/>
      </rPr>
      <t>增速等宏观政策都会极大影响富人阶层的需求。</t>
    </r>
    <phoneticPr fontId="1" type="noConversion"/>
  </si>
  <si>
    <r>
      <t xml:space="preserve">6. </t>
    </r>
    <r>
      <rPr>
        <b/>
        <sz val="10"/>
        <color theme="1"/>
        <rFont val="宋体"/>
        <family val="3"/>
        <charset val="134"/>
      </rPr>
      <t>博彩业的周期性带给投资者什么样的机会？</t>
    </r>
    <phoneticPr fontId="1" type="noConversion"/>
  </si>
  <si>
    <r>
      <rPr>
        <b/>
        <sz val="12"/>
        <color theme="1"/>
        <rFont val="宋体"/>
        <family val="3"/>
        <charset val="134"/>
      </rPr>
      <t>【</t>
    </r>
    <r>
      <rPr>
        <b/>
        <sz val="12"/>
        <color theme="1"/>
        <rFont val="Times New Roman"/>
        <family val="1"/>
      </rPr>
      <t>18</t>
    </r>
    <r>
      <rPr>
        <b/>
        <sz val="12"/>
        <color theme="1"/>
        <rFont val="宋体"/>
        <family val="3"/>
        <charset val="134"/>
      </rPr>
      <t>春训营</t>
    </r>
    <r>
      <rPr>
        <b/>
        <sz val="12"/>
        <color theme="1"/>
        <rFont val="Times New Roman"/>
        <family val="1"/>
      </rPr>
      <t>-</t>
    </r>
    <r>
      <rPr>
        <b/>
        <sz val="12"/>
        <color theme="1"/>
        <rFont val="宋体"/>
        <family val="3"/>
        <charset val="134"/>
      </rPr>
      <t>价值投资新时代】任务二：博彩</t>
    </r>
    <r>
      <rPr>
        <b/>
        <sz val="12"/>
        <color theme="1"/>
        <rFont val="Times New Roman"/>
        <family val="1"/>
      </rPr>
      <t xml:space="preserve"> - </t>
    </r>
    <r>
      <rPr>
        <b/>
        <sz val="12"/>
        <color theme="1"/>
        <rFont val="宋体"/>
        <family val="3"/>
        <charset val="134"/>
      </rPr>
      <t>重资产娱乐业</t>
    </r>
    <phoneticPr fontId="1" type="noConversion"/>
  </si>
  <si>
    <t>00027.HK</t>
    <phoneticPr fontId="1" type="noConversion"/>
  </si>
  <si>
    <t>b</t>
    <phoneticPr fontId="1" type="noConversion"/>
  </si>
  <si>
    <t>c</t>
    <phoneticPr fontId="1" type="noConversion"/>
  </si>
  <si>
    <r>
      <t>TTM</t>
    </r>
    <r>
      <rPr>
        <sz val="10"/>
        <color theme="1"/>
        <rFont val="宋体"/>
        <family val="3"/>
        <charset val="134"/>
      </rPr>
      <t>净利润</t>
    </r>
    <phoneticPr fontId="1" type="noConversion"/>
  </si>
  <si>
    <t>PE</t>
    <phoneticPr fontId="1" type="noConversion"/>
  </si>
  <si>
    <t>PB</t>
    <phoneticPr fontId="1" type="noConversion"/>
  </si>
  <si>
    <t>d</t>
    <phoneticPr fontId="1" type="noConversion"/>
  </si>
  <si>
    <t>e</t>
    <phoneticPr fontId="1" type="noConversion"/>
  </si>
  <si>
    <t>01928.HK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</si>
  <si>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</si>
  <si>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</si>
  <si>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</si>
  <si>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</si>
  <si>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r>
      <t xml:space="preserve">a. </t>
    </r>
    <r>
      <rPr>
        <b/>
        <sz val="10"/>
        <color theme="1"/>
        <rFont val="宋体"/>
        <family val="3"/>
        <charset val="134"/>
      </rPr>
      <t>计算银河娱乐（</t>
    </r>
    <r>
      <rPr>
        <b/>
        <sz val="10"/>
        <color theme="1"/>
        <rFont val="Times New Roman"/>
        <family val="1"/>
      </rPr>
      <t>27.HK</t>
    </r>
    <r>
      <rPr>
        <b/>
        <sz val="10"/>
        <color theme="1"/>
        <rFont val="宋体"/>
        <family val="3"/>
        <charset val="134"/>
      </rPr>
      <t>）借壳上市后至今的收益率和年化收益率</t>
    </r>
    <phoneticPr fontId="1" type="noConversion"/>
  </si>
  <si>
    <r>
      <t xml:space="preserve">b. </t>
    </r>
    <r>
      <rPr>
        <b/>
        <sz val="10"/>
        <color theme="1"/>
        <rFont val="宋体"/>
        <family val="3"/>
        <charset val="134"/>
      </rPr>
      <t>计算银河娱乐借壳上市后至</t>
    </r>
    <r>
      <rPr>
        <b/>
        <sz val="10"/>
        <color theme="1"/>
        <rFont val="Times New Roman"/>
        <family val="1"/>
      </rPr>
      <t>2008</t>
    </r>
    <r>
      <rPr>
        <b/>
        <sz val="10"/>
        <color theme="1"/>
        <rFont val="宋体"/>
        <family val="3"/>
        <charset val="134"/>
      </rPr>
      <t>年股价最低点时的收益率</t>
    </r>
    <phoneticPr fontId="1" type="noConversion"/>
  </si>
  <si>
    <r>
      <t xml:space="preserve">c. </t>
    </r>
    <r>
      <rPr>
        <b/>
        <sz val="10"/>
        <color theme="1"/>
        <rFont val="宋体"/>
        <family val="3"/>
        <charset val="134"/>
      </rPr>
      <t>计算银河娱乐</t>
    </r>
    <r>
      <rPr>
        <b/>
        <sz val="10"/>
        <color theme="1"/>
        <rFont val="Times New Roman"/>
        <family val="1"/>
      </rPr>
      <t>2008</t>
    </r>
    <r>
      <rPr>
        <b/>
        <sz val="10"/>
        <color theme="1"/>
        <rFont val="宋体"/>
        <family val="3"/>
        <charset val="134"/>
      </rPr>
      <t>年股价最低点时的市值、</t>
    </r>
    <r>
      <rPr>
        <b/>
        <sz val="10"/>
        <color theme="1"/>
        <rFont val="Times New Roman"/>
        <family val="1"/>
      </rPr>
      <t>PE</t>
    </r>
    <r>
      <rPr>
        <b/>
        <sz val="10"/>
        <color theme="1"/>
        <rFont val="宋体"/>
        <family val="3"/>
        <charset val="134"/>
      </rPr>
      <t>和</t>
    </r>
    <r>
      <rPr>
        <b/>
        <sz val="10"/>
        <color theme="1"/>
        <rFont val="Times New Roman"/>
        <family val="1"/>
      </rPr>
      <t>PB</t>
    </r>
    <phoneticPr fontId="1" type="noConversion"/>
  </si>
  <si>
    <r>
      <t xml:space="preserve">d. </t>
    </r>
    <r>
      <rPr>
        <b/>
        <sz val="10"/>
        <color theme="1"/>
        <rFont val="宋体"/>
        <family val="3"/>
        <charset val="134"/>
      </rPr>
      <t>计算银河娱乐</t>
    </r>
    <r>
      <rPr>
        <b/>
        <sz val="10"/>
        <color theme="1"/>
        <rFont val="Times New Roman"/>
        <family val="1"/>
      </rPr>
      <t>2008</t>
    </r>
    <r>
      <rPr>
        <b/>
        <sz val="10"/>
        <color theme="1"/>
        <rFont val="宋体"/>
        <family val="3"/>
        <charset val="134"/>
      </rPr>
      <t>年股价最低点至此后</t>
    </r>
    <r>
      <rPr>
        <b/>
        <sz val="10"/>
        <color theme="1"/>
        <rFont val="Times New Roman"/>
        <family val="1"/>
      </rPr>
      <t>2014</t>
    </r>
    <r>
      <rPr>
        <b/>
        <sz val="10"/>
        <color theme="1"/>
        <rFont val="宋体"/>
        <family val="3"/>
        <charset val="134"/>
      </rPr>
      <t>年最高点时的收益率</t>
    </r>
    <phoneticPr fontId="1" type="noConversion"/>
  </si>
  <si>
    <r>
      <t xml:space="preserve">e. </t>
    </r>
    <r>
      <rPr>
        <b/>
        <sz val="10"/>
        <color theme="1"/>
        <rFont val="宋体"/>
        <family val="3"/>
        <charset val="134"/>
      </rPr>
      <t>计算银河娱乐</t>
    </r>
    <r>
      <rPr>
        <b/>
        <sz val="10"/>
        <color theme="1"/>
        <rFont val="Times New Roman"/>
        <family val="1"/>
      </rPr>
      <t>2014</t>
    </r>
    <r>
      <rPr>
        <b/>
        <sz val="10"/>
        <color theme="1"/>
        <rFont val="宋体"/>
        <family val="3"/>
        <charset val="134"/>
      </rPr>
      <t>年股价最高点时的市值、</t>
    </r>
    <r>
      <rPr>
        <b/>
        <sz val="10"/>
        <color theme="1"/>
        <rFont val="Times New Roman"/>
        <family val="1"/>
      </rPr>
      <t>PE</t>
    </r>
    <r>
      <rPr>
        <b/>
        <sz val="10"/>
        <color theme="1"/>
        <rFont val="宋体"/>
        <family val="3"/>
        <charset val="134"/>
      </rPr>
      <t>和</t>
    </r>
    <r>
      <rPr>
        <b/>
        <sz val="10"/>
        <color theme="1"/>
        <rFont val="Times New Roman"/>
        <family val="1"/>
      </rPr>
      <t>PB</t>
    </r>
  </si>
  <si>
    <r>
      <t xml:space="preserve">f. </t>
    </r>
    <r>
      <rPr>
        <b/>
        <sz val="10"/>
        <color theme="1"/>
        <rFont val="宋体"/>
        <family val="3"/>
        <charset val="134"/>
      </rPr>
      <t>计算金沙中国</t>
    </r>
    <r>
      <rPr>
        <b/>
        <sz val="10"/>
        <color theme="1"/>
        <rFont val="Times New Roman"/>
        <family val="1"/>
      </rPr>
      <t>IPO</t>
    </r>
    <r>
      <rPr>
        <b/>
        <sz val="10"/>
        <color theme="1"/>
        <rFont val="宋体"/>
        <family val="3"/>
        <charset val="134"/>
      </rPr>
      <t>上市后至今的收益率和年化收益率</t>
    </r>
    <phoneticPr fontId="1" type="noConversion"/>
  </si>
  <si>
    <r>
      <t xml:space="preserve">g. </t>
    </r>
    <r>
      <rPr>
        <b/>
        <sz val="10"/>
        <color theme="1"/>
        <rFont val="宋体"/>
        <family val="3"/>
        <charset val="134"/>
      </rPr>
      <t>计算金沙中国按</t>
    </r>
    <r>
      <rPr>
        <b/>
        <sz val="10"/>
        <color theme="1"/>
        <rFont val="Times New Roman"/>
        <family val="1"/>
      </rPr>
      <t>IPO</t>
    </r>
    <r>
      <rPr>
        <b/>
        <sz val="10"/>
        <color theme="1"/>
        <rFont val="宋体"/>
        <family val="3"/>
        <charset val="134"/>
      </rPr>
      <t>发行价计算的市值、</t>
    </r>
    <r>
      <rPr>
        <b/>
        <sz val="10"/>
        <color theme="1"/>
        <rFont val="Times New Roman"/>
        <family val="1"/>
      </rPr>
      <t>PE</t>
    </r>
    <r>
      <rPr>
        <b/>
        <sz val="10"/>
        <color theme="1"/>
        <rFont val="宋体"/>
        <family val="3"/>
        <charset val="134"/>
      </rPr>
      <t>和</t>
    </r>
    <r>
      <rPr>
        <b/>
        <sz val="10"/>
        <color theme="1"/>
        <rFont val="Times New Roman"/>
        <family val="1"/>
      </rPr>
      <t>PB</t>
    </r>
    <phoneticPr fontId="1" type="noConversion"/>
  </si>
  <si>
    <r>
      <t xml:space="preserve">h. </t>
    </r>
    <r>
      <rPr>
        <b/>
        <sz val="10"/>
        <color theme="1"/>
        <rFont val="宋体"/>
        <family val="3"/>
        <charset val="134"/>
      </rPr>
      <t>计算金沙中国</t>
    </r>
    <r>
      <rPr>
        <b/>
        <sz val="10"/>
        <color theme="1"/>
        <rFont val="Times New Roman"/>
        <family val="1"/>
      </rPr>
      <t>IPO</t>
    </r>
    <r>
      <rPr>
        <b/>
        <sz val="10"/>
        <color theme="1"/>
        <rFont val="宋体"/>
        <family val="3"/>
        <charset val="134"/>
      </rPr>
      <t>上市后至</t>
    </r>
    <r>
      <rPr>
        <b/>
        <sz val="10"/>
        <color theme="1"/>
        <rFont val="Times New Roman"/>
        <family val="1"/>
      </rPr>
      <t>2014</t>
    </r>
    <r>
      <rPr>
        <b/>
        <sz val="10"/>
        <color theme="1"/>
        <rFont val="宋体"/>
        <family val="3"/>
        <charset val="134"/>
      </rPr>
      <t>年最高点时的收益率</t>
    </r>
    <phoneticPr fontId="1" type="noConversion"/>
  </si>
  <si>
    <r>
      <t xml:space="preserve">i. </t>
    </r>
    <r>
      <rPr>
        <b/>
        <sz val="10"/>
        <color theme="1"/>
        <rFont val="宋体"/>
        <family val="3"/>
        <charset val="134"/>
      </rPr>
      <t>计算金沙中国</t>
    </r>
    <r>
      <rPr>
        <b/>
        <sz val="10"/>
        <color theme="1"/>
        <rFont val="Times New Roman"/>
        <family val="1"/>
      </rPr>
      <t>2014</t>
    </r>
    <r>
      <rPr>
        <b/>
        <sz val="10"/>
        <color theme="1"/>
        <rFont val="宋体"/>
        <family val="3"/>
        <charset val="134"/>
      </rPr>
      <t>年股价最高点时的市值、</t>
    </r>
    <r>
      <rPr>
        <b/>
        <sz val="10"/>
        <color theme="1"/>
        <rFont val="Times New Roman"/>
        <family val="1"/>
      </rPr>
      <t>PE</t>
    </r>
    <r>
      <rPr>
        <b/>
        <sz val="10"/>
        <color theme="1"/>
        <rFont val="宋体"/>
        <family val="3"/>
        <charset val="134"/>
      </rPr>
      <t>和</t>
    </r>
    <r>
      <rPr>
        <b/>
        <sz val="10"/>
        <color theme="1"/>
        <rFont val="Times New Roman"/>
        <family val="1"/>
      </rPr>
      <t>PB</t>
    </r>
    <phoneticPr fontId="1" type="noConversion"/>
  </si>
  <si>
    <r>
      <t xml:space="preserve">7. </t>
    </r>
    <r>
      <rPr>
        <b/>
        <sz val="10"/>
        <color theme="1"/>
        <rFont val="宋体"/>
        <family val="3"/>
        <charset val="134"/>
      </rPr>
      <t>参考美股、港股其它博彩股（永利</t>
    </r>
    <r>
      <rPr>
        <b/>
        <sz val="10"/>
        <color theme="1"/>
        <rFont val="Times New Roman"/>
        <family val="1"/>
      </rPr>
      <t>NYSE</t>
    </r>
    <r>
      <rPr>
        <b/>
        <sz val="10"/>
        <color theme="1"/>
        <rFont val="宋体"/>
        <family val="3"/>
        <charset val="134"/>
      </rPr>
      <t>：</t>
    </r>
    <r>
      <rPr>
        <b/>
        <sz val="10"/>
        <color theme="1"/>
        <rFont val="Times New Roman"/>
        <family val="1"/>
      </rPr>
      <t>WYNN</t>
    </r>
    <r>
      <rPr>
        <b/>
        <sz val="10"/>
        <color theme="1"/>
        <rFont val="宋体"/>
        <family val="3"/>
        <charset val="134"/>
      </rPr>
      <t>、米高梅</t>
    </r>
    <r>
      <rPr>
        <b/>
        <sz val="10"/>
        <color theme="1"/>
        <rFont val="Times New Roman"/>
        <family val="1"/>
      </rPr>
      <t>NYSE</t>
    </r>
    <r>
      <rPr>
        <b/>
        <sz val="10"/>
        <color theme="1"/>
        <rFont val="宋体"/>
        <family val="3"/>
        <charset val="134"/>
      </rPr>
      <t>：</t>
    </r>
    <r>
      <rPr>
        <b/>
        <sz val="10"/>
        <color theme="1"/>
        <rFont val="Times New Roman"/>
        <family val="1"/>
      </rPr>
      <t>MGM</t>
    </r>
    <r>
      <rPr>
        <b/>
        <sz val="10"/>
        <color theme="1"/>
        <rFont val="宋体"/>
        <family val="3"/>
        <charset val="134"/>
      </rPr>
      <t>、澳博控股</t>
    </r>
    <r>
      <rPr>
        <b/>
        <sz val="10"/>
        <color theme="1"/>
        <rFont val="Times New Roman"/>
        <family val="1"/>
      </rPr>
      <t>880.HK</t>
    </r>
    <r>
      <rPr>
        <b/>
        <sz val="10"/>
        <color theme="1"/>
        <rFont val="宋体"/>
        <family val="3"/>
        <charset val="134"/>
      </rPr>
      <t>等），</t>
    </r>
    <phoneticPr fontId="1" type="noConversion"/>
  </si>
  <si>
    <r>
      <t xml:space="preserve">2. </t>
    </r>
    <r>
      <rPr>
        <sz val="10"/>
        <color theme="1"/>
        <rFont val="宋体"/>
        <family val="3"/>
        <charset val="134"/>
      </rPr>
      <t>破产风险</t>
    </r>
    <phoneticPr fontId="1" type="noConversion"/>
  </si>
  <si>
    <t>a, b, e, f, c, d.</t>
    <phoneticPr fontId="1" type="noConversion"/>
  </si>
  <si>
    <r>
      <t>e</t>
    </r>
    <r>
      <rPr>
        <sz val="10"/>
        <color theme="1"/>
        <rFont val="宋体"/>
        <family val="3"/>
        <charset val="134"/>
      </rPr>
      <t>是澳门近几年收入远超拉斯维加斯的原因，后者最低消费额仅几美元而已；</t>
    </r>
    <phoneticPr fontId="1" type="noConversion"/>
  </si>
  <si>
    <r>
      <t>f</t>
    </r>
    <r>
      <rPr>
        <sz val="10"/>
        <color theme="1"/>
        <rFont val="宋体"/>
        <family val="3"/>
        <charset val="134"/>
      </rPr>
      <t>是博彩公司经营发展多元化的方向，目前看澳门非赌业收入占比较低。</t>
    </r>
    <phoneticPr fontId="1" type="noConversion"/>
  </si>
  <si>
    <r>
      <t xml:space="preserve">8. </t>
    </r>
    <r>
      <rPr>
        <b/>
        <sz val="10"/>
        <color theme="1"/>
        <rFont val="宋体"/>
        <family val="3"/>
        <charset val="134"/>
      </rPr>
      <t>博彩业提升收入主要靠哪些驱动因素？把你的选择按重要性排序，并加以说明</t>
    </r>
    <phoneticPr fontId="1" type="noConversion"/>
  </si>
  <si>
    <r>
      <t xml:space="preserve">a. </t>
    </r>
    <r>
      <rPr>
        <b/>
        <sz val="10"/>
        <color theme="1"/>
        <rFont val="宋体"/>
        <family val="3"/>
        <charset val="134"/>
      </rPr>
      <t>客流增加</t>
    </r>
    <phoneticPr fontId="1" type="noConversion"/>
  </si>
  <si>
    <r>
      <t xml:space="preserve">b. </t>
    </r>
    <r>
      <rPr>
        <b/>
        <sz val="10"/>
        <color theme="1"/>
        <rFont val="宋体"/>
        <family val="3"/>
        <charset val="134"/>
      </rPr>
      <t>客人的收入增加</t>
    </r>
    <phoneticPr fontId="1" type="noConversion"/>
  </si>
  <si>
    <r>
      <t xml:space="preserve">c. </t>
    </r>
    <r>
      <rPr>
        <b/>
        <sz val="10"/>
        <color theme="1"/>
        <rFont val="宋体"/>
        <family val="3"/>
        <charset val="134"/>
      </rPr>
      <t>增加赌台数量</t>
    </r>
    <phoneticPr fontId="1" type="noConversion"/>
  </si>
  <si>
    <r>
      <t xml:space="preserve">d. </t>
    </r>
    <r>
      <rPr>
        <b/>
        <sz val="10"/>
        <color theme="1"/>
        <rFont val="宋体"/>
        <family val="3"/>
        <charset val="134"/>
      </rPr>
      <t>开新赌场</t>
    </r>
    <phoneticPr fontId="1" type="noConversion"/>
  </si>
  <si>
    <r>
      <t xml:space="preserve">e. </t>
    </r>
    <r>
      <rPr>
        <b/>
        <sz val="10"/>
        <color theme="1"/>
        <rFont val="宋体"/>
        <family val="3"/>
        <charset val="134"/>
      </rPr>
      <t>提高最低投注金额</t>
    </r>
    <phoneticPr fontId="1" type="noConversion"/>
  </si>
  <si>
    <r>
      <t xml:space="preserve">f. </t>
    </r>
    <r>
      <rPr>
        <b/>
        <sz val="10"/>
        <color theme="1"/>
        <rFont val="宋体"/>
        <family val="3"/>
        <charset val="134"/>
      </rPr>
      <t>增加非赌业收入</t>
    </r>
    <phoneticPr fontId="1" type="noConversion"/>
  </si>
  <si>
    <r>
      <t>9. 2014</t>
    </r>
    <r>
      <rPr>
        <b/>
        <sz val="10"/>
        <color theme="1"/>
        <rFont val="宋体"/>
        <family val="3"/>
        <charset val="134"/>
      </rPr>
      <t>年后澳门博彩业不振主要有哪些主要原因？</t>
    </r>
    <phoneticPr fontId="1" type="noConversion"/>
  </si>
  <si>
    <r>
      <t xml:space="preserve">1. </t>
    </r>
    <r>
      <rPr>
        <b/>
        <sz val="10"/>
        <color theme="1"/>
        <rFont val="宋体"/>
        <family val="3"/>
        <charset val="134"/>
      </rPr>
      <t>酒店的入住率，餐饮的翻台率和博彩单个台子的净收入有何联系？对比快餐和赌场，商业模式和关键营运指标有何异同？</t>
    </r>
    <phoneticPr fontId="1" type="noConversion"/>
  </si>
  <si>
    <r>
      <t xml:space="preserve">2. </t>
    </r>
    <r>
      <rPr>
        <b/>
        <sz val="10"/>
        <color theme="1"/>
        <rFont val="宋体"/>
        <family val="3"/>
        <charset val="134"/>
      </rPr>
      <t>按照中美人口、经济总量对比，澳门和拉斯维加斯博彩业收入对比，你认为澳门的博彩业发展是否面临增长的极限？</t>
    </r>
    <phoneticPr fontId="1" type="noConversion"/>
  </si>
  <si>
    <r>
      <rPr>
        <sz val="10"/>
        <color theme="1"/>
        <rFont val="宋体"/>
        <family val="3"/>
        <charset val="134"/>
      </rPr>
      <t>注：人民币美元汇率以近期</t>
    </r>
    <r>
      <rPr>
        <sz val="10"/>
        <color theme="1"/>
        <rFont val="Times New Roman"/>
        <family val="1"/>
      </rPr>
      <t>6.3</t>
    </r>
    <r>
      <rPr>
        <sz val="10"/>
        <color theme="1"/>
        <rFont val="宋体"/>
        <family val="3"/>
        <charset val="134"/>
      </rPr>
      <t>为准</t>
    </r>
    <phoneticPr fontId="1" type="noConversion"/>
  </si>
  <si>
    <r>
      <t>2017</t>
    </r>
    <r>
      <rPr>
        <sz val="10"/>
        <color theme="1"/>
        <rFont val="宋体"/>
        <family val="3"/>
        <charset val="134"/>
      </rPr>
      <t>年</t>
    </r>
    <phoneticPr fontId="1" type="noConversion"/>
  </si>
  <si>
    <r>
      <t>2016</t>
    </r>
    <r>
      <rPr>
        <sz val="10"/>
        <color theme="1"/>
        <rFont val="宋体"/>
        <family val="3"/>
        <charset val="134"/>
      </rPr>
      <t>年</t>
    </r>
    <phoneticPr fontId="1" type="noConversion"/>
  </si>
  <si>
    <r>
      <t>GDP</t>
    </r>
    <r>
      <rPr>
        <sz val="10"/>
        <color theme="1"/>
        <rFont val="宋体"/>
        <family val="3"/>
        <charset val="134"/>
      </rPr>
      <t>（美元计）</t>
    </r>
    <phoneticPr fontId="1" type="noConversion"/>
  </si>
  <si>
    <r>
      <t xml:space="preserve">3. </t>
    </r>
    <r>
      <rPr>
        <b/>
        <sz val="10"/>
        <color theme="1"/>
        <rFont val="宋体"/>
        <family val="3"/>
        <charset val="134"/>
      </rPr>
      <t>你认为人均</t>
    </r>
    <r>
      <rPr>
        <b/>
        <sz val="10"/>
        <color theme="1"/>
        <rFont val="Times New Roman"/>
        <family val="1"/>
      </rPr>
      <t>GDP</t>
    </r>
    <r>
      <rPr>
        <b/>
        <sz val="10"/>
        <color theme="1"/>
        <rFont val="宋体"/>
        <family val="3"/>
        <charset val="134"/>
      </rPr>
      <t>与博彩行业发展有怎样的联系？</t>
    </r>
    <phoneticPr fontId="1" type="noConversion"/>
  </si>
  <si>
    <r>
      <t xml:space="preserve">a. </t>
    </r>
    <r>
      <rPr>
        <b/>
        <sz val="10"/>
        <color theme="1"/>
        <rFont val="宋体"/>
        <family val="3"/>
        <charset val="134"/>
      </rPr>
      <t>经济周期</t>
    </r>
    <phoneticPr fontId="1" type="noConversion"/>
  </si>
  <si>
    <r>
      <t xml:space="preserve">b. </t>
    </r>
    <r>
      <rPr>
        <b/>
        <sz val="10"/>
        <color theme="1"/>
        <rFont val="宋体"/>
        <family val="3"/>
        <charset val="134"/>
      </rPr>
      <t>政府的行业政策</t>
    </r>
    <phoneticPr fontId="1" type="noConversion"/>
  </si>
  <si>
    <r>
      <t xml:space="preserve">c. </t>
    </r>
    <r>
      <rPr>
        <b/>
        <sz val="10"/>
        <color theme="1"/>
        <rFont val="宋体"/>
        <family val="3"/>
        <charset val="134"/>
      </rPr>
      <t>竞争</t>
    </r>
    <phoneticPr fontId="1" type="noConversion"/>
  </si>
  <si>
    <r>
      <t xml:space="preserve">d. </t>
    </r>
    <r>
      <rPr>
        <b/>
        <sz val="10"/>
        <color theme="1"/>
        <rFont val="宋体"/>
        <family val="3"/>
        <charset val="134"/>
      </rPr>
      <t>产业升级</t>
    </r>
    <phoneticPr fontId="1" type="noConversion"/>
  </si>
  <si>
    <r>
      <t xml:space="preserve">e. </t>
    </r>
    <r>
      <rPr>
        <b/>
        <sz val="10"/>
        <color theme="1"/>
        <rFont val="宋体"/>
        <family val="3"/>
        <charset val="134"/>
      </rPr>
      <t>反腐等政治因素</t>
    </r>
    <phoneticPr fontId="1" type="noConversion"/>
  </si>
  <si>
    <r>
      <t xml:space="preserve">f. </t>
    </r>
    <r>
      <rPr>
        <b/>
        <sz val="10"/>
        <color theme="1"/>
        <rFont val="宋体"/>
        <family val="3"/>
        <charset val="134"/>
      </rPr>
      <t>战乱</t>
    </r>
    <phoneticPr fontId="1" type="noConversion"/>
  </si>
  <si>
    <r>
      <rPr>
        <sz val="10"/>
        <color theme="1"/>
        <rFont val="宋体"/>
        <family val="3"/>
        <charset val="134"/>
      </rPr>
      <t>景气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萧条时期刺激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抑制整体消费需求</t>
    </r>
    <phoneticPr fontId="1" type="noConversion"/>
  </si>
  <si>
    <r>
      <rPr>
        <sz val="10"/>
        <color theme="1"/>
        <rFont val="宋体"/>
        <family val="3"/>
        <charset val="134"/>
      </rPr>
      <t>部分消费股有显著的周期性，原因是分销的经营模式：</t>
    </r>
    <phoneticPr fontId="1" type="noConversion"/>
  </si>
  <si>
    <r>
      <rPr>
        <sz val="10"/>
        <color theme="1"/>
        <rFont val="宋体"/>
        <family val="3"/>
        <charset val="134"/>
      </rPr>
      <t>而营收又低于经济繁荣时期，净利润锐减。所以整个周期看，净利润的波动很大。这也是为什么重资产行业容易成为周期性行业。</t>
    </r>
    <phoneticPr fontId="1" type="noConversion"/>
  </si>
  <si>
    <r>
      <rPr>
        <b/>
        <sz val="10"/>
        <color rgb="FFFF0000"/>
        <rFont val="宋体"/>
        <family val="3"/>
        <charset val="134"/>
      </rPr>
      <t>红色字体为答案</t>
    </r>
    <r>
      <rPr>
        <b/>
        <sz val="10"/>
        <rFont val="宋体"/>
        <family val="3"/>
        <charset val="134"/>
      </rPr>
      <t>，年化收益率即年化复合增长率</t>
    </r>
    <phoneticPr fontId="1" type="noConversion"/>
  </si>
  <si>
    <r>
      <rPr>
        <b/>
        <sz val="10"/>
        <color theme="1"/>
        <rFont val="宋体"/>
        <family val="3"/>
        <charset val="134"/>
      </rPr>
      <t>【银河娱乐】</t>
    </r>
    <phoneticPr fontId="1" type="noConversion"/>
  </si>
  <si>
    <r>
      <rPr>
        <sz val="10"/>
        <color theme="1"/>
        <rFont val="宋体"/>
        <family val="3"/>
        <charset val="134"/>
      </rPr>
      <t>单位：港币</t>
    </r>
    <phoneticPr fontId="1" type="noConversion"/>
  </si>
  <si>
    <r>
      <rPr>
        <sz val="10"/>
        <color theme="1"/>
        <rFont val="宋体"/>
        <family val="3"/>
        <charset val="134"/>
      </rPr>
      <t>借壳上市日为</t>
    </r>
    <r>
      <rPr>
        <sz val="10"/>
        <color theme="1"/>
        <rFont val="Times New Roman"/>
        <family val="1"/>
      </rPr>
      <t>2005/7/22</t>
    </r>
    <r>
      <rPr>
        <sz val="10"/>
        <color theme="1"/>
        <rFont val="宋体"/>
        <family val="3"/>
        <charset val="134"/>
      </rPr>
      <t>，股价最低点为</t>
    </r>
    <r>
      <rPr>
        <sz val="10"/>
        <color theme="1"/>
        <rFont val="Times New Roman"/>
        <family val="1"/>
      </rPr>
      <t>2008/11/7</t>
    </r>
    <phoneticPr fontId="1" type="noConversion"/>
  </si>
  <si>
    <r>
      <rPr>
        <sz val="10"/>
        <color theme="1"/>
        <rFont val="宋体"/>
        <family val="3"/>
        <charset val="134"/>
      </rPr>
      <t>除权价</t>
    </r>
    <phoneticPr fontId="1" type="noConversion"/>
  </si>
  <si>
    <r>
      <rPr>
        <sz val="10"/>
        <color theme="1"/>
        <rFont val="宋体"/>
        <family val="3"/>
        <charset val="134"/>
      </rPr>
      <t>历年分红</t>
    </r>
    <phoneticPr fontId="1" type="noConversion"/>
  </si>
  <si>
    <r>
      <rPr>
        <sz val="10"/>
        <color rgb="FFFF0000"/>
        <rFont val="宋体"/>
        <family val="3"/>
        <charset val="134"/>
      </rPr>
      <t>收益率</t>
    </r>
    <phoneticPr fontId="1" type="noConversion"/>
  </si>
  <si>
    <r>
      <rPr>
        <sz val="10"/>
        <color rgb="FFFF0000"/>
        <rFont val="宋体"/>
        <family val="3"/>
        <charset val="134"/>
      </rPr>
      <t>年化收益率</t>
    </r>
    <phoneticPr fontId="1" type="noConversion"/>
  </si>
  <si>
    <r>
      <rPr>
        <sz val="10"/>
        <color theme="1"/>
        <rFont val="宋体"/>
        <family val="3"/>
        <charset val="134"/>
      </rPr>
      <t>最低点除权价</t>
    </r>
    <phoneticPr fontId="1" type="noConversion"/>
  </si>
  <si>
    <r>
      <rPr>
        <sz val="10"/>
        <color theme="1"/>
        <rFont val="宋体"/>
        <family val="3"/>
        <charset val="134"/>
      </rPr>
      <t>（亿股）</t>
    </r>
    <phoneticPr fontId="1" type="noConversion"/>
  </si>
  <si>
    <r>
      <rPr>
        <sz val="10"/>
        <color rgb="FFFF0000"/>
        <rFont val="宋体"/>
        <family val="3"/>
        <charset val="134"/>
      </rPr>
      <t>（亿元）</t>
    </r>
    <phoneticPr fontId="1" type="noConversion"/>
  </si>
  <si>
    <r>
      <rPr>
        <sz val="10"/>
        <color theme="1"/>
        <rFont val="宋体"/>
        <family val="3"/>
        <charset val="134"/>
      </rPr>
      <t>（亿元）</t>
    </r>
    <phoneticPr fontId="1" type="noConversion"/>
  </si>
  <si>
    <r>
      <rPr>
        <sz val="10"/>
        <color theme="1"/>
        <rFont val="宋体"/>
        <family val="3"/>
        <charset val="134"/>
      </rPr>
      <t>总股数</t>
    </r>
    <phoneticPr fontId="1" type="noConversion"/>
  </si>
  <si>
    <r>
      <rPr>
        <sz val="10"/>
        <color rgb="FFFF0000"/>
        <rFont val="宋体"/>
        <family val="3"/>
        <charset val="134"/>
      </rPr>
      <t>总市值</t>
    </r>
    <phoneticPr fontId="1" type="noConversion"/>
  </si>
  <si>
    <r>
      <rPr>
        <sz val="10"/>
        <color theme="1"/>
        <rFont val="宋体"/>
        <family val="3"/>
        <charset val="134"/>
      </rPr>
      <t>净资产</t>
    </r>
    <phoneticPr fontId="1" type="noConversion"/>
  </si>
  <si>
    <r>
      <rPr>
        <sz val="10"/>
        <color theme="1"/>
        <rFont val="宋体"/>
        <family val="3"/>
        <charset val="134"/>
      </rPr>
      <t>注：净资产为</t>
    </r>
    <r>
      <rPr>
        <sz val="10"/>
        <color theme="1"/>
        <rFont val="Times New Roman"/>
        <family val="1"/>
      </rPr>
      <t>2008</t>
    </r>
    <r>
      <rPr>
        <sz val="10"/>
        <color theme="1"/>
        <rFont val="宋体"/>
        <family val="3"/>
        <charset val="134"/>
      </rPr>
      <t>年中报第</t>
    </r>
    <r>
      <rPr>
        <sz val="10"/>
        <color theme="1"/>
        <rFont val="Times New Roman"/>
        <family val="1"/>
      </rPr>
      <t>17</t>
    </r>
    <r>
      <rPr>
        <sz val="10"/>
        <color theme="1"/>
        <rFont val="宋体"/>
        <family val="3"/>
        <charset val="134"/>
      </rPr>
      <t>页，</t>
    </r>
    <r>
      <rPr>
        <sz val="10"/>
        <color theme="1"/>
        <rFont val="Times New Roman"/>
        <family val="1"/>
      </rPr>
      <t>“</t>
    </r>
    <r>
      <rPr>
        <sz val="10"/>
        <color theme="1"/>
        <rFont val="宋体"/>
        <family val="3"/>
        <charset val="134"/>
      </rPr>
      <t>股東權益</t>
    </r>
    <r>
      <rPr>
        <sz val="10"/>
        <color theme="1"/>
        <rFont val="Times New Roman"/>
        <family val="1"/>
      </rPr>
      <t>”</t>
    </r>
    <phoneticPr fontId="1" type="noConversion"/>
  </si>
  <si>
    <r>
      <rPr>
        <sz val="10"/>
        <color theme="1"/>
        <rFont val="宋体"/>
        <family val="3"/>
        <charset val="134"/>
      </rPr>
      <t>收盘价最高日</t>
    </r>
    <phoneticPr fontId="1" type="noConversion"/>
  </si>
  <si>
    <r>
      <rPr>
        <sz val="10"/>
        <color theme="1"/>
        <rFont val="宋体"/>
        <family val="3"/>
        <charset val="134"/>
      </rPr>
      <t>注：净资产为</t>
    </r>
    <r>
      <rPr>
        <sz val="10"/>
        <color theme="1"/>
        <rFont val="Times New Roman"/>
        <family val="1"/>
      </rPr>
      <t>2013</t>
    </r>
    <r>
      <rPr>
        <sz val="10"/>
        <color theme="1"/>
        <rFont val="宋体"/>
        <family val="3"/>
        <charset val="134"/>
      </rPr>
      <t>年中报第</t>
    </r>
    <r>
      <rPr>
        <sz val="10"/>
        <color theme="1"/>
        <rFont val="Times New Roman"/>
        <family val="1"/>
      </rPr>
      <t>37</t>
    </r>
    <r>
      <rPr>
        <sz val="10"/>
        <color theme="1"/>
        <rFont val="宋体"/>
        <family val="3"/>
        <charset val="134"/>
      </rPr>
      <t>页，</t>
    </r>
    <r>
      <rPr>
        <sz val="10"/>
        <color theme="1"/>
        <rFont val="Times New Roman"/>
        <family val="1"/>
      </rPr>
      <t>“</t>
    </r>
    <r>
      <rPr>
        <sz val="10"/>
        <color theme="1"/>
        <rFont val="宋体"/>
        <family val="3"/>
        <charset val="134"/>
      </rPr>
      <t>股東權益</t>
    </r>
    <r>
      <rPr>
        <sz val="10"/>
        <color theme="1"/>
        <rFont val="Times New Roman"/>
        <family val="1"/>
      </rPr>
      <t>”</t>
    </r>
    <phoneticPr fontId="1" type="noConversion"/>
  </si>
  <si>
    <r>
      <rPr>
        <b/>
        <sz val="10"/>
        <color theme="1"/>
        <rFont val="宋体"/>
        <family val="3"/>
        <charset val="134"/>
      </rPr>
      <t>【金沙中国】</t>
    </r>
    <phoneticPr fontId="1" type="noConversion"/>
  </si>
  <si>
    <r>
      <rPr>
        <sz val="10"/>
        <color theme="1"/>
        <rFont val="宋体"/>
        <family val="3"/>
        <charset val="134"/>
      </rPr>
      <t>发行价</t>
    </r>
    <phoneticPr fontId="1" type="noConversion"/>
  </si>
  <si>
    <r>
      <rPr>
        <sz val="10"/>
        <color theme="1"/>
        <rFont val="宋体"/>
        <family val="3"/>
        <charset val="134"/>
      </rPr>
      <t>净利润</t>
    </r>
    <phoneticPr fontId="1" type="noConversion"/>
  </si>
  <si>
    <r>
      <rPr>
        <sz val="10"/>
        <color theme="1"/>
        <rFont val="宋体"/>
        <family val="3"/>
        <charset val="134"/>
      </rPr>
      <t>注：上市文件中，净利润和净资产以美元计，需换算为港币，汇率以上市文件第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页的财务数据做计算，约为</t>
    </r>
    <r>
      <rPr>
        <sz val="10"/>
        <color theme="1"/>
        <rFont val="Times New Roman"/>
        <family val="1"/>
      </rPr>
      <t>7.7647</t>
    </r>
    <phoneticPr fontId="1" type="noConversion"/>
  </si>
  <si>
    <r>
      <rPr>
        <sz val="10"/>
        <color theme="1"/>
        <rFont val="宋体"/>
        <family val="3"/>
        <charset val="134"/>
      </rPr>
      <t>注：汇率换算取</t>
    </r>
    <r>
      <rPr>
        <sz val="10"/>
        <color theme="1"/>
        <rFont val="Times New Roman"/>
        <family val="1"/>
      </rPr>
      <t>2013</t>
    </r>
    <r>
      <rPr>
        <sz val="10"/>
        <color theme="1"/>
        <rFont val="宋体"/>
        <family val="3"/>
        <charset val="134"/>
      </rPr>
      <t>年中报，计算方法类似</t>
    </r>
    <r>
      <rPr>
        <sz val="10"/>
        <color theme="1"/>
        <rFont val="Times New Roman"/>
        <family val="1"/>
      </rPr>
      <t>g</t>
    </r>
    <r>
      <rPr>
        <sz val="10"/>
        <color theme="1"/>
        <rFont val="宋体"/>
        <family val="3"/>
        <charset val="134"/>
      </rPr>
      <t>题</t>
    </r>
    <phoneticPr fontId="1" type="noConversion"/>
  </si>
  <si>
    <r>
      <rPr>
        <b/>
        <sz val="10"/>
        <color theme="1"/>
        <rFont val="宋体"/>
        <family val="3"/>
        <charset val="134"/>
      </rPr>
      <t>熊市投资博彩股是否包赚不赔？有何风险？</t>
    </r>
    <phoneticPr fontId="1" type="noConversion"/>
  </si>
  <si>
    <r>
      <rPr>
        <sz val="10"/>
        <color theme="1"/>
        <rFont val="宋体"/>
        <family val="3"/>
        <charset val="134"/>
      </rPr>
      <t>风险在于：</t>
    </r>
    <phoneticPr fontId="1" type="noConversion"/>
  </si>
  <si>
    <r>
      <rPr>
        <sz val="10"/>
        <color theme="1"/>
        <rFont val="宋体"/>
        <family val="3"/>
        <charset val="134"/>
      </rPr>
      <t>如果以</t>
    </r>
    <r>
      <rPr>
        <sz val="10"/>
        <color theme="1"/>
        <rFont val="Times New Roman"/>
        <family val="1"/>
      </rPr>
      <t>PB</t>
    </r>
    <r>
      <rPr>
        <sz val="10"/>
        <color theme="1"/>
        <rFont val="宋体"/>
        <family val="3"/>
        <charset val="134"/>
      </rPr>
      <t>衡量这些重资产股票的估值，</t>
    </r>
    <r>
      <rPr>
        <sz val="10"/>
        <color theme="1"/>
        <rFont val="Times New Roman"/>
        <family val="1"/>
      </rPr>
      <t>0.5</t>
    </r>
    <r>
      <rPr>
        <sz val="10"/>
        <color theme="1"/>
        <rFont val="宋体"/>
        <family val="3"/>
        <charset val="134"/>
      </rPr>
      <t>已经是低点，但银河娱乐历史最低为</t>
    </r>
    <r>
      <rPr>
        <sz val="10"/>
        <color theme="1"/>
        <rFont val="Times New Roman"/>
        <family val="1"/>
      </rPr>
      <t>0.2</t>
    </r>
    <r>
      <rPr>
        <sz val="10"/>
        <color theme="1"/>
        <rFont val="宋体"/>
        <family val="3"/>
        <charset val="134"/>
      </rPr>
      <t>，相当于股价又下跌了</t>
    </r>
    <r>
      <rPr>
        <sz val="10"/>
        <color theme="1"/>
        <rFont val="Times New Roman"/>
        <family val="1"/>
      </rPr>
      <t>60%</t>
    </r>
    <phoneticPr fontId="1" type="noConversion"/>
  </si>
  <si>
    <r>
      <t>a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>都是从需求角度驱动，而赌博的需求是整个行业存在和发展的原因，这两点最为重要；</t>
    </r>
    <phoneticPr fontId="1" type="noConversion"/>
  </si>
  <si>
    <r>
      <t>e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Times New Roman"/>
        <family val="1"/>
      </rPr>
      <t>f</t>
    </r>
    <r>
      <rPr>
        <sz val="10"/>
        <color theme="1"/>
        <rFont val="宋体"/>
        <family val="3"/>
        <charset val="134"/>
      </rPr>
      <t>在假设客流不变的情况下，提高单一客户收入，从而提高整体收入，重要性相对</t>
    </r>
    <r>
      <rPr>
        <sz val="10"/>
        <color theme="1"/>
        <rFont val="Times New Roman"/>
        <family val="1"/>
      </rPr>
      <t>a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>弱一点。</t>
    </r>
    <phoneticPr fontId="1" type="noConversion"/>
  </si>
  <si>
    <r>
      <t>c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Times New Roman"/>
        <family val="1"/>
      </rPr>
      <t>d</t>
    </r>
    <r>
      <rPr>
        <sz val="10"/>
        <color theme="1"/>
        <rFont val="宋体"/>
        <family val="3"/>
        <charset val="134"/>
      </rPr>
      <t>是从供给角度分析，这两项都受到政府管制，牌照数量有限，赌桌增速限制在每年不超过</t>
    </r>
    <r>
      <rPr>
        <sz val="10"/>
        <color theme="1"/>
        <rFont val="Times New Roman"/>
        <family val="1"/>
      </rPr>
      <t>3%</t>
    </r>
    <r>
      <rPr>
        <sz val="10"/>
        <color theme="1"/>
        <rFont val="宋体"/>
        <family val="3"/>
        <charset val="134"/>
      </rPr>
      <t>，所以增长空间很小。</t>
    </r>
    <phoneticPr fontId="1" type="noConversion"/>
  </si>
  <si>
    <r>
      <rPr>
        <sz val="10"/>
        <color theme="1"/>
        <rFont val="宋体"/>
        <family val="3"/>
        <charset val="134"/>
      </rPr>
      <t>澳门博彩毛收入（亿澳元），</t>
    </r>
    <r>
      <rPr>
        <sz val="10"/>
        <color theme="1"/>
        <rFont val="Times New Roman"/>
        <family val="1"/>
      </rPr>
      <t>2014</t>
    </r>
    <r>
      <rPr>
        <sz val="10"/>
        <color theme="1"/>
        <rFont val="宋体"/>
        <family val="3"/>
        <charset val="134"/>
      </rPr>
      <t>年为增速拐点</t>
    </r>
    <phoneticPr fontId="1" type="noConversion"/>
  </si>
  <si>
    <r>
      <rPr>
        <sz val="10"/>
        <color theme="1"/>
        <rFont val="宋体"/>
        <family val="3"/>
        <charset val="134"/>
      </rPr>
      <t>毛收入</t>
    </r>
    <phoneticPr fontId="1" type="noConversion"/>
  </si>
  <si>
    <r>
      <rPr>
        <sz val="10"/>
        <color theme="1"/>
        <rFont val="宋体"/>
        <family val="3"/>
        <charset val="134"/>
      </rPr>
      <t>增速</t>
    </r>
    <phoneticPr fontId="1" type="noConversion"/>
  </si>
  <si>
    <r>
      <rPr>
        <sz val="10"/>
        <color theme="1"/>
        <rFont val="宋体"/>
        <family val="3"/>
        <charset val="134"/>
      </rPr>
      <t>入境游客</t>
    </r>
    <phoneticPr fontId="1" type="noConversion"/>
  </si>
  <si>
    <r>
      <rPr>
        <sz val="10"/>
        <color theme="1"/>
        <rFont val="宋体"/>
        <family val="3"/>
        <charset val="134"/>
      </rPr>
      <t>其中：中国游客</t>
    </r>
    <phoneticPr fontId="1" type="noConversion"/>
  </si>
  <si>
    <r>
      <rPr>
        <sz val="10"/>
        <color theme="1"/>
        <rFont val="宋体"/>
        <family val="3"/>
        <charset val="134"/>
      </rPr>
      <t>中国游客占比</t>
    </r>
    <phoneticPr fontId="1" type="noConversion"/>
  </si>
  <si>
    <r>
      <rPr>
        <sz val="10"/>
        <color theme="1"/>
        <rFont val="宋体"/>
        <family val="3"/>
        <charset val="134"/>
      </rPr>
      <t>政策影响</t>
    </r>
    <phoneticPr fontId="1" type="noConversion"/>
  </si>
  <si>
    <r>
      <rPr>
        <sz val="10"/>
        <color theme="1"/>
        <rFont val="宋体"/>
        <family val="3"/>
        <charset val="134"/>
      </rPr>
      <t>国内严厉打击腐败问题、三公消费等，抑制了高端赌博需求</t>
    </r>
    <phoneticPr fontId="1" type="noConversion"/>
  </si>
  <si>
    <r>
      <rPr>
        <sz val="10"/>
        <color theme="1"/>
        <rFont val="宋体"/>
        <family val="3"/>
        <charset val="134"/>
      </rPr>
      <t>当时港澳签证政策收紧，也对大陆游客入澳有消极影响</t>
    </r>
    <phoneticPr fontId="1" type="noConversion"/>
  </si>
  <si>
    <r>
      <rPr>
        <sz val="10"/>
        <color theme="1"/>
        <rFont val="宋体"/>
        <family val="3"/>
        <charset val="134"/>
      </rPr>
      <t>经济原因</t>
    </r>
    <phoneticPr fontId="1" type="noConversion"/>
  </si>
  <si>
    <r>
      <rPr>
        <sz val="10"/>
        <color theme="1"/>
        <rFont val="宋体"/>
        <family val="3"/>
        <charset val="134"/>
      </rPr>
      <t>中国经济已过高增速阶段，近两年</t>
    </r>
    <r>
      <rPr>
        <sz val="10"/>
        <color theme="1"/>
        <rFont val="Times New Roman"/>
        <family val="1"/>
      </rPr>
      <t>M2</t>
    </r>
    <r>
      <rPr>
        <sz val="10"/>
        <color theme="1"/>
        <rFont val="宋体"/>
        <family val="3"/>
        <charset val="134"/>
      </rPr>
      <t>增速也在减缓</t>
    </r>
    <phoneticPr fontId="1" type="noConversion"/>
  </si>
  <si>
    <r>
      <rPr>
        <sz val="10"/>
        <color theme="1"/>
        <rFont val="宋体"/>
        <family val="3"/>
        <charset val="134"/>
      </rPr>
      <t>受房地产低迷的影响，大宗商品价格相比</t>
    </r>
    <r>
      <rPr>
        <sz val="10"/>
        <color theme="1"/>
        <rFont val="Times New Roman"/>
        <family val="1"/>
      </rPr>
      <t>2011</t>
    </r>
    <r>
      <rPr>
        <sz val="10"/>
        <color theme="1"/>
        <rFont val="宋体"/>
        <family val="3"/>
        <charset val="134"/>
      </rPr>
      <t>年左右也有大幅下降</t>
    </r>
    <phoneticPr fontId="1" type="noConversion"/>
  </si>
  <si>
    <r>
      <rPr>
        <b/>
        <sz val="10"/>
        <color theme="1"/>
        <rFont val="宋体"/>
        <family val="3"/>
        <charset val="134"/>
      </rPr>
      <t>【附加题】</t>
    </r>
    <phoneticPr fontId="1" type="noConversion"/>
  </si>
  <si>
    <r>
      <rPr>
        <sz val="10"/>
        <color theme="1"/>
        <rFont val="宋体"/>
        <family val="3"/>
        <charset val="134"/>
      </rPr>
      <t>这些指标都是在空间相同的情况下，衡量运营效率高低的指标。</t>
    </r>
    <phoneticPr fontId="1" type="noConversion"/>
  </si>
  <si>
    <r>
      <rPr>
        <sz val="10"/>
        <color theme="1"/>
        <rFont val="宋体"/>
        <family val="3"/>
        <charset val="134"/>
      </rPr>
      <t>相同之处：</t>
    </r>
    <phoneticPr fontId="1" type="noConversion"/>
  </si>
  <si>
    <r>
      <rPr>
        <sz val="10"/>
        <color theme="1"/>
        <rFont val="宋体"/>
        <family val="3"/>
        <charset val="134"/>
      </rPr>
      <t>重资产导致每年折旧费用固定，想要提高净利润，都要提高运营效率，在单位时间和空间内获取最大的营收</t>
    </r>
    <phoneticPr fontId="1" type="noConversion"/>
  </si>
  <si>
    <r>
      <rPr>
        <sz val="10"/>
        <color theme="1"/>
        <rFont val="宋体"/>
        <family val="3"/>
        <charset val="134"/>
      </rPr>
      <t>不同之处：</t>
    </r>
    <phoneticPr fontId="1" type="noConversion"/>
  </si>
  <si>
    <r>
      <rPr>
        <sz val="10"/>
        <color theme="1"/>
        <rFont val="宋体"/>
        <family val="3"/>
        <charset val="134"/>
      </rPr>
      <t>人口（亿）</t>
    </r>
    <phoneticPr fontId="1" type="noConversion"/>
  </si>
  <si>
    <r>
      <rPr>
        <sz val="10"/>
        <color theme="1"/>
        <rFont val="宋体"/>
        <family val="3"/>
        <charset val="134"/>
      </rPr>
      <t>人均</t>
    </r>
    <r>
      <rPr>
        <sz val="10"/>
        <color theme="1"/>
        <rFont val="Times New Roman"/>
        <family val="1"/>
      </rPr>
      <t>GDP</t>
    </r>
    <phoneticPr fontId="1" type="noConversion"/>
  </si>
  <si>
    <r>
      <rPr>
        <sz val="10"/>
        <color theme="1"/>
        <rFont val="宋体"/>
        <family val="3"/>
        <charset val="134"/>
      </rPr>
      <t>中国</t>
    </r>
    <phoneticPr fontId="1" type="noConversion"/>
  </si>
  <si>
    <r>
      <rPr>
        <sz val="10"/>
        <color theme="1"/>
        <rFont val="宋体"/>
        <family val="3"/>
        <charset val="134"/>
      </rPr>
      <t>美国</t>
    </r>
    <phoneticPr fontId="1" type="noConversion"/>
  </si>
  <si>
    <r>
      <rPr>
        <sz val="10"/>
        <color theme="1"/>
        <rFont val="宋体"/>
        <family val="3"/>
        <charset val="134"/>
      </rPr>
      <t>单位：亿美元，</t>
    </r>
    <r>
      <rPr>
        <sz val="10"/>
        <color theme="1"/>
        <rFont val="Times New Roman"/>
        <family val="1"/>
      </rPr>
      <t>2017</t>
    </r>
    <r>
      <rPr>
        <sz val="10"/>
        <color theme="1"/>
        <rFont val="宋体"/>
        <family val="3"/>
        <charset val="134"/>
      </rPr>
      <t>年数据</t>
    </r>
    <phoneticPr fontId="1" type="noConversion"/>
  </si>
  <si>
    <r>
      <rPr>
        <sz val="10"/>
        <color theme="1"/>
        <rFont val="宋体"/>
        <family val="3"/>
        <charset val="134"/>
      </rPr>
      <t>博彩业毛收入</t>
    </r>
    <phoneticPr fontId="1" type="noConversion"/>
  </si>
  <si>
    <r>
      <rPr>
        <sz val="10"/>
        <color theme="1"/>
        <rFont val="宋体"/>
        <family val="3"/>
        <charset val="134"/>
      </rPr>
      <t>澳门</t>
    </r>
    <phoneticPr fontId="1" type="noConversion"/>
  </si>
  <si>
    <r>
      <rPr>
        <sz val="10"/>
        <color theme="1"/>
        <rFont val="宋体"/>
        <family val="3"/>
        <charset val="134"/>
      </rPr>
      <t>拉斯维加斯</t>
    </r>
    <phoneticPr fontId="1" type="noConversion"/>
  </si>
  <si>
    <r>
      <rPr>
        <sz val="10"/>
        <color theme="1"/>
        <rFont val="宋体"/>
        <family val="3"/>
        <charset val="134"/>
      </rPr>
      <t>注：澳门币美元汇率以近期</t>
    </r>
    <r>
      <rPr>
        <sz val="10"/>
        <color theme="1"/>
        <rFont val="Times New Roman"/>
        <family val="1"/>
      </rPr>
      <t>8.08</t>
    </r>
    <r>
      <rPr>
        <sz val="10"/>
        <color theme="1"/>
        <rFont val="宋体"/>
        <family val="3"/>
        <charset val="134"/>
      </rPr>
      <t>为准</t>
    </r>
    <phoneticPr fontId="1" type="noConversion"/>
  </si>
  <si>
    <r>
      <rPr>
        <sz val="10"/>
        <color theme="1"/>
        <rFont val="宋体"/>
        <family val="3"/>
        <charset val="134"/>
      </rPr>
      <t>从中国的人口数量和人均</t>
    </r>
    <r>
      <rPr>
        <sz val="10"/>
        <color theme="1"/>
        <rFont val="Times New Roman"/>
        <family val="1"/>
      </rPr>
      <t>GDP</t>
    </r>
    <r>
      <rPr>
        <sz val="10"/>
        <color theme="1"/>
        <rFont val="宋体"/>
        <family val="3"/>
        <charset val="134"/>
      </rPr>
      <t>上来看，相较美国和拉斯维加斯，澳门博彩业未来还有发展的空间</t>
    </r>
    <phoneticPr fontId="1" type="noConversion"/>
  </si>
  <si>
    <r>
      <rPr>
        <sz val="10"/>
        <color theme="1"/>
        <rFont val="宋体"/>
        <family val="3"/>
        <charset val="134"/>
      </rPr>
      <t>人均</t>
    </r>
    <r>
      <rPr>
        <sz val="10"/>
        <color theme="1"/>
        <rFont val="Times New Roman"/>
        <family val="1"/>
      </rPr>
      <t>GDP</t>
    </r>
    <r>
      <rPr>
        <sz val="10"/>
        <color theme="1"/>
        <rFont val="宋体"/>
        <family val="3"/>
        <charset val="134"/>
      </rPr>
      <t>与博彩行业收入为正相关的关系，可支配收入越多，人均享受型消费也会越多。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</si>
  <si>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博彩股即使在低估点买入，下跌幅度会仍然会很高：</t>
    </r>
    <phoneticPr fontId="1" type="noConversion"/>
  </si>
  <si>
    <r>
      <rPr>
        <sz val="10"/>
        <color theme="1"/>
        <rFont val="宋体"/>
        <family val="3"/>
        <charset val="134"/>
      </rPr>
      <t>市场能给予一只股票小于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Times New Roman"/>
        <family val="1"/>
      </rPr>
      <t>PB</t>
    </r>
    <r>
      <rPr>
        <sz val="10"/>
        <color theme="1"/>
        <rFont val="宋体"/>
        <family val="3"/>
        <charset val="134"/>
      </rPr>
      <t>估值，包含了这只股票可能破产的预期，</t>
    </r>
    <phoneticPr fontId="1" type="noConversion"/>
  </si>
  <si>
    <r>
      <rPr>
        <sz val="10"/>
        <color theme="1"/>
        <rFont val="宋体"/>
        <family val="3"/>
        <charset val="134"/>
      </rPr>
      <t>目前看澳门的博彩业，赌博收入至少占总收入的</t>
    </r>
    <r>
      <rPr>
        <sz val="10"/>
        <color theme="1"/>
        <rFont val="Times New Roman"/>
        <family val="1"/>
      </rPr>
      <t>80%-90%</t>
    </r>
    <r>
      <rPr>
        <sz val="10"/>
        <color theme="1"/>
        <rFont val="宋体"/>
        <family val="3"/>
        <charset val="134"/>
      </rPr>
      <t>以上（根据各大博彩公司财务报告），收入多元化的发展尚未开始</t>
    </r>
    <phoneticPr fontId="1" type="noConversion"/>
  </si>
  <si>
    <r>
      <rPr>
        <sz val="10"/>
        <color theme="1"/>
        <rFont val="宋体"/>
        <family val="3"/>
        <charset val="134"/>
      </rPr>
      <t>赌博收入占比</t>
    </r>
    <phoneticPr fontId="1" type="noConversion"/>
  </si>
  <si>
    <r>
      <rPr>
        <sz val="10"/>
        <color theme="1"/>
        <rFont val="宋体"/>
        <family val="3"/>
        <charset val="134"/>
      </rPr>
      <t>总收入增速</t>
    </r>
    <phoneticPr fontId="1" type="noConversion"/>
  </si>
  <si>
    <r>
      <rPr>
        <sz val="10"/>
        <color theme="1"/>
        <rFont val="宋体"/>
        <family val="3"/>
        <charset val="134"/>
      </rPr>
      <t>其中：赌博收入增速</t>
    </r>
    <phoneticPr fontId="1" type="noConversion"/>
  </si>
  <si>
    <r>
      <rPr>
        <sz val="10"/>
        <color theme="1"/>
        <rFont val="宋体"/>
        <family val="3"/>
        <charset val="134"/>
      </rPr>
      <t>总收入包括了赌博、客房、餐饮、零售和其他收入</t>
    </r>
    <phoneticPr fontId="1" type="noConversion"/>
  </si>
  <si>
    <r>
      <rPr>
        <sz val="10"/>
        <color theme="1"/>
        <rFont val="宋体"/>
        <family val="3"/>
        <charset val="134"/>
      </rPr>
      <t>其中可以看出，赌博收入占比持续下滑，增速也不及非赌博收入增速；</t>
    </r>
    <phoneticPr fontId="1" type="noConversion"/>
  </si>
  <si>
    <r>
      <rPr>
        <sz val="10"/>
        <color theme="1"/>
        <rFont val="宋体"/>
        <family val="3"/>
        <charset val="134"/>
      </rPr>
      <t>数据来源：</t>
    </r>
    <r>
      <rPr>
        <sz val="10"/>
        <color theme="1"/>
        <rFont val="Times New Roman"/>
        <family val="1"/>
      </rPr>
      <t>Nevada Gaming Control Board, http://www.gaming.nv.gov/</t>
    </r>
    <phoneticPr fontId="1" type="noConversion"/>
  </si>
  <si>
    <r>
      <rPr>
        <sz val="10"/>
        <color theme="1"/>
        <rFont val="宋体"/>
        <family val="3"/>
        <charset val="134"/>
      </rPr>
      <t>餐饮行业一般为房客，虽然不直接持有房子这一固定资产，但租金成本占营收的</t>
    </r>
    <r>
      <rPr>
        <sz val="10"/>
        <color theme="1"/>
        <rFont val="Times New Roman"/>
        <family val="1"/>
      </rPr>
      <t>30%</t>
    </r>
    <r>
      <rPr>
        <sz val="10"/>
        <color theme="1"/>
        <rFont val="宋体"/>
        <family val="3"/>
        <charset val="134"/>
      </rPr>
      <t>，甚至</t>
    </r>
    <r>
      <rPr>
        <sz val="10"/>
        <color theme="1"/>
        <rFont val="Times New Roman"/>
        <family val="1"/>
      </rPr>
      <t>50%</t>
    </r>
    <r>
      <rPr>
        <sz val="10"/>
        <color theme="1"/>
        <rFont val="宋体"/>
        <family val="3"/>
        <charset val="134"/>
      </rPr>
      <t>，类似重资产行业在折旧上的开销</t>
    </r>
    <phoneticPr fontId="1" type="noConversion"/>
  </si>
  <si>
    <r>
      <rPr>
        <sz val="10"/>
        <color theme="1"/>
        <rFont val="宋体"/>
        <family val="3"/>
        <charset val="134"/>
      </rPr>
      <t>拉斯维加斯赌博（投注）收入为</t>
    </r>
    <r>
      <rPr>
        <sz val="10"/>
        <color theme="1"/>
        <rFont val="Times New Roman"/>
        <family val="1"/>
      </rPr>
      <t>111</t>
    </r>
    <r>
      <rPr>
        <sz val="10"/>
        <color theme="1"/>
        <rFont val="宋体"/>
        <family val="3"/>
        <charset val="134"/>
      </rPr>
      <t>亿，但加上相关的酒店餐饮等其他收入，达</t>
    </r>
    <r>
      <rPr>
        <sz val="10"/>
        <color theme="1"/>
        <rFont val="Times New Roman"/>
        <family val="1"/>
      </rPr>
      <t>262</t>
    </r>
    <r>
      <rPr>
        <sz val="10"/>
        <color theme="1"/>
        <rFont val="宋体"/>
        <family val="3"/>
        <charset val="134"/>
      </rPr>
      <t>亿美元，非赌博业的发展很快（下一题详解）；</t>
    </r>
    <phoneticPr fontId="1" type="noConversion"/>
  </si>
  <si>
    <r>
      <rPr>
        <sz val="10"/>
        <color theme="1"/>
        <rFont val="宋体"/>
        <family val="3"/>
        <charset val="134"/>
      </rPr>
      <t>澳门在非博彩行业收入的比例还比较低，不足</t>
    </r>
    <r>
      <rPr>
        <sz val="10"/>
        <color theme="1"/>
        <rFont val="Times New Roman"/>
        <family val="1"/>
      </rPr>
      <t>10%</t>
    </r>
    <r>
      <rPr>
        <sz val="10"/>
        <color theme="1"/>
        <rFont val="宋体"/>
        <family val="3"/>
        <charset val="134"/>
      </rPr>
      <t>，这一部分有望成为看点。</t>
    </r>
    <phoneticPr fontId="1" type="noConversion"/>
  </si>
  <si>
    <r>
      <rPr>
        <sz val="10"/>
        <color theme="1"/>
        <rFont val="宋体"/>
        <family val="3"/>
        <charset val="134"/>
      </rPr>
      <t>另外，澳门的</t>
    </r>
    <r>
      <rPr>
        <sz val="10"/>
        <color theme="1"/>
        <rFont val="Times New Roman"/>
        <family val="1"/>
      </rPr>
      <t>GDP</t>
    </r>
    <r>
      <rPr>
        <sz val="10"/>
        <color theme="1"/>
        <rFont val="宋体"/>
        <family val="3"/>
        <charset val="134"/>
      </rPr>
      <t>和房价同样高度正相关，在</t>
    </r>
    <r>
      <rPr>
        <sz val="10"/>
        <color theme="1"/>
        <rFont val="Times New Roman"/>
        <family val="1"/>
      </rPr>
      <t>2017</t>
    </r>
    <r>
      <rPr>
        <sz val="10"/>
        <color theme="1"/>
        <rFont val="宋体"/>
        <family val="3"/>
        <charset val="134"/>
      </rPr>
      <t>年澳门</t>
    </r>
    <r>
      <rPr>
        <sz val="10"/>
        <color theme="1"/>
        <rFont val="Times New Roman"/>
        <family val="1"/>
      </rPr>
      <t>GDP</t>
    </r>
    <r>
      <rPr>
        <sz val="10"/>
        <color theme="1"/>
        <rFont val="宋体"/>
        <family val="3"/>
        <charset val="134"/>
      </rPr>
      <t>实际增速（去除通胀等因素）为</t>
    </r>
    <r>
      <rPr>
        <sz val="10"/>
        <color theme="1"/>
        <rFont val="Times New Roman"/>
        <family val="1"/>
      </rPr>
      <t>9.1%</t>
    </r>
    <r>
      <rPr>
        <sz val="10"/>
        <color theme="1"/>
        <rFont val="宋体"/>
        <family val="3"/>
        <charset val="134"/>
      </rPr>
      <t>，中止了前三年的增速为负的困境：</t>
    </r>
    <phoneticPr fontId="1" type="noConversion"/>
  </si>
  <si>
    <r>
      <rPr>
        <sz val="10"/>
        <color theme="1"/>
        <rFont val="宋体"/>
        <family val="3"/>
        <charset val="134"/>
      </rPr>
      <t>内华达博彩业报告（</t>
    </r>
    <r>
      <rPr>
        <sz val="10"/>
        <color theme="1"/>
        <rFont val="Times New Roman"/>
        <family val="1"/>
      </rPr>
      <t>1990-2015</t>
    </r>
    <r>
      <rPr>
        <sz val="10"/>
        <color theme="1"/>
        <rFont val="宋体"/>
        <family val="3"/>
        <charset val="134"/>
      </rPr>
      <t>），增速为每五年增速</t>
    </r>
    <phoneticPr fontId="1" type="noConversion"/>
  </si>
  <si>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Times New Roman"/>
        <family val="1"/>
      </rPr>
      <t>2015-2017</t>
    </r>
    <r>
      <rPr>
        <sz val="10"/>
        <color theme="1"/>
        <rFont val="宋体"/>
        <family val="3"/>
        <charset val="134"/>
      </rPr>
      <t>），增速为每年增速</t>
    </r>
    <phoneticPr fontId="1" type="noConversion"/>
  </si>
  <si>
    <r>
      <rPr>
        <b/>
        <sz val="10"/>
        <rFont val="宋体"/>
        <family val="3"/>
        <charset val="134"/>
      </rPr>
      <t>本题计算收益率时注意：</t>
    </r>
    <phoneticPr fontId="1" type="noConversion"/>
  </si>
  <si>
    <r>
      <rPr>
        <sz val="10"/>
        <rFont val="宋体"/>
        <family val="3"/>
        <charset val="134"/>
      </rPr>
      <t>因起止期间没有股票送转，</t>
    </r>
    <r>
      <rPr>
        <b/>
        <sz val="10"/>
        <rFont val="宋体"/>
        <family val="3"/>
        <charset val="134"/>
      </rPr>
      <t>仅有现金分红</t>
    </r>
    <r>
      <rPr>
        <sz val="10"/>
        <rFont val="宋体"/>
        <family val="3"/>
        <charset val="134"/>
      </rPr>
      <t>，故可以直接用起止日期除权价相减，加上分红，即可得到盈亏金额；</t>
    </r>
    <phoneticPr fontId="1" type="noConversion"/>
  </si>
  <si>
    <r>
      <rPr>
        <sz val="10"/>
        <rFont val="宋体"/>
        <family val="3"/>
        <charset val="134"/>
      </rPr>
      <t>如果有股票送转，计算更为麻烦，建议采用行情软件中的后复权价格计算盈亏比例；</t>
    </r>
    <phoneticPr fontId="1" type="noConversion"/>
  </si>
  <si>
    <r>
      <rPr>
        <sz val="10"/>
        <rFont val="宋体"/>
        <family val="3"/>
        <charset val="134"/>
      </rPr>
      <t>另外，部分行情软件在前复权时，股价变为负数。原因是股票送转后，前复权价变小，如果历年现金分红总和大于这一价格，会将股价减为负数。</t>
    </r>
    <phoneticPr fontId="1" type="noConversion"/>
  </si>
  <si>
    <r>
      <rPr>
        <sz val="10"/>
        <rFont val="宋体"/>
        <family val="3"/>
        <charset val="134"/>
      </rPr>
      <t>相同的股票，另一些行情软件不产生负数，是因为将现金分红同样做了复权处理：</t>
    </r>
    <phoneticPr fontId="1" type="noConversion"/>
  </si>
  <si>
    <r>
      <rPr>
        <sz val="10"/>
        <rFont val="宋体"/>
        <family val="3"/>
        <charset val="134"/>
      </rPr>
      <t>例如，过去两年，股票</t>
    </r>
    <r>
      <rPr>
        <sz val="10"/>
        <rFont val="Times New Roman"/>
        <family val="1"/>
      </rPr>
      <t>A</t>
    </r>
    <r>
      <rPr>
        <sz val="10"/>
        <rFont val="宋体"/>
        <family val="3"/>
        <charset val="134"/>
      </rPr>
      <t>第二年每股现金分红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元，股票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先在第一年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送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，第二年每股现金分红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元，</t>
    </r>
    <r>
      <rPr>
        <sz val="10"/>
        <rFont val="Times New Roman"/>
        <family val="1"/>
      </rPr>
      <t>AB</t>
    </r>
    <r>
      <rPr>
        <sz val="10"/>
        <rFont val="宋体"/>
        <family val="3"/>
        <charset val="134"/>
      </rPr>
      <t>两者虽然都分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元，</t>
    </r>
    <phoneticPr fontId="1" type="noConversion"/>
  </si>
  <si>
    <r>
      <rPr>
        <sz val="10"/>
        <rFont val="宋体"/>
        <family val="3"/>
        <charset val="134"/>
      </rPr>
      <t>但如果投资者从两年前就持有</t>
    </r>
    <r>
      <rPr>
        <sz val="10"/>
        <rFont val="Times New Roman"/>
        <family val="1"/>
      </rPr>
      <t>A</t>
    </r>
    <r>
      <rPr>
        <sz val="10"/>
        <rFont val="宋体"/>
        <family val="3"/>
        <charset val="134"/>
      </rPr>
      <t>和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股票，</t>
    </r>
    <r>
      <rPr>
        <sz val="10"/>
        <rFont val="Times New Roman"/>
        <family val="1"/>
      </rPr>
      <t>A</t>
    </r>
    <r>
      <rPr>
        <sz val="10"/>
        <rFont val="宋体"/>
        <family val="3"/>
        <charset val="134"/>
      </rPr>
      <t>每股得到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元，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每股收到</t>
    </r>
    <r>
      <rPr>
        <sz val="10"/>
        <rFont val="Times New Roman"/>
        <family val="1"/>
      </rPr>
      <t>8</t>
    </r>
    <r>
      <rPr>
        <sz val="10"/>
        <rFont val="宋体"/>
        <family val="3"/>
        <charset val="134"/>
      </rPr>
      <t>元，在前复权时，相同的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元，价格处理是不同的。</t>
    </r>
    <phoneticPr fontId="1" type="noConversion"/>
  </si>
  <si>
    <r>
      <t>IPO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Times New Roman"/>
        <family val="1"/>
      </rPr>
      <t>2009/11/30</t>
    </r>
    <r>
      <rPr>
        <sz val="10"/>
        <color theme="1"/>
        <rFont val="宋体"/>
        <family val="3"/>
        <charset val="134"/>
      </rPr>
      <t>，收盘价最高日为</t>
    </r>
    <r>
      <rPr>
        <sz val="10"/>
        <color theme="1"/>
        <rFont val="Times New Roman"/>
        <family val="1"/>
      </rPr>
      <t>2014/3/2</t>
    </r>
    <phoneticPr fontId="1" type="noConversion"/>
  </si>
  <si>
    <r>
      <rPr>
        <sz val="10"/>
        <color theme="1"/>
        <rFont val="宋体"/>
        <family val="3"/>
        <charset val="134"/>
      </rPr>
      <t>熊市投资这几支股票作为一个组合，之后会有不错的收益。</t>
    </r>
    <phoneticPr fontId="1" type="noConversion"/>
  </si>
  <si>
    <r>
      <t>2008</t>
    </r>
    <r>
      <rPr>
        <sz val="10"/>
        <color theme="1"/>
        <rFont val="宋体"/>
        <family val="3"/>
        <charset val="134"/>
      </rPr>
      <t>年金融危机时，永利从</t>
    </r>
    <r>
      <rPr>
        <sz val="10"/>
        <color theme="1"/>
        <rFont val="Times New Roman"/>
        <family val="1"/>
      </rPr>
      <t>2007</t>
    </r>
    <r>
      <rPr>
        <sz val="10"/>
        <color theme="1"/>
        <rFont val="宋体"/>
        <family val="3"/>
        <charset val="134"/>
      </rPr>
      <t>年高点至</t>
    </r>
    <r>
      <rPr>
        <sz val="10"/>
        <color theme="1"/>
        <rFont val="Times New Roman"/>
        <family val="1"/>
      </rPr>
      <t>2009</t>
    </r>
    <r>
      <rPr>
        <sz val="10"/>
        <color theme="1"/>
        <rFont val="宋体"/>
        <family val="3"/>
        <charset val="134"/>
      </rPr>
      <t>年下跌近</t>
    </r>
    <r>
      <rPr>
        <sz val="10"/>
        <color theme="1"/>
        <rFont val="Times New Roman"/>
        <family val="1"/>
      </rPr>
      <t>90%</t>
    </r>
    <r>
      <rPr>
        <sz val="10"/>
        <color theme="1"/>
        <rFont val="宋体"/>
        <family val="3"/>
        <charset val="134"/>
      </rPr>
      <t>；</t>
    </r>
    <phoneticPr fontId="1" type="noConversion"/>
  </si>
  <si>
    <r>
      <rPr>
        <sz val="10"/>
        <color theme="1"/>
        <rFont val="宋体"/>
        <family val="3"/>
        <charset val="134"/>
      </rPr>
      <t>澳博控股因营收下滑，从</t>
    </r>
    <r>
      <rPr>
        <sz val="10"/>
        <color theme="1"/>
        <rFont val="Times New Roman"/>
        <family val="1"/>
      </rPr>
      <t>2013</t>
    </r>
    <r>
      <rPr>
        <sz val="10"/>
        <color theme="1"/>
        <rFont val="宋体"/>
        <family val="3"/>
        <charset val="134"/>
      </rPr>
      <t>年的高点下跌</t>
    </r>
    <r>
      <rPr>
        <sz val="10"/>
        <color theme="1"/>
        <rFont val="Times New Roman"/>
        <family val="1"/>
      </rPr>
      <t>80%</t>
    </r>
    <r>
      <rPr>
        <sz val="10"/>
        <color theme="1"/>
        <rFont val="宋体"/>
        <family val="3"/>
        <charset val="134"/>
      </rPr>
      <t>；</t>
    </r>
    <phoneticPr fontId="1" type="noConversion"/>
  </si>
  <si>
    <r>
      <rPr>
        <sz val="10"/>
        <color theme="1"/>
        <rFont val="宋体"/>
        <family val="3"/>
        <charset val="134"/>
      </rPr>
      <t>米高梅在</t>
    </r>
    <r>
      <rPr>
        <sz val="10"/>
        <color theme="1"/>
        <rFont val="Times New Roman"/>
        <family val="1"/>
      </rPr>
      <t>2008</t>
    </r>
    <r>
      <rPr>
        <sz val="10"/>
        <color theme="1"/>
        <rFont val="宋体"/>
        <family val="3"/>
        <charset val="134"/>
      </rPr>
      <t>年金融危机后从</t>
    </r>
    <r>
      <rPr>
        <sz val="10"/>
        <color theme="1"/>
        <rFont val="Times New Roman"/>
        <family val="1"/>
      </rPr>
      <t>100</t>
    </r>
    <r>
      <rPr>
        <sz val="10"/>
        <color theme="1"/>
        <rFont val="宋体"/>
        <family val="3"/>
        <charset val="134"/>
      </rPr>
      <t>元跌至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块多；</t>
    </r>
    <phoneticPr fontId="1" type="noConversion"/>
  </si>
  <si>
    <r>
      <rPr>
        <sz val="10"/>
        <color theme="1"/>
        <rFont val="宋体"/>
        <family val="3"/>
        <charset val="134"/>
      </rPr>
      <t>整体博彩业几乎不可能全部消失，但某一只博彩公司很有可能在经济萧条阶段资金链断裂，导致破产。</t>
    </r>
    <phoneticPr fontId="1" type="noConversion"/>
  </si>
  <si>
    <r>
      <rPr>
        <sz val="10"/>
        <color theme="1"/>
        <rFont val="宋体"/>
        <family val="3"/>
        <charset val="134"/>
      </rPr>
      <t>澳门游客构成（万人次）：</t>
    </r>
    <phoneticPr fontId="1" type="noConversion"/>
  </si>
  <si>
    <r>
      <rPr>
        <sz val="10"/>
        <color theme="1"/>
        <rFont val="宋体"/>
        <family val="3"/>
        <charset val="134"/>
      </rPr>
      <t>大陆游客的人数和消费能力，是澳门旅游业和博彩业最最重要的一部分</t>
    </r>
    <phoneticPr fontId="1" type="noConversion"/>
  </si>
  <si>
    <r>
      <t>2017</t>
    </r>
    <r>
      <rPr>
        <sz val="10"/>
        <color theme="1"/>
        <rFont val="宋体"/>
        <family val="3"/>
        <charset val="134"/>
      </rPr>
      <t>年大陆游客数量和占总游客比重都创下了新高</t>
    </r>
    <phoneticPr fontId="1" type="noConversion"/>
  </si>
  <si>
    <r>
      <rPr>
        <sz val="10"/>
        <color theme="1"/>
        <rFont val="宋体"/>
        <family val="3"/>
        <charset val="134"/>
      </rPr>
      <t>酒店入住率：每日实际入住房间</t>
    </r>
    <r>
      <rPr>
        <sz val="10"/>
        <color theme="1"/>
        <rFont val="Times New Roman"/>
        <family val="1"/>
      </rPr>
      <t xml:space="preserve"> / </t>
    </r>
    <r>
      <rPr>
        <sz val="10"/>
        <color theme="1"/>
        <rFont val="宋体"/>
        <family val="3"/>
        <charset val="134"/>
      </rPr>
      <t>每日可供入住房间数，钟点房的兴起提高了入住率；在酒店的报告中，也有将钟点房去除后的入住率</t>
    </r>
    <phoneticPr fontId="1" type="noConversion"/>
  </si>
  <si>
    <r>
      <rPr>
        <sz val="10"/>
        <color theme="1"/>
        <rFont val="宋体"/>
        <family val="3"/>
        <charset val="134"/>
      </rPr>
      <t>餐饮翻台率：餐桌使用次数</t>
    </r>
    <r>
      <rPr>
        <sz val="10"/>
        <color theme="1"/>
        <rFont val="Times New Roman"/>
        <family val="1"/>
      </rPr>
      <t xml:space="preserve"> / </t>
    </r>
    <r>
      <rPr>
        <sz val="10"/>
        <color theme="1"/>
        <rFont val="宋体"/>
        <family val="3"/>
        <charset val="134"/>
      </rPr>
      <t>总餐桌数</t>
    </r>
    <phoneticPr fontId="1" type="noConversion"/>
  </si>
  <si>
    <r>
      <rPr>
        <sz val="10"/>
        <color theme="1"/>
        <rFont val="宋体"/>
        <family val="3"/>
        <charset val="134"/>
      </rPr>
      <t>经营位置至关重要、客流量（收入）和租金水平（成本）构成了类似的商业模式</t>
    </r>
    <phoneticPr fontId="1" type="noConversion"/>
  </si>
  <si>
    <r>
      <rPr>
        <sz val="10"/>
        <color theme="1"/>
        <rFont val="宋体"/>
        <family val="3"/>
        <charset val="134"/>
      </rPr>
      <t>赌场一般为房东，将酒店餐饮承包出去，收取租金和承租方的销售提成；而营收大部分的投注收入由自己掌握</t>
    </r>
    <phoneticPr fontId="1" type="noConversion"/>
  </si>
  <si>
    <r>
      <rPr>
        <sz val="10"/>
        <color theme="1"/>
        <rFont val="宋体"/>
        <family val="3"/>
        <charset val="134"/>
      </rPr>
      <t>澳门房价指数：（来源：澳门统计局）</t>
    </r>
    <phoneticPr fontId="1" type="noConversion"/>
  </si>
  <si>
    <r>
      <rPr>
        <sz val="10"/>
        <color theme="1"/>
        <rFont val="宋体"/>
        <family val="3"/>
        <charset val="134"/>
      </rPr>
      <t>需要注意的是政策是否放宽和牌照到期问题：如果放宽，则博彩业的发展空间将大幅提高；</t>
    </r>
    <phoneticPr fontId="1" type="noConversion"/>
  </si>
  <si>
    <r>
      <t>2002</t>
    </r>
    <r>
      <rPr>
        <sz val="10"/>
        <color theme="1"/>
        <rFont val="宋体"/>
        <family val="3"/>
        <charset val="134"/>
      </rPr>
      <t>年澳门博彩行业从一家垄断变为三家，后引入外资再加三张，内资与外资共同经营澳门博彩业，引入竞争后澳门博彩才开始蓬勃发展。</t>
    </r>
    <phoneticPr fontId="1" type="noConversion"/>
  </si>
  <si>
    <r>
      <t>2020</t>
    </r>
    <r>
      <rPr>
        <sz val="10"/>
        <color theme="1"/>
        <rFont val="宋体"/>
        <family val="3"/>
        <charset val="134"/>
      </rPr>
      <t>年开始，澳门之前的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>张牌照将逐步到期，重新竞拍或增减牌照数量将带来赌博业的变局。</t>
    </r>
    <phoneticPr fontId="1" type="noConversion"/>
  </si>
  <si>
    <r>
      <rPr>
        <sz val="10"/>
        <color theme="1"/>
        <rFont val="宋体"/>
        <family val="3"/>
        <charset val="134"/>
      </rPr>
      <t>中国从</t>
    </r>
    <r>
      <rPr>
        <sz val="10"/>
        <color theme="1"/>
        <rFont val="Times New Roman"/>
        <family val="1"/>
      </rPr>
      <t>2015</t>
    </r>
    <r>
      <rPr>
        <sz val="10"/>
        <color theme="1"/>
        <rFont val="宋体"/>
        <family val="3"/>
        <charset val="134"/>
      </rPr>
      <t>年人均</t>
    </r>
    <r>
      <rPr>
        <sz val="10"/>
        <color theme="1"/>
        <rFont val="Times New Roman"/>
        <family val="1"/>
      </rPr>
      <t>GDP</t>
    </r>
    <r>
      <rPr>
        <sz val="10"/>
        <color theme="1"/>
        <rFont val="宋体"/>
        <family val="3"/>
        <charset val="134"/>
      </rPr>
      <t>超过</t>
    </r>
    <r>
      <rPr>
        <sz val="10"/>
        <color theme="1"/>
        <rFont val="Times New Roman"/>
        <family val="1"/>
      </rPr>
      <t>8000</t>
    </r>
    <r>
      <rPr>
        <sz val="10"/>
        <color theme="1"/>
        <rFont val="宋体"/>
        <family val="3"/>
        <charset val="134"/>
      </rPr>
      <t>美元，理论上迈过了入门发达国家的门槛，未来发展可以参考美国发展历史；</t>
    </r>
    <phoneticPr fontId="1" type="noConversion"/>
  </si>
  <si>
    <t>从美国的历史经验来看，博彩业未来发展方向，赌博（顾客投注）的收入占比将逐渐降低，附带的酒店餐饮等行业比重将上升。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</si>
</sst>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_ "/>
    <numFmt numFmtId="178" formatCode="#,##0.00_ "/>
    <numFmt numFmtId="179" formatCode="#,##0_ "/>
    <numFmt numFmtId="180" formatCode="#,##0.0_ "/>
  </numFmts>
  <fonts count="17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Times New Roman"/>
      <family val="1"/>
    </font>
    <font>
      <sz val="10"/>
      <name val="宋体"/>
      <family val="3"/>
      <charset val="134"/>
    </font>
    <font>
      <b/>
      <sz val="10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2" fontId="5" fillId="0" borderId="0" xfId="0" applyNumberFormat="1" applyFont="1">
      <alignment vertical="center"/>
    </xf>
    <xf numFmtId="9" fontId="9" fillId="0" borderId="0" xfId="0" applyNumberFormat="1" applyFont="1">
      <alignment vertical="center"/>
    </xf>
    <xf numFmtId="14" fontId="5" fillId="0" borderId="1" xfId="0" applyNumberFormat="1" applyFont="1" applyBorder="1">
      <alignment vertical="center"/>
    </xf>
    <xf numFmtId="176" fontId="5" fillId="0" borderId="0" xfId="0" applyNumberFormat="1" applyFont="1">
      <alignment vertical="center"/>
    </xf>
    <xf numFmtId="9" fontId="9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77" fontId="5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9" fillId="0" borderId="1" xfId="0" applyFont="1" applyBorder="1" applyAlignment="1">
      <alignment horizontal="right" vertical="center"/>
    </xf>
    <xf numFmtId="178" fontId="5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4" fontId="5" fillId="0" borderId="1" xfId="0" applyNumberFormat="1" applyFont="1" applyBorder="1" applyAlignment="1">
      <alignment horizontal="right" vertical="center"/>
    </xf>
    <xf numFmtId="9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5" fillId="0" borderId="0" xfId="0" applyFont="1" applyBorder="1" applyAlignment="1">
      <alignment horizontal="right" vertical="center"/>
    </xf>
    <xf numFmtId="9" fontId="5" fillId="0" borderId="0" xfId="0" applyNumberFormat="1" applyFont="1" applyBorder="1" applyAlignment="1">
      <alignment horizontal="right" vertical="center"/>
    </xf>
    <xf numFmtId="179" fontId="5" fillId="0" borderId="0" xfId="0" applyNumberFormat="1" applyFont="1" applyBorder="1" applyAlignment="1">
      <alignment horizontal="right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80" fontId="5" fillId="0" borderId="0" xfId="0" applyNumberFormat="1" applyFo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215</xdr:row>
      <xdr:rowOff>76200</xdr:rowOff>
    </xdr:from>
    <xdr:to>
      <xdr:col>4</xdr:col>
      <xdr:colOff>774010</xdr:colOff>
      <xdr:row>232</xdr:row>
      <xdr:rowOff>85725</xdr:rowOff>
    </xdr:to>
    <xdr:pic>
      <xdr:nvPicPr>
        <xdr:cNvPr id="2" name="图片 1" descr="C:\Users\九斗数据\AppData\Roaming\Tencent\Users\313682354\QQ\WinTemp\RichOle\U_LL{}Q_`~}EPXR2K}40M`C.png">
          <a:extLst>
            <a:ext uri="{FF2B5EF4-FFF2-40B4-BE49-F238E27FC236}">
              <a16:creationId xmlns:a16="http://schemas.microsoft.com/office/drawing/2014/main" id="{851B5A99-2B94-40B7-94B0-3702F5C48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147000"/>
          <a:ext cx="3774385" cy="28003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CEDD-1910-4450-8F1A-ECF7F153D47C}">
  <dimension ref="B2:J266"/>
  <sheetViews>
    <sheetView showGridLines="0" tabSelected="1" zoomScaleNormal="100" workbookViewId="0"/>
  </sheetViews>
  <sheetFormatPr defaultRowHeight="12.75" x14ac:dyDescent="0.3"/>
  <cols>
    <col min="1" max="1" width="8.88671875" style="1"/>
    <col min="2" max="2" width="13.88671875" style="1" customWidth="1"/>
    <col min="3" max="3" width="11.21875" style="1" customWidth="1"/>
    <col min="4" max="4" width="11.33203125" style="1" customWidth="1"/>
    <col min="5" max="5" width="11.21875" style="1" customWidth="1"/>
    <col min="6" max="16384" width="8.88671875" style="1"/>
  </cols>
  <sheetData>
    <row r="2" spans="2:10" ht="15.75" x14ac:dyDescent="0.3">
      <c r="B2" s="5" t="s">
        <v>35</v>
      </c>
    </row>
    <row r="4" spans="2:10" x14ac:dyDescent="0.3">
      <c r="B4" s="25" t="s">
        <v>1</v>
      </c>
      <c r="C4" s="26"/>
      <c r="D4" s="26"/>
      <c r="E4" s="26"/>
      <c r="F4" s="26"/>
      <c r="G4" s="26"/>
      <c r="H4" s="26"/>
      <c r="I4" s="26"/>
      <c r="J4" s="26"/>
    </row>
    <row r="6" spans="2:10" x14ac:dyDescent="0.3">
      <c r="B6" s="25" t="s">
        <v>2</v>
      </c>
      <c r="C6" s="26"/>
      <c r="D6" s="26"/>
      <c r="E6" s="26"/>
      <c r="F6" s="26"/>
      <c r="G6" s="26"/>
      <c r="H6" s="26"/>
      <c r="I6" s="26"/>
      <c r="J6" s="26"/>
    </row>
    <row r="8" spans="2:10" x14ac:dyDescent="0.3">
      <c r="B8" s="1" t="s">
        <v>3</v>
      </c>
    </row>
    <row r="10" spans="2:10" x14ac:dyDescent="0.3">
      <c r="B10" s="25" t="s">
        <v>4</v>
      </c>
      <c r="C10" s="26"/>
      <c r="D10" s="26"/>
      <c r="E10" s="26"/>
      <c r="F10" s="26"/>
      <c r="G10" s="26"/>
      <c r="H10" s="26"/>
      <c r="I10" s="26"/>
      <c r="J10" s="26"/>
    </row>
    <row r="12" spans="2:10" x14ac:dyDescent="0.3">
      <c r="B12" s="1" t="s">
        <v>85</v>
      </c>
    </row>
    <row r="13" spans="2:10" x14ac:dyDescent="0.3">
      <c r="B13" s="1" t="s">
        <v>5</v>
      </c>
    </row>
    <row r="14" spans="2:10" x14ac:dyDescent="0.3">
      <c r="B14" s="1" t="s">
        <v>6</v>
      </c>
    </row>
    <row r="15" spans="2:10" x14ac:dyDescent="0.3">
      <c r="B15" s="1" t="s">
        <v>7</v>
      </c>
    </row>
    <row r="16" spans="2:10" x14ac:dyDescent="0.3">
      <c r="B16" s="1" t="s">
        <v>8</v>
      </c>
    </row>
    <row r="17" spans="2:10" x14ac:dyDescent="0.3">
      <c r="B17" s="1" t="s">
        <v>9</v>
      </c>
    </row>
    <row r="19" spans="2:10" x14ac:dyDescent="0.3">
      <c r="B19" s="1" t="s">
        <v>10</v>
      </c>
    </row>
    <row r="21" spans="2:10" x14ac:dyDescent="0.3">
      <c r="B21" s="25" t="s">
        <v>11</v>
      </c>
      <c r="C21" s="26"/>
      <c r="D21" s="26"/>
      <c r="E21" s="26"/>
      <c r="F21" s="26"/>
      <c r="G21" s="26"/>
      <c r="H21" s="26"/>
      <c r="I21" s="26"/>
      <c r="J21" s="26"/>
    </row>
    <row r="23" spans="2:10" x14ac:dyDescent="0.3">
      <c r="B23" s="1" t="s">
        <v>12</v>
      </c>
    </row>
    <row r="25" spans="2:10" x14ac:dyDescent="0.3">
      <c r="B25" s="25" t="s">
        <v>13</v>
      </c>
      <c r="C25" s="26"/>
      <c r="D25" s="26"/>
      <c r="E25" s="26"/>
      <c r="F25" s="26"/>
      <c r="G25" s="26"/>
      <c r="H25" s="26"/>
      <c r="I25" s="26"/>
      <c r="J25" s="26"/>
    </row>
    <row r="27" spans="2:10" x14ac:dyDescent="0.3">
      <c r="B27" s="25" t="s">
        <v>78</v>
      </c>
      <c r="C27" s="26"/>
      <c r="D27" s="26"/>
      <c r="E27" s="26"/>
      <c r="F27" s="26"/>
      <c r="G27" s="26"/>
      <c r="H27" s="26"/>
      <c r="I27" s="26"/>
      <c r="J27" s="26"/>
    </row>
    <row r="28" spans="2:10" x14ac:dyDescent="0.3">
      <c r="B28" s="25" t="s">
        <v>79</v>
      </c>
      <c r="C28" s="26"/>
      <c r="D28" s="26"/>
      <c r="E28" s="26"/>
      <c r="F28" s="26"/>
      <c r="G28" s="26"/>
      <c r="H28" s="26"/>
      <c r="I28" s="26"/>
      <c r="J28" s="26"/>
    </row>
    <row r="29" spans="2:10" x14ac:dyDescent="0.3">
      <c r="B29" s="25" t="s">
        <v>80</v>
      </c>
      <c r="C29" s="26"/>
      <c r="D29" s="26"/>
      <c r="E29" s="26"/>
      <c r="F29" s="26"/>
      <c r="G29" s="26"/>
      <c r="H29" s="26"/>
      <c r="I29" s="26"/>
      <c r="J29" s="26"/>
    </row>
    <row r="30" spans="2:10" x14ac:dyDescent="0.3">
      <c r="B30" s="25" t="s">
        <v>81</v>
      </c>
      <c r="C30" s="26"/>
      <c r="D30" s="26"/>
      <c r="E30" s="26"/>
      <c r="F30" s="26"/>
      <c r="G30" s="26"/>
      <c r="H30" s="26"/>
      <c r="I30" s="26"/>
      <c r="J30" s="26"/>
    </row>
    <row r="31" spans="2:10" x14ac:dyDescent="0.3">
      <c r="B31" s="25" t="s">
        <v>82</v>
      </c>
      <c r="C31" s="26"/>
      <c r="D31" s="26"/>
      <c r="E31" s="26"/>
      <c r="F31" s="26"/>
      <c r="G31" s="26"/>
      <c r="H31" s="26"/>
      <c r="I31" s="26"/>
      <c r="J31" s="26"/>
    </row>
    <row r="32" spans="2:10" x14ac:dyDescent="0.3">
      <c r="B32" s="25" t="s">
        <v>83</v>
      </c>
      <c r="C32" s="26"/>
      <c r="D32" s="26"/>
      <c r="E32" s="26"/>
      <c r="F32" s="26"/>
      <c r="G32" s="26"/>
      <c r="H32" s="26"/>
      <c r="I32" s="26"/>
      <c r="J32" s="26"/>
    </row>
    <row r="34" spans="2:10" x14ac:dyDescent="0.3">
      <c r="B34" s="40" t="s">
        <v>14</v>
      </c>
      <c r="C34" s="40"/>
      <c r="D34" s="4" t="s">
        <v>20</v>
      </c>
      <c r="E34" s="4" t="s">
        <v>84</v>
      </c>
      <c r="F34" s="4"/>
      <c r="G34" s="4"/>
      <c r="H34" s="4"/>
      <c r="I34" s="4"/>
      <c r="J34" s="4"/>
    </row>
    <row r="35" spans="2:10" x14ac:dyDescent="0.3">
      <c r="B35" s="39" t="s">
        <v>15</v>
      </c>
      <c r="C35" s="39"/>
      <c r="D35" s="39" t="s">
        <v>20</v>
      </c>
      <c r="E35" s="3" t="s">
        <v>21</v>
      </c>
      <c r="F35" s="3"/>
      <c r="G35" s="3"/>
      <c r="H35" s="3"/>
      <c r="I35" s="3"/>
      <c r="J35" s="3"/>
    </row>
    <row r="36" spans="2:10" x14ac:dyDescent="0.3">
      <c r="B36" s="38"/>
      <c r="C36" s="38"/>
      <c r="D36" s="38"/>
      <c r="E36" s="2" t="s">
        <v>22</v>
      </c>
      <c r="F36" s="2"/>
      <c r="G36" s="2"/>
      <c r="H36" s="2"/>
      <c r="I36" s="2"/>
      <c r="J36" s="2"/>
    </row>
    <row r="37" spans="2:10" x14ac:dyDescent="0.3">
      <c r="B37" s="38" t="s">
        <v>16</v>
      </c>
      <c r="C37" s="38"/>
      <c r="D37" s="2" t="s">
        <v>23</v>
      </c>
      <c r="E37" s="2" t="s">
        <v>24</v>
      </c>
      <c r="F37" s="2"/>
      <c r="G37" s="2"/>
      <c r="H37" s="2"/>
      <c r="I37" s="2"/>
      <c r="J37" s="2"/>
    </row>
    <row r="38" spans="2:10" x14ac:dyDescent="0.3">
      <c r="B38" s="38" t="s">
        <v>17</v>
      </c>
      <c r="C38" s="38"/>
      <c r="D38" s="2" t="s">
        <v>23</v>
      </c>
      <c r="E38" s="2" t="s">
        <v>25</v>
      </c>
      <c r="F38" s="2"/>
      <c r="G38" s="2"/>
      <c r="H38" s="2"/>
      <c r="I38" s="2"/>
      <c r="J38" s="2"/>
    </row>
    <row r="39" spans="2:10" x14ac:dyDescent="0.3">
      <c r="B39" s="38" t="s">
        <v>18</v>
      </c>
      <c r="C39" s="38"/>
      <c r="D39" s="2" t="s">
        <v>20</v>
      </c>
      <c r="E39" s="2" t="s">
        <v>26</v>
      </c>
      <c r="F39" s="2"/>
      <c r="G39" s="2"/>
      <c r="H39" s="2"/>
      <c r="I39" s="2"/>
      <c r="J39" s="2"/>
    </row>
    <row r="40" spans="2:10" x14ac:dyDescent="0.3">
      <c r="B40" s="38" t="s">
        <v>19</v>
      </c>
      <c r="C40" s="38"/>
      <c r="D40" s="2" t="s">
        <v>23</v>
      </c>
      <c r="E40" s="2" t="s">
        <v>27</v>
      </c>
      <c r="F40" s="2"/>
      <c r="G40" s="2"/>
      <c r="H40" s="2"/>
      <c r="I40" s="2"/>
      <c r="J40" s="2"/>
    </row>
    <row r="42" spans="2:10" x14ac:dyDescent="0.3">
      <c r="B42" s="25" t="s">
        <v>28</v>
      </c>
      <c r="C42" s="26"/>
      <c r="D42" s="26"/>
      <c r="E42" s="26"/>
      <c r="F42" s="26"/>
      <c r="G42" s="26"/>
      <c r="H42" s="26"/>
      <c r="I42" s="26"/>
      <c r="J42" s="26"/>
    </row>
    <row r="44" spans="2:10" x14ac:dyDescent="0.3">
      <c r="B44" s="1" t="s">
        <v>29</v>
      </c>
    </row>
    <row r="45" spans="2:10" x14ac:dyDescent="0.3">
      <c r="B45" s="1" t="s">
        <v>30</v>
      </c>
    </row>
    <row r="46" spans="2:10" x14ac:dyDescent="0.3">
      <c r="B46" s="1" t="s">
        <v>31</v>
      </c>
    </row>
    <row r="47" spans="2:10" x14ac:dyDescent="0.3">
      <c r="B47" s="1" t="s">
        <v>86</v>
      </c>
    </row>
    <row r="49" spans="2:10" x14ac:dyDescent="0.3">
      <c r="B49" s="1" t="s">
        <v>32</v>
      </c>
    </row>
    <row r="50" spans="2:10" x14ac:dyDescent="0.3">
      <c r="B50" s="1" t="s">
        <v>33</v>
      </c>
    </row>
    <row r="52" spans="2:10" x14ac:dyDescent="0.3">
      <c r="B52" s="25" t="s">
        <v>34</v>
      </c>
      <c r="C52" s="26"/>
      <c r="D52" s="26"/>
      <c r="E52" s="26"/>
      <c r="F52" s="26"/>
      <c r="G52" s="26"/>
      <c r="H52" s="26"/>
      <c r="I52" s="26"/>
      <c r="J52" s="26"/>
    </row>
    <row r="54" spans="2:10" x14ac:dyDescent="0.3">
      <c r="B54" s="25" t="s">
        <v>49</v>
      </c>
      <c r="C54" s="26"/>
      <c r="D54" s="26"/>
      <c r="E54" s="26"/>
      <c r="F54" s="26"/>
      <c r="G54" s="26"/>
      <c r="H54" s="26"/>
      <c r="I54" s="26"/>
      <c r="J54" s="26"/>
    </row>
    <row r="55" spans="2:10" x14ac:dyDescent="0.3">
      <c r="B55" s="25" t="s">
        <v>50</v>
      </c>
      <c r="C55" s="26"/>
      <c r="D55" s="26"/>
      <c r="E55" s="26"/>
      <c r="F55" s="26"/>
      <c r="G55" s="26"/>
      <c r="H55" s="26"/>
      <c r="I55" s="26"/>
      <c r="J55" s="26"/>
    </row>
    <row r="56" spans="2:10" x14ac:dyDescent="0.3">
      <c r="B56" s="25" t="s">
        <v>51</v>
      </c>
      <c r="C56" s="26"/>
      <c r="D56" s="26"/>
      <c r="E56" s="26"/>
      <c r="F56" s="26"/>
      <c r="G56" s="26"/>
      <c r="H56" s="26"/>
      <c r="I56" s="26"/>
      <c r="J56" s="26"/>
    </row>
    <row r="57" spans="2:10" x14ac:dyDescent="0.3">
      <c r="B57" s="25" t="s">
        <v>52</v>
      </c>
      <c r="C57" s="26"/>
      <c r="D57" s="26"/>
      <c r="E57" s="26"/>
      <c r="F57" s="26"/>
      <c r="G57" s="26"/>
      <c r="H57" s="26"/>
      <c r="I57" s="26"/>
      <c r="J57" s="26"/>
    </row>
    <row r="58" spans="2:10" x14ac:dyDescent="0.3">
      <c r="B58" s="25" t="s">
        <v>53</v>
      </c>
      <c r="C58" s="26"/>
      <c r="D58" s="26"/>
      <c r="E58" s="26"/>
      <c r="F58" s="26"/>
      <c r="G58" s="26"/>
      <c r="H58" s="26"/>
      <c r="I58" s="26"/>
      <c r="J58" s="26"/>
    </row>
    <row r="59" spans="2:10" x14ac:dyDescent="0.3">
      <c r="B59" s="25" t="s">
        <v>54</v>
      </c>
      <c r="C59" s="26"/>
      <c r="D59" s="26"/>
      <c r="E59" s="26"/>
      <c r="F59" s="26"/>
      <c r="G59" s="26"/>
      <c r="H59" s="26"/>
      <c r="I59" s="26"/>
      <c r="J59" s="26"/>
    </row>
    <row r="60" spans="2:10" x14ac:dyDescent="0.3">
      <c r="B60" s="25" t="s">
        <v>55</v>
      </c>
      <c r="C60" s="26"/>
      <c r="D60" s="26"/>
      <c r="E60" s="26"/>
      <c r="F60" s="26"/>
      <c r="G60" s="26"/>
      <c r="H60" s="26"/>
      <c r="I60" s="26"/>
      <c r="J60" s="26"/>
    </row>
    <row r="61" spans="2:10" x14ac:dyDescent="0.3">
      <c r="B61" s="25" t="s">
        <v>56</v>
      </c>
      <c r="C61" s="26"/>
      <c r="D61" s="26"/>
      <c r="E61" s="26"/>
      <c r="F61" s="26"/>
      <c r="G61" s="26"/>
      <c r="H61" s="26"/>
      <c r="I61" s="26"/>
      <c r="J61" s="26"/>
    </row>
    <row r="62" spans="2:10" x14ac:dyDescent="0.3">
      <c r="B62" s="25" t="s">
        <v>57</v>
      </c>
      <c r="C62" s="26"/>
      <c r="D62" s="26"/>
      <c r="E62" s="26"/>
      <c r="F62" s="26"/>
      <c r="G62" s="26"/>
      <c r="H62" s="26"/>
      <c r="I62" s="26"/>
      <c r="J62" s="26"/>
    </row>
    <row r="64" spans="2:10" x14ac:dyDescent="0.3">
      <c r="B64" s="28" t="s">
        <v>87</v>
      </c>
    </row>
    <row r="65" spans="2:7" x14ac:dyDescent="0.3">
      <c r="B65" s="28"/>
    </row>
    <row r="66" spans="2:7" x14ac:dyDescent="0.3">
      <c r="B66" s="35" t="s">
        <v>159</v>
      </c>
    </row>
    <row r="67" spans="2:7" x14ac:dyDescent="0.3">
      <c r="B67" s="36" t="s">
        <v>160</v>
      </c>
    </row>
    <row r="68" spans="2:7" x14ac:dyDescent="0.3">
      <c r="B68" s="36" t="s">
        <v>161</v>
      </c>
    </row>
    <row r="69" spans="2:7" x14ac:dyDescent="0.3">
      <c r="B69" s="36"/>
    </row>
    <row r="70" spans="2:7" x14ac:dyDescent="0.3">
      <c r="B70" s="36" t="s">
        <v>162</v>
      </c>
    </row>
    <row r="71" spans="2:7" x14ac:dyDescent="0.3">
      <c r="B71" s="36" t="s">
        <v>163</v>
      </c>
    </row>
    <row r="72" spans="2:7" x14ac:dyDescent="0.3">
      <c r="B72" s="36" t="s">
        <v>164</v>
      </c>
    </row>
    <row r="73" spans="2:7" x14ac:dyDescent="0.3">
      <c r="B73" s="36" t="s">
        <v>165</v>
      </c>
    </row>
    <row r="75" spans="2:7" x14ac:dyDescent="0.3">
      <c r="B75" s="29" t="s">
        <v>88</v>
      </c>
      <c r="C75" s="11" t="s">
        <v>36</v>
      </c>
      <c r="D75" s="1" t="s">
        <v>89</v>
      </c>
    </row>
    <row r="76" spans="2:7" x14ac:dyDescent="0.3">
      <c r="B76" s="1" t="s">
        <v>90</v>
      </c>
    </row>
    <row r="78" spans="2:7" x14ac:dyDescent="0.3">
      <c r="C78" s="11" t="s">
        <v>91</v>
      </c>
      <c r="D78" s="11" t="s">
        <v>91</v>
      </c>
    </row>
    <row r="79" spans="2:7" x14ac:dyDescent="0.3">
      <c r="B79" s="34" t="s">
        <v>0</v>
      </c>
      <c r="C79" s="8">
        <v>38555</v>
      </c>
      <c r="D79" s="8">
        <v>43196</v>
      </c>
      <c r="E79" s="12" t="s">
        <v>92</v>
      </c>
      <c r="F79" s="16" t="s">
        <v>93</v>
      </c>
      <c r="G79" s="16" t="s">
        <v>94</v>
      </c>
    </row>
    <row r="80" spans="2:7" x14ac:dyDescent="0.3">
      <c r="B80" s="34"/>
      <c r="C80" s="6">
        <v>8</v>
      </c>
      <c r="D80" s="6">
        <v>70.5</v>
      </c>
      <c r="E80" s="6">
        <f>0.41+0.33+0.26+0.18+0.15+0.14+0.28+0.45+0.7</f>
        <v>2.8999999999999995</v>
      </c>
      <c r="F80" s="7">
        <f>(D80-C80+E80)/C80</f>
        <v>8.1750000000000007</v>
      </c>
      <c r="G80" s="7">
        <f>(F80+1)^(365/(D79-C79))-1</f>
        <v>0.19043566317264249</v>
      </c>
    </row>
    <row r="81" spans="2:9" x14ac:dyDescent="0.3">
      <c r="B81" s="34"/>
    </row>
    <row r="82" spans="2:9" x14ac:dyDescent="0.3">
      <c r="B82" s="34"/>
      <c r="C82" s="11" t="s">
        <v>91</v>
      </c>
      <c r="D82" s="11" t="s">
        <v>95</v>
      </c>
    </row>
    <row r="83" spans="2:9" x14ac:dyDescent="0.3">
      <c r="B83" s="34" t="s">
        <v>37</v>
      </c>
      <c r="C83" s="8">
        <v>38555</v>
      </c>
      <c r="D83" s="8">
        <v>39759</v>
      </c>
      <c r="E83" s="16" t="s">
        <v>93</v>
      </c>
      <c r="F83" s="16" t="s">
        <v>94</v>
      </c>
    </row>
    <row r="84" spans="2:9" x14ac:dyDescent="0.3">
      <c r="B84" s="34"/>
      <c r="C84" s="9">
        <v>8</v>
      </c>
      <c r="D84" s="9">
        <v>0.55000000000000004</v>
      </c>
      <c r="E84" s="10">
        <f>D84/C84-1</f>
        <v>-0.93125000000000002</v>
      </c>
      <c r="F84" s="10">
        <f>(D84/C84)^(365/(D83-C83))-1</f>
        <v>-0.55586799188874614</v>
      </c>
    </row>
    <row r="85" spans="2:9" x14ac:dyDescent="0.3">
      <c r="B85" s="34"/>
    </row>
    <row r="86" spans="2:9" s="11" customFormat="1" x14ac:dyDescent="0.3">
      <c r="B86" s="34"/>
      <c r="C86" s="11" t="s">
        <v>96</v>
      </c>
      <c r="E86" s="30" t="s">
        <v>97</v>
      </c>
      <c r="F86" s="11" t="s">
        <v>98</v>
      </c>
      <c r="H86" s="11" t="s">
        <v>98</v>
      </c>
    </row>
    <row r="87" spans="2:9" x14ac:dyDescent="0.3">
      <c r="B87" s="34" t="s">
        <v>38</v>
      </c>
      <c r="C87" s="12" t="s">
        <v>99</v>
      </c>
      <c r="D87" s="19" t="s">
        <v>91</v>
      </c>
      <c r="E87" s="16" t="s">
        <v>100</v>
      </c>
      <c r="F87" s="12" t="s">
        <v>39</v>
      </c>
      <c r="G87" s="16" t="s">
        <v>40</v>
      </c>
      <c r="H87" s="12" t="s">
        <v>101</v>
      </c>
      <c r="I87" s="16" t="s">
        <v>41</v>
      </c>
    </row>
    <row r="88" spans="2:9" x14ac:dyDescent="0.3">
      <c r="B88" s="34"/>
      <c r="C88" s="9">
        <v>39.380000000000003</v>
      </c>
      <c r="D88" s="9">
        <v>0.55000000000000004</v>
      </c>
      <c r="E88" s="18">
        <f>C88*D88</f>
        <v>21.659000000000002</v>
      </c>
      <c r="F88" s="17">
        <f>(-74.32)+(-4.66-(-2.68))</f>
        <v>-76.3</v>
      </c>
      <c r="G88" s="18">
        <f>E88/F88</f>
        <v>-0.28386631716906952</v>
      </c>
      <c r="H88" s="17">
        <v>110.26757000000001</v>
      </c>
      <c r="I88" s="18">
        <f>E88/H88</f>
        <v>0.19642221189784087</v>
      </c>
    </row>
    <row r="89" spans="2:9" x14ac:dyDescent="0.3">
      <c r="B89" s="34"/>
      <c r="C89" s="9"/>
      <c r="D89" s="9"/>
      <c r="E89" s="14"/>
      <c r="G89" s="15"/>
      <c r="H89" s="13"/>
      <c r="I89" s="15"/>
    </row>
    <row r="90" spans="2:9" x14ac:dyDescent="0.3">
      <c r="B90" s="34"/>
      <c r="C90" s="9" t="s">
        <v>102</v>
      </c>
      <c r="D90" s="9"/>
      <c r="E90" s="14"/>
      <c r="G90" s="15"/>
      <c r="H90" s="13"/>
      <c r="I90" s="15"/>
    </row>
    <row r="91" spans="2:9" x14ac:dyDescent="0.3">
      <c r="B91" s="34"/>
      <c r="C91" s="9"/>
      <c r="D91" s="9"/>
      <c r="E91" s="14"/>
      <c r="G91" s="15"/>
      <c r="H91" s="13"/>
      <c r="I91" s="15"/>
    </row>
    <row r="92" spans="2:9" x14ac:dyDescent="0.3">
      <c r="B92" s="34"/>
      <c r="C92" s="11" t="s">
        <v>95</v>
      </c>
      <c r="D92" s="11" t="s">
        <v>103</v>
      </c>
    </row>
    <row r="93" spans="2:9" x14ac:dyDescent="0.3">
      <c r="B93" s="34" t="s">
        <v>42</v>
      </c>
      <c r="C93" s="8">
        <v>39759</v>
      </c>
      <c r="D93" s="8">
        <v>41656</v>
      </c>
      <c r="E93" s="16" t="s">
        <v>93</v>
      </c>
      <c r="F93" s="16" t="s">
        <v>94</v>
      </c>
    </row>
    <row r="94" spans="2:9" x14ac:dyDescent="0.3">
      <c r="B94" s="34"/>
      <c r="C94" s="9">
        <v>0.55000000000000004</v>
      </c>
      <c r="D94" s="9">
        <v>83.2</v>
      </c>
      <c r="E94" s="7">
        <f>D94/C94-1</f>
        <v>150.27272727272725</v>
      </c>
      <c r="F94" s="7">
        <f>(D94/C94)^(365/(D93-C93))-1</f>
        <v>1.6266711877982409</v>
      </c>
    </row>
    <row r="95" spans="2:9" x14ac:dyDescent="0.3">
      <c r="B95" s="34"/>
    </row>
    <row r="96" spans="2:9" s="11" customFormat="1" x14ac:dyDescent="0.3">
      <c r="B96" s="34"/>
      <c r="C96" s="11" t="s">
        <v>96</v>
      </c>
      <c r="D96" s="11" t="s">
        <v>91</v>
      </c>
      <c r="E96" s="30" t="s">
        <v>97</v>
      </c>
      <c r="F96" s="11" t="s">
        <v>98</v>
      </c>
      <c r="H96" s="11" t="s">
        <v>98</v>
      </c>
    </row>
    <row r="97" spans="2:9" x14ac:dyDescent="0.3">
      <c r="B97" s="34" t="s">
        <v>43</v>
      </c>
      <c r="C97" s="12" t="s">
        <v>99</v>
      </c>
      <c r="D97" s="19">
        <v>39759</v>
      </c>
      <c r="E97" s="16" t="s">
        <v>100</v>
      </c>
      <c r="F97" s="12" t="s">
        <v>39</v>
      </c>
      <c r="G97" s="16" t="s">
        <v>40</v>
      </c>
      <c r="H97" s="12" t="s">
        <v>101</v>
      </c>
      <c r="I97" s="16" t="s">
        <v>41</v>
      </c>
    </row>
    <row r="98" spans="2:9" x14ac:dyDescent="0.3">
      <c r="B98" s="27"/>
      <c r="C98" s="17">
        <v>42.239838579999997</v>
      </c>
      <c r="D98" s="13">
        <v>83.2</v>
      </c>
      <c r="E98" s="18">
        <f>C98*D98</f>
        <v>3514.3545698559997</v>
      </c>
      <c r="F98" s="17">
        <f>46.46+(73.78-34.47)</f>
        <v>85.77000000000001</v>
      </c>
      <c r="G98" s="18">
        <f>E98/F98</f>
        <v>40.974170104418789</v>
      </c>
      <c r="H98" s="17">
        <v>267.25285000000002</v>
      </c>
      <c r="I98" s="18">
        <f>E98/H98</f>
        <v>13.149923639190375</v>
      </c>
    </row>
    <row r="99" spans="2:9" x14ac:dyDescent="0.3">
      <c r="B99" s="27"/>
    </row>
    <row r="100" spans="2:9" x14ac:dyDescent="0.3">
      <c r="B100" s="27"/>
      <c r="C100" s="9" t="s">
        <v>104</v>
      </c>
    </row>
    <row r="101" spans="2:9" x14ac:dyDescent="0.3">
      <c r="B101" s="27"/>
    </row>
    <row r="102" spans="2:9" x14ac:dyDescent="0.3">
      <c r="B102" s="31" t="s">
        <v>105</v>
      </c>
      <c r="C102" s="11" t="s">
        <v>44</v>
      </c>
      <c r="D102" s="1" t="s">
        <v>89</v>
      </c>
    </row>
    <row r="103" spans="2:9" x14ac:dyDescent="0.3">
      <c r="B103" s="33" t="s">
        <v>166</v>
      </c>
      <c r="C103" s="11"/>
    </row>
    <row r="104" spans="2:9" x14ac:dyDescent="0.3">
      <c r="B104" s="27"/>
    </row>
    <row r="105" spans="2:9" x14ac:dyDescent="0.3">
      <c r="B105" s="27"/>
      <c r="C105" s="11" t="s">
        <v>106</v>
      </c>
      <c r="D105" s="11" t="s">
        <v>91</v>
      </c>
    </row>
    <row r="106" spans="2:9" x14ac:dyDescent="0.3">
      <c r="B106" s="34" t="s">
        <v>45</v>
      </c>
      <c r="C106" s="19">
        <v>40147</v>
      </c>
      <c r="D106" s="19">
        <v>43196</v>
      </c>
      <c r="E106" s="12" t="s">
        <v>92</v>
      </c>
      <c r="F106" s="16" t="s">
        <v>93</v>
      </c>
      <c r="G106" s="16" t="s">
        <v>94</v>
      </c>
    </row>
    <row r="107" spans="2:9" x14ac:dyDescent="0.3">
      <c r="B107" s="34"/>
      <c r="C107" s="9">
        <v>10.38</v>
      </c>
      <c r="D107" s="9">
        <v>41.4</v>
      </c>
      <c r="E107" s="9">
        <f>0.58+0.58+0.67+0.66+0.77+0.87+0.86+0.99+1+0.99+1+0.99+1+0.99</f>
        <v>11.950000000000001</v>
      </c>
      <c r="F107" s="7">
        <f>(D107+E107-C107)/C107</f>
        <v>4.1396917148362231</v>
      </c>
      <c r="G107" s="7">
        <f>((D107+E107)/C107)^(365/(D106-C106))-1</f>
        <v>0.21648640093083782</v>
      </c>
    </row>
    <row r="108" spans="2:9" x14ac:dyDescent="0.3">
      <c r="B108" s="34"/>
    </row>
    <row r="109" spans="2:9" x14ac:dyDescent="0.3">
      <c r="B109" s="34"/>
      <c r="C109" s="11" t="s">
        <v>96</v>
      </c>
      <c r="D109" s="11" t="s">
        <v>106</v>
      </c>
      <c r="E109" s="30" t="s">
        <v>97</v>
      </c>
      <c r="F109" s="11" t="s">
        <v>98</v>
      </c>
      <c r="G109" s="11"/>
      <c r="H109" s="11" t="s">
        <v>98</v>
      </c>
      <c r="I109" s="11"/>
    </row>
    <row r="110" spans="2:9" x14ac:dyDescent="0.3">
      <c r="B110" s="34" t="s">
        <v>46</v>
      </c>
      <c r="C110" s="12" t="s">
        <v>99</v>
      </c>
      <c r="D110" s="19">
        <v>40147</v>
      </c>
      <c r="E110" s="16" t="s">
        <v>100</v>
      </c>
      <c r="F110" s="12" t="s">
        <v>107</v>
      </c>
      <c r="G110" s="16" t="s">
        <v>40</v>
      </c>
      <c r="H110" s="12" t="s">
        <v>101</v>
      </c>
      <c r="I110" s="16" t="s">
        <v>41</v>
      </c>
    </row>
    <row r="111" spans="2:9" x14ac:dyDescent="0.3">
      <c r="B111" s="34"/>
      <c r="C111" s="1">
        <v>80.48</v>
      </c>
      <c r="D111" s="9">
        <v>10.38</v>
      </c>
      <c r="E111" s="18">
        <f>C111*D111</f>
        <v>835.38240000000008</v>
      </c>
      <c r="F111" s="17">
        <f>(0.58+0.867+(1.757-1.14-0.6))*7.7647</f>
        <v>11.367520799999999</v>
      </c>
      <c r="G111" s="18">
        <f>E111/F111</f>
        <v>73.488530586194315</v>
      </c>
      <c r="H111" s="17">
        <f>14.009*7.7647</f>
        <v>108.77568230000001</v>
      </c>
      <c r="I111" s="18">
        <f>E111/H111</f>
        <v>7.6798635718601229</v>
      </c>
    </row>
    <row r="112" spans="2:9" x14ac:dyDescent="0.3">
      <c r="B112" s="34"/>
    </row>
    <row r="113" spans="2:10" x14ac:dyDescent="0.3">
      <c r="B113" s="34"/>
      <c r="C113" s="1" t="s">
        <v>108</v>
      </c>
    </row>
    <row r="114" spans="2:10" x14ac:dyDescent="0.3">
      <c r="B114" s="34"/>
    </row>
    <row r="115" spans="2:10" s="11" customFormat="1" x14ac:dyDescent="0.3">
      <c r="B115" s="34"/>
      <c r="C115" s="11" t="s">
        <v>106</v>
      </c>
      <c r="D115" s="11" t="s">
        <v>103</v>
      </c>
    </row>
    <row r="116" spans="2:10" x14ac:dyDescent="0.3">
      <c r="B116" s="34" t="s">
        <v>47</v>
      </c>
      <c r="C116" s="19">
        <v>40147</v>
      </c>
      <c r="D116" s="19">
        <v>41700</v>
      </c>
      <c r="E116" s="12" t="s">
        <v>92</v>
      </c>
      <c r="F116" s="16" t="s">
        <v>93</v>
      </c>
      <c r="G116" s="16" t="s">
        <v>94</v>
      </c>
    </row>
    <row r="117" spans="2:10" x14ac:dyDescent="0.3">
      <c r="B117" s="34"/>
      <c r="C117" s="9">
        <v>10.38</v>
      </c>
      <c r="D117" s="9">
        <v>66.25</v>
      </c>
      <c r="E117" s="9">
        <f>0.58+0.58+0.67+0.66+0.77+0.87</f>
        <v>4.13</v>
      </c>
      <c r="F117" s="7">
        <f>(D117+E117-C117)/C117</f>
        <v>5.780346820809247</v>
      </c>
      <c r="G117" s="7">
        <f>((D117+E117)/C117)^(365/(D116-C116))-1</f>
        <v>0.56808025075111379</v>
      </c>
    </row>
    <row r="118" spans="2:10" x14ac:dyDescent="0.3">
      <c r="B118" s="34"/>
    </row>
    <row r="119" spans="2:10" x14ac:dyDescent="0.3">
      <c r="B119" s="34"/>
      <c r="C119" s="11" t="s">
        <v>96</v>
      </c>
      <c r="D119" s="11" t="s">
        <v>103</v>
      </c>
      <c r="E119" s="30" t="s">
        <v>97</v>
      </c>
      <c r="F119" s="11" t="s">
        <v>98</v>
      </c>
      <c r="H119" s="11" t="s">
        <v>98</v>
      </c>
    </row>
    <row r="120" spans="2:10" x14ac:dyDescent="0.3">
      <c r="B120" s="34" t="s">
        <v>48</v>
      </c>
      <c r="C120" s="12" t="s">
        <v>99</v>
      </c>
      <c r="D120" s="19">
        <v>41700</v>
      </c>
      <c r="E120" s="16" t="s">
        <v>100</v>
      </c>
      <c r="F120" s="12" t="s">
        <v>39</v>
      </c>
      <c r="G120" s="16" t="s">
        <v>40</v>
      </c>
      <c r="H120" s="12" t="s">
        <v>101</v>
      </c>
      <c r="I120" s="16" t="s">
        <v>41</v>
      </c>
    </row>
    <row r="121" spans="2:10" x14ac:dyDescent="0.3">
      <c r="B121" s="27"/>
      <c r="C121" s="1">
        <v>80.64</v>
      </c>
      <c r="D121" s="9">
        <v>66.25</v>
      </c>
      <c r="E121" s="18">
        <f>C121*D121</f>
        <v>5342.4</v>
      </c>
      <c r="F121" s="17">
        <f>(9.40495+(12.35681-4.39789))*7.7582</f>
        <v>134.712376234</v>
      </c>
      <c r="G121" s="18">
        <f>E121/F121</f>
        <v>39.657826172704937</v>
      </c>
      <c r="H121" s="17">
        <f>51.50944*7.7582</f>
        <v>399.62053740800002</v>
      </c>
      <c r="I121" s="18">
        <f>E121/H121</f>
        <v>13.368682287080699</v>
      </c>
    </row>
    <row r="123" spans="2:10" x14ac:dyDescent="0.3">
      <c r="C123" s="1" t="s">
        <v>109</v>
      </c>
    </row>
    <row r="125" spans="2:10" x14ac:dyDescent="0.3">
      <c r="B125" s="25" t="s">
        <v>58</v>
      </c>
      <c r="C125" s="26"/>
      <c r="D125" s="26"/>
      <c r="E125" s="26"/>
      <c r="F125" s="26"/>
      <c r="G125" s="26"/>
      <c r="H125" s="26"/>
      <c r="I125" s="26"/>
      <c r="J125" s="26"/>
    </row>
    <row r="126" spans="2:10" x14ac:dyDescent="0.3">
      <c r="B126" s="25" t="s">
        <v>110</v>
      </c>
      <c r="C126" s="26"/>
      <c r="D126" s="26"/>
      <c r="E126" s="26"/>
      <c r="F126" s="26"/>
      <c r="G126" s="26"/>
      <c r="H126" s="26"/>
      <c r="I126" s="26"/>
      <c r="J126" s="26"/>
    </row>
    <row r="128" spans="2:10" x14ac:dyDescent="0.3">
      <c r="B128" s="1" t="s">
        <v>167</v>
      </c>
    </row>
    <row r="130" spans="2:10" x14ac:dyDescent="0.3">
      <c r="B130" s="1" t="s">
        <v>111</v>
      </c>
    </row>
    <row r="131" spans="2:10" x14ac:dyDescent="0.3">
      <c r="B131" s="1" t="s">
        <v>144</v>
      </c>
    </row>
    <row r="132" spans="2:10" x14ac:dyDescent="0.3">
      <c r="B132" s="1" t="s">
        <v>168</v>
      </c>
    </row>
    <row r="133" spans="2:10" x14ac:dyDescent="0.3">
      <c r="B133" s="1" t="s">
        <v>169</v>
      </c>
    </row>
    <row r="134" spans="2:10" x14ac:dyDescent="0.3">
      <c r="B134" s="1" t="s">
        <v>170</v>
      </c>
    </row>
    <row r="135" spans="2:10" x14ac:dyDescent="0.3">
      <c r="B135" s="1" t="s">
        <v>112</v>
      </c>
    </row>
    <row r="137" spans="2:10" x14ac:dyDescent="0.3">
      <c r="B137" s="1" t="s">
        <v>59</v>
      </c>
    </row>
    <row r="138" spans="2:10" x14ac:dyDescent="0.3">
      <c r="B138" s="1" t="s">
        <v>145</v>
      </c>
    </row>
    <row r="139" spans="2:10" x14ac:dyDescent="0.3">
      <c r="B139" s="1" t="s">
        <v>171</v>
      </c>
    </row>
    <row r="141" spans="2:10" x14ac:dyDescent="0.3">
      <c r="B141" s="25" t="s">
        <v>63</v>
      </c>
      <c r="C141" s="26"/>
      <c r="D141" s="26"/>
      <c r="E141" s="26"/>
      <c r="F141" s="26"/>
      <c r="G141" s="26"/>
      <c r="H141" s="26"/>
      <c r="I141" s="26"/>
      <c r="J141" s="26"/>
    </row>
    <row r="143" spans="2:10" x14ac:dyDescent="0.3">
      <c r="B143" s="25" t="s">
        <v>64</v>
      </c>
      <c r="C143" s="26"/>
      <c r="D143" s="26"/>
      <c r="E143" s="26"/>
      <c r="F143" s="26"/>
      <c r="G143" s="26"/>
      <c r="H143" s="26"/>
      <c r="I143" s="26"/>
      <c r="J143" s="26"/>
    </row>
    <row r="144" spans="2:10" x14ac:dyDescent="0.3">
      <c r="B144" s="25" t="s">
        <v>65</v>
      </c>
      <c r="C144" s="26"/>
      <c r="D144" s="26"/>
      <c r="E144" s="26"/>
      <c r="F144" s="26"/>
      <c r="G144" s="26"/>
      <c r="H144" s="26"/>
      <c r="I144" s="26"/>
      <c r="J144" s="26"/>
    </row>
    <row r="145" spans="2:10" x14ac:dyDescent="0.3">
      <c r="B145" s="25" t="s">
        <v>66</v>
      </c>
      <c r="C145" s="26"/>
      <c r="D145" s="26"/>
      <c r="E145" s="26"/>
      <c r="F145" s="26"/>
      <c r="G145" s="26"/>
      <c r="H145" s="26"/>
      <c r="I145" s="26"/>
      <c r="J145" s="26"/>
    </row>
    <row r="146" spans="2:10" x14ac:dyDescent="0.3">
      <c r="B146" s="25" t="s">
        <v>67</v>
      </c>
      <c r="C146" s="26"/>
      <c r="D146" s="26"/>
      <c r="E146" s="26"/>
      <c r="F146" s="26"/>
      <c r="G146" s="26"/>
      <c r="H146" s="26"/>
      <c r="I146" s="26"/>
      <c r="J146" s="26"/>
    </row>
    <row r="147" spans="2:10" x14ac:dyDescent="0.3">
      <c r="B147" s="25" t="s">
        <v>68</v>
      </c>
      <c r="C147" s="26"/>
      <c r="D147" s="26"/>
      <c r="E147" s="26"/>
      <c r="F147" s="26"/>
      <c r="G147" s="26"/>
      <c r="H147" s="26"/>
      <c r="I147" s="26"/>
      <c r="J147" s="26"/>
    </row>
    <row r="148" spans="2:10" x14ac:dyDescent="0.3">
      <c r="B148" s="25" t="s">
        <v>69</v>
      </c>
      <c r="C148" s="26"/>
      <c r="D148" s="26"/>
      <c r="E148" s="26"/>
      <c r="F148" s="26"/>
      <c r="G148" s="26"/>
      <c r="H148" s="26"/>
      <c r="I148" s="26"/>
      <c r="J148" s="26"/>
    </row>
    <row r="150" spans="2:10" x14ac:dyDescent="0.3">
      <c r="B150" s="1" t="s">
        <v>60</v>
      </c>
    </row>
    <row r="152" spans="2:10" x14ac:dyDescent="0.3">
      <c r="B152" s="1" t="s">
        <v>113</v>
      </c>
    </row>
    <row r="153" spans="2:10" x14ac:dyDescent="0.3">
      <c r="B153" s="1" t="s">
        <v>114</v>
      </c>
    </row>
    <row r="154" spans="2:10" x14ac:dyDescent="0.3">
      <c r="B154" s="1" t="s">
        <v>61</v>
      </c>
    </row>
    <row r="155" spans="2:10" x14ac:dyDescent="0.3">
      <c r="B155" s="1" t="s">
        <v>62</v>
      </c>
    </row>
    <row r="156" spans="2:10" x14ac:dyDescent="0.3">
      <c r="B156" s="1" t="s">
        <v>115</v>
      </c>
    </row>
    <row r="158" spans="2:10" x14ac:dyDescent="0.3">
      <c r="B158" s="25" t="s">
        <v>70</v>
      </c>
      <c r="C158" s="26"/>
      <c r="D158" s="26"/>
      <c r="E158" s="26"/>
      <c r="F158" s="26"/>
      <c r="G158" s="26"/>
      <c r="H158" s="26"/>
      <c r="I158" s="26"/>
      <c r="J158" s="26"/>
    </row>
    <row r="160" spans="2:10" x14ac:dyDescent="0.3">
      <c r="B160" s="1" t="s">
        <v>116</v>
      </c>
    </row>
    <row r="162" spans="2:9" s="11" customFormat="1" x14ac:dyDescent="0.3">
      <c r="B162" s="12"/>
      <c r="C162" s="12">
        <v>2011</v>
      </c>
      <c r="D162" s="12">
        <v>2012</v>
      </c>
      <c r="E162" s="12">
        <v>2013</v>
      </c>
      <c r="F162" s="12">
        <v>2014</v>
      </c>
      <c r="G162" s="12">
        <v>2015</v>
      </c>
      <c r="H162" s="12">
        <v>2016</v>
      </c>
      <c r="I162" s="12">
        <v>2017</v>
      </c>
    </row>
    <row r="163" spans="2:9" x14ac:dyDescent="0.3">
      <c r="B163" s="1" t="s">
        <v>117</v>
      </c>
      <c r="C163" s="21">
        <v>2690.58</v>
      </c>
      <c r="D163" s="21">
        <v>3052.35</v>
      </c>
      <c r="E163" s="21">
        <v>3618.66</v>
      </c>
      <c r="F163" s="21">
        <v>3527.14</v>
      </c>
      <c r="G163" s="21">
        <v>2318.11</v>
      </c>
      <c r="H163" s="21">
        <v>2241.2800000000002</v>
      </c>
      <c r="I163" s="21">
        <v>2657.43</v>
      </c>
    </row>
    <row r="164" spans="2:9" x14ac:dyDescent="0.3">
      <c r="B164" s="1" t="s">
        <v>118</v>
      </c>
      <c r="D164" s="20">
        <f>D163/C163-1</f>
        <v>0.13445799790379764</v>
      </c>
      <c r="E164" s="20">
        <f t="shared" ref="E164:I164" si="0">E163/D163-1</f>
        <v>0.18553245859747403</v>
      </c>
      <c r="F164" s="20">
        <f t="shared" si="0"/>
        <v>-2.5291129865751438E-2</v>
      </c>
      <c r="G164" s="20">
        <f t="shared" si="0"/>
        <v>-0.34277913550355243</v>
      </c>
      <c r="H164" s="20">
        <f t="shared" si="0"/>
        <v>-3.314337973607806E-2</v>
      </c>
      <c r="I164" s="20">
        <f t="shared" si="0"/>
        <v>0.18567514991433454</v>
      </c>
    </row>
    <row r="165" spans="2:9" x14ac:dyDescent="0.3">
      <c r="D165" s="20"/>
      <c r="E165" s="20"/>
      <c r="F165" s="20"/>
      <c r="G165" s="20"/>
      <c r="H165" s="20"/>
    </row>
    <row r="166" spans="2:9" x14ac:dyDescent="0.3">
      <c r="B166" s="1" t="s">
        <v>172</v>
      </c>
      <c r="D166" s="20"/>
      <c r="E166" s="20"/>
      <c r="F166" s="20"/>
      <c r="G166" s="20"/>
      <c r="H166" s="20"/>
    </row>
    <row r="167" spans="2:9" x14ac:dyDescent="0.3">
      <c r="D167" s="20"/>
      <c r="E167" s="20"/>
      <c r="F167" s="20"/>
      <c r="G167" s="20"/>
      <c r="H167" s="20"/>
    </row>
    <row r="168" spans="2:9" x14ac:dyDescent="0.3">
      <c r="B168" s="2"/>
      <c r="C168" s="12">
        <v>2011</v>
      </c>
      <c r="D168" s="12">
        <v>2012</v>
      </c>
      <c r="E168" s="12">
        <v>2013</v>
      </c>
      <c r="F168" s="12">
        <v>2014</v>
      </c>
      <c r="G168" s="12">
        <v>2015</v>
      </c>
      <c r="H168" s="12">
        <v>2016</v>
      </c>
      <c r="I168" s="2">
        <v>2017</v>
      </c>
    </row>
    <row r="169" spans="2:9" x14ac:dyDescent="0.3">
      <c r="B169" s="1" t="s">
        <v>119</v>
      </c>
      <c r="C169" s="24">
        <v>2800.23</v>
      </c>
      <c r="D169" s="24">
        <v>2808.23</v>
      </c>
      <c r="E169" s="24">
        <v>2932.48</v>
      </c>
      <c r="F169" s="24">
        <v>3152.56</v>
      </c>
      <c r="G169" s="24">
        <v>3071.46</v>
      </c>
      <c r="H169" s="24">
        <v>3095.03</v>
      </c>
      <c r="I169" s="21">
        <v>3261.05</v>
      </c>
    </row>
    <row r="170" spans="2:9" x14ac:dyDescent="0.3">
      <c r="B170" s="1" t="s">
        <v>120</v>
      </c>
      <c r="C170" s="24">
        <v>1616.27</v>
      </c>
      <c r="D170" s="24">
        <v>1690.25</v>
      </c>
      <c r="E170" s="24">
        <v>1863.22</v>
      </c>
      <c r="F170" s="24">
        <v>2125.2399999999998</v>
      </c>
      <c r="G170" s="24">
        <v>2041.06</v>
      </c>
      <c r="H170" s="24">
        <v>2045.41</v>
      </c>
      <c r="I170" s="21">
        <v>2219.62</v>
      </c>
    </row>
    <row r="171" spans="2:9" x14ac:dyDescent="0.3">
      <c r="B171" s="1" t="s">
        <v>121</v>
      </c>
      <c r="C171" s="23">
        <f>C170/C169</f>
        <v>0.57719187352467471</v>
      </c>
      <c r="D171" s="23">
        <f t="shared" ref="D171:I171" si="1">D170/D169</f>
        <v>0.60189158295438761</v>
      </c>
      <c r="E171" s="23">
        <f t="shared" si="1"/>
        <v>0.63537347228284591</v>
      </c>
      <c r="F171" s="23">
        <f t="shared" si="1"/>
        <v>0.67413149947978779</v>
      </c>
      <c r="G171" s="23">
        <f t="shared" si="1"/>
        <v>0.66452436300651807</v>
      </c>
      <c r="H171" s="23">
        <f t="shared" si="1"/>
        <v>0.66086919997544447</v>
      </c>
      <c r="I171" s="23">
        <f t="shared" si="1"/>
        <v>0.68064580426549726</v>
      </c>
    </row>
    <row r="172" spans="2:9" x14ac:dyDescent="0.3">
      <c r="C172" s="22"/>
      <c r="D172" s="22"/>
      <c r="E172" s="22"/>
      <c r="F172" s="22"/>
      <c r="G172" s="22"/>
      <c r="H172" s="22"/>
    </row>
    <row r="173" spans="2:9" x14ac:dyDescent="0.3">
      <c r="B173" s="1" t="s">
        <v>173</v>
      </c>
      <c r="C173" s="22"/>
      <c r="D173" s="22"/>
      <c r="E173" s="22"/>
      <c r="F173" s="22"/>
      <c r="G173" s="22"/>
      <c r="H173" s="22"/>
    </row>
    <row r="174" spans="2:9" x14ac:dyDescent="0.3">
      <c r="B174" s="1" t="s">
        <v>174</v>
      </c>
      <c r="C174" s="22"/>
      <c r="D174" s="22"/>
      <c r="E174" s="22"/>
      <c r="F174" s="22"/>
      <c r="G174" s="22"/>
      <c r="H174" s="22"/>
    </row>
    <row r="176" spans="2:9" x14ac:dyDescent="0.3">
      <c r="B176" s="1" t="s">
        <v>122</v>
      </c>
      <c r="C176" s="1" t="s">
        <v>123</v>
      </c>
    </row>
    <row r="177" spans="2:10" x14ac:dyDescent="0.3">
      <c r="C177" s="1" t="s">
        <v>124</v>
      </c>
    </row>
    <row r="178" spans="2:10" x14ac:dyDescent="0.3">
      <c r="B178" s="1" t="s">
        <v>125</v>
      </c>
      <c r="C178" s="1" t="s">
        <v>126</v>
      </c>
    </row>
    <row r="179" spans="2:10" x14ac:dyDescent="0.3">
      <c r="C179" s="1" t="s">
        <v>127</v>
      </c>
    </row>
    <row r="181" spans="2:10" x14ac:dyDescent="0.3">
      <c r="B181" s="25" t="s">
        <v>128</v>
      </c>
      <c r="C181" s="26"/>
      <c r="D181" s="26"/>
      <c r="E181" s="26"/>
      <c r="F181" s="26"/>
      <c r="G181" s="26"/>
      <c r="H181" s="26"/>
      <c r="I181" s="26"/>
      <c r="J181" s="26"/>
    </row>
    <row r="183" spans="2:10" x14ac:dyDescent="0.3">
      <c r="B183" s="25" t="s">
        <v>71</v>
      </c>
      <c r="C183" s="26"/>
      <c r="D183" s="26"/>
      <c r="E183" s="26"/>
      <c r="F183" s="26"/>
      <c r="G183" s="26"/>
      <c r="H183" s="26"/>
      <c r="I183" s="26"/>
      <c r="J183" s="26"/>
    </row>
    <row r="185" spans="2:10" x14ac:dyDescent="0.3">
      <c r="B185" s="1" t="s">
        <v>175</v>
      </c>
    </row>
    <row r="186" spans="2:10" x14ac:dyDescent="0.3">
      <c r="B186" s="1" t="s">
        <v>176</v>
      </c>
    </row>
    <row r="187" spans="2:10" x14ac:dyDescent="0.3">
      <c r="B187" s="1" t="s">
        <v>129</v>
      </c>
    </row>
    <row r="189" spans="2:10" x14ac:dyDescent="0.3">
      <c r="B189" s="1" t="s">
        <v>130</v>
      </c>
    </row>
    <row r="190" spans="2:10" x14ac:dyDescent="0.3">
      <c r="B190" s="1" t="s">
        <v>177</v>
      </c>
    </row>
    <row r="191" spans="2:10" x14ac:dyDescent="0.3">
      <c r="B191" s="1" t="s">
        <v>131</v>
      </c>
    </row>
    <row r="193" spans="2:10" x14ac:dyDescent="0.3">
      <c r="B193" s="1" t="s">
        <v>132</v>
      </c>
    </row>
    <row r="194" spans="2:10" x14ac:dyDescent="0.3">
      <c r="B194" s="1" t="s">
        <v>153</v>
      </c>
    </row>
    <row r="195" spans="2:10" x14ac:dyDescent="0.3">
      <c r="B195" s="1" t="s">
        <v>178</v>
      </c>
    </row>
    <row r="197" spans="2:10" x14ac:dyDescent="0.3">
      <c r="B197" s="25" t="s">
        <v>72</v>
      </c>
      <c r="C197" s="26"/>
      <c r="D197" s="26"/>
      <c r="E197" s="26"/>
      <c r="F197" s="26"/>
      <c r="G197" s="26"/>
      <c r="H197" s="26"/>
      <c r="I197" s="26"/>
      <c r="J197" s="26"/>
    </row>
    <row r="199" spans="2:10" s="11" customFormat="1" x14ac:dyDescent="0.3">
      <c r="C199" s="11" t="s">
        <v>75</v>
      </c>
      <c r="D199" s="11" t="s">
        <v>74</v>
      </c>
    </row>
    <row r="200" spans="2:10" s="11" customFormat="1" x14ac:dyDescent="0.3">
      <c r="B200" s="12"/>
      <c r="C200" s="12" t="s">
        <v>133</v>
      </c>
      <c r="D200" s="12" t="s">
        <v>76</v>
      </c>
      <c r="E200" s="12" t="s">
        <v>134</v>
      </c>
    </row>
    <row r="201" spans="2:10" x14ac:dyDescent="0.3">
      <c r="B201" s="1" t="s">
        <v>135</v>
      </c>
      <c r="C201" s="32">
        <v>13.8271</v>
      </c>
      <c r="D201" s="21">
        <f>827122/6.3</f>
        <v>131289.20634920636</v>
      </c>
      <c r="E201" s="21">
        <f>D201/C201</f>
        <v>9495.0645000908626</v>
      </c>
    </row>
    <row r="202" spans="2:10" x14ac:dyDescent="0.3">
      <c r="B202" s="1" t="s">
        <v>136</v>
      </c>
      <c r="C202" s="32">
        <v>3.2430439999999998</v>
      </c>
      <c r="D202" s="21">
        <v>195558.74</v>
      </c>
      <c r="E202" s="21">
        <f>D202/C202</f>
        <v>60300.982657034561</v>
      </c>
    </row>
    <row r="204" spans="2:10" x14ac:dyDescent="0.3">
      <c r="B204" s="1" t="s">
        <v>73</v>
      </c>
    </row>
    <row r="206" spans="2:10" x14ac:dyDescent="0.3">
      <c r="B206" s="2"/>
      <c r="C206" s="12" t="s">
        <v>138</v>
      </c>
    </row>
    <row r="207" spans="2:10" x14ac:dyDescent="0.3">
      <c r="B207" s="1" t="s">
        <v>139</v>
      </c>
      <c r="C207" s="21">
        <f>2657.43/8.08</f>
        <v>328.88985148514848</v>
      </c>
    </row>
    <row r="208" spans="2:10" x14ac:dyDescent="0.3">
      <c r="B208" s="1" t="s">
        <v>140</v>
      </c>
      <c r="C208" s="21">
        <v>111.09</v>
      </c>
      <c r="E208" s="1" t="s">
        <v>137</v>
      </c>
    </row>
    <row r="210" spans="2:2" x14ac:dyDescent="0.3">
      <c r="B210" s="1" t="s">
        <v>141</v>
      </c>
    </row>
    <row r="212" spans="2:2" x14ac:dyDescent="0.3">
      <c r="B212" s="1" t="s">
        <v>142</v>
      </c>
    </row>
    <row r="213" spans="2:2" x14ac:dyDescent="0.3">
      <c r="B213" s="1" t="s">
        <v>156</v>
      </c>
    </row>
    <row r="215" spans="2:2" x14ac:dyDescent="0.3">
      <c r="B215" s="1" t="s">
        <v>179</v>
      </c>
    </row>
    <row r="217" spans="2:2" ht="15.75" x14ac:dyDescent="0.3">
      <c r="B217" s="37"/>
    </row>
    <row r="234" spans="2:2" x14ac:dyDescent="0.3">
      <c r="B234" s="1" t="s">
        <v>154</v>
      </c>
    </row>
    <row r="235" spans="2:2" x14ac:dyDescent="0.3">
      <c r="B235" s="1" t="s">
        <v>155</v>
      </c>
    </row>
    <row r="237" spans="2:2" x14ac:dyDescent="0.3">
      <c r="B237" s="1" t="s">
        <v>180</v>
      </c>
    </row>
    <row r="238" spans="2:2" x14ac:dyDescent="0.3">
      <c r="B238" s="1" t="s">
        <v>181</v>
      </c>
    </row>
    <row r="239" spans="2:2" x14ac:dyDescent="0.3">
      <c r="B239" s="1" t="s">
        <v>182</v>
      </c>
    </row>
    <row r="241" spans="2:10" x14ac:dyDescent="0.3">
      <c r="B241" s="25" t="s">
        <v>77</v>
      </c>
      <c r="C241" s="26"/>
      <c r="D241" s="26"/>
      <c r="E241" s="26"/>
      <c r="F241" s="26"/>
      <c r="G241" s="26"/>
      <c r="H241" s="26"/>
      <c r="I241" s="26"/>
      <c r="J241" s="26"/>
    </row>
    <row r="243" spans="2:10" x14ac:dyDescent="0.3">
      <c r="B243" s="1" t="s">
        <v>143</v>
      </c>
    </row>
    <row r="244" spans="2:10" x14ac:dyDescent="0.3">
      <c r="B244" s="1" t="s">
        <v>183</v>
      </c>
    </row>
    <row r="246" spans="2:10" x14ac:dyDescent="0.3">
      <c r="B246" s="41" t="s">
        <v>184</v>
      </c>
    </row>
    <row r="248" spans="2:10" x14ac:dyDescent="0.3">
      <c r="B248" s="1" t="s">
        <v>157</v>
      </c>
    </row>
    <row r="249" spans="2:10" x14ac:dyDescent="0.3">
      <c r="B249" s="2"/>
      <c r="C249" s="2">
        <v>1990</v>
      </c>
      <c r="D249" s="2">
        <v>1995</v>
      </c>
      <c r="E249" s="2">
        <v>2000</v>
      </c>
      <c r="F249" s="2">
        <v>2005</v>
      </c>
      <c r="G249" s="2">
        <v>2010</v>
      </c>
      <c r="H249" s="2">
        <v>2015</v>
      </c>
    </row>
    <row r="250" spans="2:10" x14ac:dyDescent="0.3">
      <c r="B250" s="1" t="s">
        <v>147</v>
      </c>
      <c r="C250" s="20">
        <v>0.61299999999999999</v>
      </c>
      <c r="D250" s="20">
        <v>0.58599999999999997</v>
      </c>
      <c r="E250" s="20">
        <v>0.53</v>
      </c>
      <c r="F250" s="20">
        <v>0.499</v>
      </c>
      <c r="G250" s="20">
        <v>0.47499999999999998</v>
      </c>
      <c r="H250" s="20">
        <v>0.432</v>
      </c>
    </row>
    <row r="251" spans="2:10" x14ac:dyDescent="0.3">
      <c r="C251" s="20"/>
      <c r="D251" s="20"/>
      <c r="E251" s="20"/>
      <c r="F251" s="20"/>
      <c r="G251" s="20"/>
      <c r="H251" s="20"/>
    </row>
    <row r="252" spans="2:10" x14ac:dyDescent="0.3">
      <c r="B252" s="1" t="s">
        <v>148</v>
      </c>
      <c r="D252" s="20">
        <v>0.48489725179499876</v>
      </c>
      <c r="E252" s="20">
        <v>0.46369320550229243</v>
      </c>
      <c r="F252" s="20">
        <v>0.21638093068291853</v>
      </c>
      <c r="G252" s="20">
        <v>-2.3506274583255382E-2</v>
      </c>
      <c r="H252" s="20">
        <v>0.17919823535053236</v>
      </c>
    </row>
    <row r="253" spans="2:10" x14ac:dyDescent="0.3">
      <c r="B253" s="1" t="s">
        <v>149</v>
      </c>
      <c r="D253" s="20">
        <v>0.41954371088229347</v>
      </c>
      <c r="E253" s="20">
        <v>0.32385151472052343</v>
      </c>
      <c r="F253" s="20">
        <v>0.14546626557799747</v>
      </c>
      <c r="G253" s="20">
        <v>-7.0812230350778549E-2</v>
      </c>
      <c r="H253" s="20">
        <v>7.2171192086403657E-2</v>
      </c>
    </row>
    <row r="255" spans="2:10" x14ac:dyDescent="0.3">
      <c r="B255" s="1" t="s">
        <v>158</v>
      </c>
    </row>
    <row r="256" spans="2:10" x14ac:dyDescent="0.3">
      <c r="B256" s="2"/>
      <c r="C256" s="2">
        <v>2015</v>
      </c>
      <c r="D256" s="2">
        <v>2016</v>
      </c>
      <c r="E256" s="2">
        <v>2017</v>
      </c>
    </row>
    <row r="257" spans="2:5" x14ac:dyDescent="0.3">
      <c r="B257" s="1" t="s">
        <v>147</v>
      </c>
      <c r="C257" s="20">
        <v>0.432</v>
      </c>
      <c r="D257" s="20">
        <v>0.42639191598969683</v>
      </c>
      <c r="E257" s="20">
        <v>0.42442882249560632</v>
      </c>
    </row>
    <row r="259" spans="2:5" x14ac:dyDescent="0.3">
      <c r="B259" s="1" t="s">
        <v>148</v>
      </c>
      <c r="C259" s="20">
        <v>0.03</v>
      </c>
      <c r="D259" s="20">
        <v>2.6188442926273758E-2</v>
      </c>
      <c r="E259" s="20">
        <v>3.7210223895383532E-2</v>
      </c>
    </row>
    <row r="260" spans="2:5" x14ac:dyDescent="0.3">
      <c r="B260" s="1" t="s">
        <v>149</v>
      </c>
      <c r="C260" s="20">
        <v>0</v>
      </c>
      <c r="D260" s="20">
        <v>1.2991903596309529E-2</v>
      </c>
      <c r="E260" s="20">
        <v>3.2434944237918373E-2</v>
      </c>
    </row>
    <row r="262" spans="2:5" x14ac:dyDescent="0.3">
      <c r="B262" s="1" t="s">
        <v>152</v>
      </c>
    </row>
    <row r="263" spans="2:5" x14ac:dyDescent="0.3">
      <c r="B263" s="1" t="s">
        <v>150</v>
      </c>
    </row>
    <row r="265" spans="2:5" x14ac:dyDescent="0.3">
      <c r="B265" s="1" t="s">
        <v>151</v>
      </c>
    </row>
    <row r="266" spans="2:5" x14ac:dyDescent="0.3">
      <c r="B266" s="1" t="s">
        <v>146</v>
      </c>
    </row>
  </sheetData>
  <mergeCells count="7">
    <mergeCell ref="B39:C39"/>
    <mergeCell ref="B40:C40"/>
    <mergeCell ref="D35:D36"/>
    <mergeCell ref="B34:C34"/>
    <mergeCell ref="B35:C36"/>
    <mergeCell ref="B37:C37"/>
    <mergeCell ref="B38:C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通关题及附加题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九斗数据</dc:creator>
  <cp:lastModifiedBy>九斗数据</cp:lastModifiedBy>
  <dcterms:created xsi:type="dcterms:W3CDTF">2018-04-09T10:06:16Z</dcterms:created>
  <dcterms:modified xsi:type="dcterms:W3CDTF">2018-04-11T08:34:45Z</dcterms:modified>
</cp:coreProperties>
</file>