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updateLinks="never"/>
  <mc:AlternateContent xmlns:mc="http://schemas.openxmlformats.org/markup-compatibility/2006">
    <mc:Choice Requires="x15">
      <x15ac:absPath xmlns:x15ac="http://schemas.microsoft.com/office/spreadsheetml/2010/11/ac" url="/Volumes/资料盘/电子书/股票投资/公众号资料/骑行夜幕的统计客/2018春训营/任务4：游戏（A+中概股）/"/>
    </mc:Choice>
  </mc:AlternateContent>
  <bookViews>
    <workbookView xWindow="0" yWindow="460" windowWidth="25020" windowHeight="13760"/>
  </bookViews>
  <sheets>
    <sheet name="Sheet1" sheetId="1" r:id="rId1"/>
    <sheet name="工作表1" sheetId="16" r:id="rId2"/>
    <sheet name="工作表2" sheetId="17" r:id="rId3"/>
  </sheet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E270" i="1" l="1"/>
  <c r="E262" i="1"/>
  <c r="E261" i="1"/>
  <c r="C33" i="17"/>
  <c r="C32" i="17"/>
  <c r="C31" i="17"/>
  <c r="C30" i="17"/>
  <c r="C29" i="17"/>
  <c r="C26" i="17"/>
  <c r="C25" i="17"/>
  <c r="C24" i="17"/>
  <c r="C23" i="17"/>
  <c r="C22" i="17"/>
  <c r="B33" i="17"/>
  <c r="B26" i="17"/>
  <c r="A33" i="17"/>
  <c r="A26" i="17"/>
  <c r="C17" i="17"/>
  <c r="C16" i="17"/>
  <c r="C15" i="17"/>
  <c r="C14" i="17"/>
  <c r="C13" i="17"/>
  <c r="B4" i="17"/>
  <c r="E3" i="17"/>
  <c r="B3" i="17"/>
  <c r="A3" i="17"/>
  <c r="F150" i="1"/>
  <c r="F149" i="1"/>
  <c r="G110" i="1"/>
  <c r="I110" i="1"/>
  <c r="G111" i="1"/>
  <c r="I111" i="1"/>
  <c r="G112" i="1"/>
  <c r="I112" i="1"/>
  <c r="H153" i="1"/>
  <c r="F153" i="1"/>
  <c r="H152" i="1"/>
  <c r="F152" i="1"/>
  <c r="H149" i="1"/>
  <c r="H154" i="1"/>
  <c r="I154" i="1"/>
  <c r="I153" i="1"/>
  <c r="I152" i="1"/>
  <c r="H151" i="1"/>
  <c r="I151" i="1"/>
  <c r="H150" i="1"/>
  <c r="I150" i="1"/>
  <c r="I149" i="1"/>
  <c r="F148" i="1"/>
  <c r="H148" i="1"/>
  <c r="I148" i="1"/>
  <c r="H147" i="1"/>
  <c r="I147" i="1"/>
  <c r="H146" i="1"/>
  <c r="I146" i="1"/>
  <c r="G13" i="16"/>
  <c r="H13" i="16"/>
  <c r="I13" i="16"/>
  <c r="J13" i="16"/>
  <c r="K13" i="16"/>
  <c r="P13" i="16"/>
  <c r="F2" i="16"/>
  <c r="B2" i="16"/>
  <c r="E2" i="16"/>
  <c r="C2" i="16"/>
  <c r="D2" i="16"/>
  <c r="O13" i="16"/>
  <c r="P15" i="16"/>
  <c r="O10" i="16"/>
  <c r="O12" i="16"/>
  <c r="O14" i="16"/>
  <c r="H10" i="16"/>
  <c r="H11" i="16"/>
  <c r="H12" i="16"/>
  <c r="I10" i="16"/>
  <c r="I11" i="16"/>
  <c r="I12" i="16"/>
  <c r="J10" i="16"/>
  <c r="J11" i="16"/>
  <c r="J12" i="16"/>
  <c r="K10" i="16"/>
  <c r="K11" i="16"/>
  <c r="K12" i="16"/>
  <c r="L12" i="16"/>
  <c r="P14" i="16"/>
  <c r="D11" i="16"/>
  <c r="D10" i="16"/>
  <c r="D9" i="16"/>
  <c r="D8" i="16"/>
  <c r="D7" i="16"/>
  <c r="L11" i="16"/>
  <c r="L7" i="16"/>
  <c r="L8" i="16"/>
  <c r="L9" i="16"/>
  <c r="L10" i="16"/>
  <c r="G10" i="16"/>
  <c r="C26" i="16"/>
  <c r="C25" i="16"/>
  <c r="C24" i="16"/>
  <c r="C23" i="16"/>
  <c r="C22" i="16"/>
  <c r="C21" i="16"/>
  <c r="C20" i="16"/>
  <c r="C19" i="16"/>
  <c r="C18" i="16"/>
  <c r="C17" i="16"/>
  <c r="C16" i="16"/>
  <c r="C15" i="16"/>
  <c r="C14" i="16"/>
  <c r="C13" i="16"/>
  <c r="C12" i="16"/>
  <c r="C11" i="16"/>
  <c r="C10" i="16"/>
  <c r="C9" i="16"/>
  <c r="C8" i="16"/>
  <c r="C7" i="16"/>
  <c r="B4" i="16"/>
</calcChain>
</file>

<file path=xl/sharedStrings.xml><?xml version="1.0" encoding="utf-8"?>
<sst xmlns="http://schemas.openxmlformats.org/spreadsheetml/2006/main" count="382" uniqueCount="292">
  <si>
    <r>
      <rPr>
        <sz val="10"/>
        <color theme="1"/>
        <rFont val="宋体"/>
        <family val="3"/>
        <charset val="134"/>
      </rPr>
      <t>【通关题】</t>
    </r>
    <phoneticPr fontId="3" type="noConversion"/>
  </si>
  <si>
    <t>【附加题】</t>
    <phoneticPr fontId="3" type="noConversion"/>
  </si>
  <si>
    <t>除权收市价</t>
    <rPh sb="2" eb="3">
      <t>shou shi</t>
    </rPh>
    <phoneticPr fontId="20" type="noConversion"/>
  </si>
  <si>
    <t>招商银行</t>
    <rPh sb="0" eb="1">
      <t>zhao shang yin hang</t>
    </rPh>
    <phoneticPr fontId="3" type="noConversion"/>
  </si>
  <si>
    <r>
      <rPr>
        <b/>
        <sz val="14"/>
        <color theme="1"/>
        <rFont val="宋体"/>
        <family val="3"/>
        <charset val="134"/>
      </rPr>
      <t>【18春训营</t>
    </r>
    <r>
      <rPr>
        <b/>
        <sz val="14"/>
        <color theme="1"/>
        <rFont val="Times New Roman"/>
        <family val="1"/>
      </rPr>
      <t>-</t>
    </r>
    <r>
      <rPr>
        <b/>
        <sz val="14"/>
        <color theme="1"/>
        <rFont val="宋体"/>
        <family val="3"/>
        <charset val="134"/>
      </rPr>
      <t>价值投资新时代】任务四：游戏 - 沧海桑田，不熟不买</t>
    </r>
    <rPh sb="3" eb="4">
      <t>chun xun</t>
    </rPh>
    <rPh sb="7" eb="8">
      <t>jia zhi tou zi xin shi dai</t>
    </rPh>
    <rPh sb="17" eb="18">
      <t>si</t>
    </rPh>
    <rPh sb="19" eb="20">
      <t>you xi</t>
    </rPh>
    <rPh sb="24" eb="25">
      <t>cang hai sang tian</t>
    </rPh>
    <phoneticPr fontId="3" type="noConversion"/>
  </si>
  <si>
    <t>1. 游戏行业从80年代至今经历了哪些终端/载体变化？</t>
    <rPh sb="3" eb="4">
      <t>you xi hang ye</t>
    </rPh>
    <rPh sb="7" eb="8">
      <t>cong</t>
    </rPh>
    <rPh sb="10" eb="11">
      <t>nian dai</t>
    </rPh>
    <rPh sb="12" eb="13">
      <t>zhi jin</t>
    </rPh>
    <rPh sb="14" eb="15">
      <t>jing li le</t>
    </rPh>
    <rPh sb="17" eb="18">
      <t>na xie</t>
    </rPh>
    <rPh sb="19" eb="20">
      <t>zhong duan</t>
    </rPh>
    <rPh sb="22" eb="23">
      <t>zai ti bian hua</t>
    </rPh>
    <phoneticPr fontId="3" type="noConversion"/>
  </si>
  <si>
    <t>2. 你认为游戏行业规模越来越大主要有哪些原因？</t>
    <rPh sb="3" eb="4">
      <t>ni ren wei you xi hang ye gui mo yue lai yue da you na xie zhu yao yuan yin</t>
    </rPh>
    <phoneticPr fontId="3" type="noConversion"/>
  </si>
  <si>
    <t>3. 你认为盛大衰落 vs 腾讯网易崛起主要是什么原因?</t>
    <rPh sb="3" eb="4">
      <t>ni ren wei</t>
    </rPh>
    <rPh sb="6" eb="7">
      <t>sheng da shuai luo</t>
    </rPh>
    <rPh sb="14" eb="15">
      <t>teng xun wang yi jue qi</t>
    </rPh>
    <rPh sb="20" eb="21">
      <t>zhu yao shi shen me yuan yin</t>
    </rPh>
    <phoneticPr fontId="3" type="noConversion"/>
  </si>
  <si>
    <t>4. 盛大为什么没做成平台，而腾讯做成了？</t>
    <rPh sb="3" eb="4">
      <t>sheng da</t>
    </rPh>
    <rPh sb="5" eb="6">
      <t>wei shen me mei zuo cheng ping tai</t>
    </rPh>
    <rPh sb="14" eb="15">
      <t>er</t>
    </rPh>
    <rPh sb="15" eb="16">
      <t>teng xun zuo cheng le</t>
    </rPh>
    <phoneticPr fontId="3" type="noConversion"/>
  </si>
  <si>
    <t>5. 简述游戏行业的产业链，比较 EA、暴雪、盛大、腾讯、网易、SONY、任天堂和微软在游戏行业的商业模式</t>
    <rPh sb="3" eb="4">
      <t>jian shu</t>
    </rPh>
    <rPh sb="5" eb="6">
      <t>you xi hang ye</t>
    </rPh>
    <rPh sb="9" eb="10">
      <t>de</t>
    </rPh>
    <rPh sb="10" eb="11">
      <t>chan ye lian</t>
    </rPh>
    <rPh sb="14" eb="15">
      <t>bi jiao</t>
    </rPh>
    <rPh sb="20" eb="21">
      <t>bao xue</t>
    </rPh>
    <rPh sb="23" eb="24">
      <t>sheng da</t>
    </rPh>
    <rPh sb="26" eb="27">
      <t>teng xun</t>
    </rPh>
    <rPh sb="29" eb="30">
      <t>wang yi</t>
    </rPh>
    <rPh sb="37" eb="38">
      <t>ren tian tang</t>
    </rPh>
    <rPh sb="40" eb="41">
      <t>he</t>
    </rPh>
    <rPh sb="41" eb="42">
      <t>wei r</t>
    </rPh>
    <rPh sb="43" eb="44">
      <t>zai</t>
    </rPh>
    <rPh sb="44" eb="45">
      <t>you xi hang ye</t>
    </rPh>
    <rPh sb="48" eb="49">
      <t>de</t>
    </rPh>
    <rPh sb="49" eb="50">
      <t>shang ye mo shi</t>
    </rPh>
    <phoneticPr fontId="3" type="noConversion"/>
  </si>
  <si>
    <t>6. 你认为卧龙地产前一次失败的原因是什么?</t>
    <rPh sb="3" eb="4">
      <t>ni ren wei</t>
    </rPh>
    <rPh sb="6" eb="7">
      <t>wo long di chan</t>
    </rPh>
    <rPh sb="10" eb="11">
      <t>qian yi ci shi bai de</t>
    </rPh>
    <rPh sb="16" eb="17">
      <t>yuan yin</t>
    </rPh>
    <rPh sb="18" eb="19">
      <t>shi shen me</t>
    </rPh>
    <phoneticPr fontId="3" type="noConversion"/>
  </si>
  <si>
    <t>7. 评估游戏行业上市公司的核心指标是什么？列出卧龙的两次并购公告中被收购游戏公司的核心运营数据。</t>
    <rPh sb="3" eb="4">
      <t>ping gu</t>
    </rPh>
    <rPh sb="5" eb="6">
      <t>you xi hang ye</t>
    </rPh>
    <rPh sb="9" eb="10">
      <t>shang shi gong si</t>
    </rPh>
    <rPh sb="13" eb="14">
      <t>de</t>
    </rPh>
    <rPh sb="14" eb="15">
      <t>he xin zhi biao</t>
    </rPh>
    <rPh sb="18" eb="19">
      <t>shi shen me</t>
    </rPh>
    <rPh sb="22" eb="23">
      <t>lie chu</t>
    </rPh>
    <rPh sb="24" eb="25">
      <t>wo long</t>
    </rPh>
    <rPh sb="26" eb="27">
      <t>de</t>
    </rPh>
    <rPh sb="27" eb="28">
      <t>liang ci</t>
    </rPh>
    <rPh sb="29" eb="30">
      <t>bing gou</t>
    </rPh>
    <rPh sb="31" eb="32">
      <t>gong gao</t>
    </rPh>
    <rPh sb="33" eb="34">
      <t>zhong</t>
    </rPh>
    <rPh sb="34" eb="35">
      <t>bei</t>
    </rPh>
    <rPh sb="35" eb="36">
      <t>shou gou</t>
    </rPh>
    <rPh sb="37" eb="38">
      <t>you xi gong si de</t>
    </rPh>
    <rPh sb="42" eb="43">
      <t>he xin yun ying shu ju</t>
    </rPh>
    <phoneticPr fontId="3" type="noConversion"/>
  </si>
  <si>
    <t>8. 计算完美、巨人和盛大的退市价格所对应的估值（提示：可以从 SEC 公告或 A 股巨潮的借壳公告中获得相关信息）</t>
    <rPh sb="3" eb="4">
      <t>ji suan</t>
    </rPh>
    <rPh sb="5" eb="6">
      <t>wan mei</t>
    </rPh>
    <rPh sb="8" eb="9">
      <t>ju ren</t>
    </rPh>
    <rPh sb="10" eb="11">
      <t>he</t>
    </rPh>
    <rPh sb="11" eb="12">
      <t>sheng da</t>
    </rPh>
    <rPh sb="13" eb="14">
      <t>de</t>
    </rPh>
    <rPh sb="18" eb="19">
      <t>suo dui ying de</t>
    </rPh>
    <rPh sb="22" eb="23">
      <t>gu zhi</t>
    </rPh>
    <rPh sb="25" eb="26">
      <t>ti shi</t>
    </rPh>
    <rPh sb="28" eb="29">
      <t>ke yi cong</t>
    </rPh>
    <rPh sb="36" eb="37">
      <t>gong gao</t>
    </rPh>
    <rPh sb="38" eb="39">
      <t>huo</t>
    </rPh>
    <rPh sb="42" eb="43">
      <t>gu</t>
    </rPh>
    <rPh sb="43" eb="44">
      <t>ju chao</t>
    </rPh>
    <rPh sb="45" eb="46">
      <t>de</t>
    </rPh>
    <rPh sb="50" eb="51">
      <t>zhong</t>
    </rPh>
    <rPh sb="51" eb="52">
      <t>huo de xiang guan xin xi</t>
    </rPh>
    <phoneticPr fontId="3" type="noConversion"/>
  </si>
  <si>
    <t>9. 为什么美国上市的中概股游戏公司估值比 A 股低很多，而部分互联网公司却能享受估值溢价（试用 DCF 估值模型来解读）？</t>
    <rPh sb="3" eb="4">
      <t>wei shen me</t>
    </rPh>
    <rPh sb="6" eb="7">
      <t>mei guo shang shi</t>
    </rPh>
    <rPh sb="10" eb="11">
      <t>de</t>
    </rPh>
    <rPh sb="11" eb="12">
      <t>zhong gai gu</t>
    </rPh>
    <rPh sb="14" eb="15">
      <t>you xi gong si</t>
    </rPh>
    <rPh sb="18" eb="19">
      <t>gu zhi</t>
    </rPh>
    <rPh sb="20" eb="21">
      <t>bi</t>
    </rPh>
    <rPh sb="24" eb="25">
      <t>gu</t>
    </rPh>
    <rPh sb="25" eb="26">
      <t>di hen duo</t>
    </rPh>
    <rPh sb="29" eb="30">
      <t>er</t>
    </rPh>
    <rPh sb="30" eb="31">
      <t>bu fen</t>
    </rPh>
    <rPh sb="32" eb="33">
      <t>hu lian wang gong si</t>
    </rPh>
    <rPh sb="37" eb="38">
      <t>que</t>
    </rPh>
    <rPh sb="38" eb="39">
      <t>neng</t>
    </rPh>
    <rPh sb="39" eb="40">
      <t>xiang shou</t>
    </rPh>
    <rPh sb="41" eb="42">
      <t>gu zhi yi jia</t>
    </rPh>
    <rPh sb="46" eb="47">
      <t>shi yong</t>
    </rPh>
    <rPh sb="53" eb="54">
      <t>gu zhi</t>
    </rPh>
    <rPh sb="55" eb="56">
      <t>mo xing</t>
    </rPh>
    <rPh sb="57" eb="58">
      <t>lai</t>
    </rPh>
    <rPh sb="58" eb="59">
      <t>jie du</t>
    </rPh>
    <phoneticPr fontId="3" type="noConversion"/>
  </si>
  <si>
    <t>10. 你认为游戏行业的核心竞争力是什么？</t>
    <rPh sb="4" eb="5">
      <t>ni ren wei you xi hang ye de he xin jing zheng li</t>
    </rPh>
    <rPh sb="17" eb="18">
      <t>shi</t>
    </rPh>
    <rPh sb="18" eb="19">
      <t>shen me</t>
    </rPh>
    <phoneticPr fontId="3" type="noConversion"/>
  </si>
  <si>
    <r>
      <t xml:space="preserve">1. </t>
    </r>
    <r>
      <rPr>
        <sz val="10"/>
        <color theme="1"/>
        <rFont val="宋体"/>
        <family val="3"/>
        <charset val="134"/>
      </rPr>
      <t>列举以下游戏公司自 2015 年后最高收盘价至 2018 年 4 月 20 日收盘的涨跌幅</t>
    </r>
    <rPh sb="3" eb="4">
      <t>lie ju</t>
    </rPh>
    <rPh sb="5" eb="6">
      <t>yi xia</t>
    </rPh>
    <rPh sb="7" eb="8">
      <t>you xi gong si</t>
    </rPh>
    <rPh sb="11" eb="12">
      <t>zi</t>
    </rPh>
    <rPh sb="18" eb="19">
      <t>nian hou</t>
    </rPh>
    <rPh sb="20" eb="21">
      <t>zui gao shou pan jia</t>
    </rPh>
    <rPh sb="25" eb="26">
      <t>zhi</t>
    </rPh>
    <rPh sb="32" eb="33">
      <t>nian</t>
    </rPh>
    <rPh sb="36" eb="37">
      <t>yue</t>
    </rPh>
    <rPh sb="41" eb="42">
      <t>ri</t>
    </rPh>
    <rPh sb="42" eb="43">
      <t>shou pan</t>
    </rPh>
    <rPh sb="44" eb="45">
      <t>de</t>
    </rPh>
    <rPh sb="45" eb="46">
      <t>zhang die fu</t>
    </rPh>
    <phoneticPr fontId="3" type="noConversion"/>
  </si>
  <si>
    <t>巨人网络（002558）</t>
    <rPh sb="0" eb="1">
      <t>ju ren wang l</t>
    </rPh>
    <phoneticPr fontId="3" type="noConversion"/>
  </si>
  <si>
    <t>世纪华通（002602）</t>
    <rPh sb="0" eb="1">
      <t>shi ji hua tong</t>
    </rPh>
    <phoneticPr fontId="3" type="noConversion"/>
  </si>
  <si>
    <t>完美世界（002624）</t>
    <rPh sb="0" eb="1">
      <t>wan mei shi jie</t>
    </rPh>
    <phoneticPr fontId="3" type="noConversion"/>
  </si>
  <si>
    <t>三七互娱（002555）</t>
    <rPh sb="0" eb="1">
      <t>san qi hu yu</t>
    </rPh>
    <phoneticPr fontId="3" type="noConversion"/>
  </si>
  <si>
    <t>昆仑万维（300418）</t>
    <rPh sb="0" eb="1">
      <t>kun lun wan wei</t>
    </rPh>
    <phoneticPr fontId="3" type="noConversion"/>
  </si>
  <si>
    <t>恺英网络（002517）</t>
    <rPh sb="0" eb="1">
      <t>kai ying wang luo</t>
    </rPh>
    <phoneticPr fontId="3" type="noConversion"/>
  </si>
  <si>
    <t>游族网络（002174）</t>
    <rPh sb="0" eb="1">
      <t>you zu</t>
    </rPh>
    <phoneticPr fontId="3" type="noConversion"/>
  </si>
  <si>
    <t>掌趣科技（300315）</t>
    <rPh sb="0" eb="1">
      <t>zhang qu ke ji</t>
    </rPh>
    <phoneticPr fontId="3" type="noConversion"/>
  </si>
  <si>
    <t>2. 世纪华通跟它们有何不同？还原世纪华通进入游戏行业的路径，写出从第一次收购游戏资产发布预案，到历次方案调整，直到交割的时点。写出后续重大收购（包括大股东收购游</t>
    <rPh sb="3" eb="4">
      <t>shi ji hua t</t>
    </rPh>
    <rPh sb="7" eb="8">
      <t>gen</t>
    </rPh>
    <rPh sb="8" eb="9">
      <t>ta men</t>
    </rPh>
    <rPh sb="10" eb="11">
      <t>you he bu t</t>
    </rPh>
    <rPh sb="15" eb="16">
      <t>huan yuan</t>
    </rPh>
    <rPh sb="17" eb="18">
      <t>shi ji hua t</t>
    </rPh>
    <rPh sb="21" eb="22">
      <t>jin ru</t>
    </rPh>
    <rPh sb="23" eb="24">
      <t>you xi hang ye</t>
    </rPh>
    <rPh sb="27" eb="28">
      <t>de</t>
    </rPh>
    <rPh sb="28" eb="29">
      <t>lu jing</t>
    </rPh>
    <rPh sb="31" eb="32">
      <t>xie chu</t>
    </rPh>
    <rPh sb="33" eb="34">
      <t>cong</t>
    </rPh>
    <rPh sb="34" eb="35">
      <t>di yi ci</t>
    </rPh>
    <rPh sb="37" eb="38">
      <t>shou gou</t>
    </rPh>
    <rPh sb="39" eb="40">
      <t>you xi zi chan</t>
    </rPh>
    <rPh sb="43" eb="44">
      <t>fa bu</t>
    </rPh>
    <rPh sb="45" eb="46">
      <t>yuan</t>
    </rPh>
    <rPh sb="48" eb="49">
      <t>dao</t>
    </rPh>
    <rPh sb="49" eb="50">
      <t>li ci</t>
    </rPh>
    <rPh sb="51" eb="52">
      <t>fang an tiao zheng</t>
    </rPh>
    <rPh sb="56" eb="57">
      <t>zhi dao</t>
    </rPh>
    <rPh sb="58" eb="59">
      <t>jiao ge</t>
    </rPh>
    <rPh sb="60" eb="61">
      <t>de</t>
    </rPh>
    <rPh sb="61" eb="62">
      <t>shi dian</t>
    </rPh>
    <rPh sb="64" eb="65">
      <t>xie chu</t>
    </rPh>
    <rPh sb="66" eb="67">
      <t>hou xu</t>
    </rPh>
    <rPh sb="68" eb="69">
      <t>zhong da shou gou</t>
    </rPh>
    <rPh sb="73" eb="74">
      <t>bao kuo</t>
    </rPh>
    <rPh sb="75" eb="76">
      <t>da gu dong</t>
    </rPh>
    <rPh sb="78" eb="79">
      <t>shou gou you xi zi chan</t>
    </rPh>
    <phoneticPr fontId="3" type="noConversion"/>
  </si>
  <si>
    <t xml:space="preserve">    戏资产）的公告时点</t>
    <rPh sb="8" eb="9">
      <t>de</t>
    </rPh>
    <rPh sb="9" eb="10">
      <t>gong gao shi dian</t>
    </rPh>
    <phoneticPr fontId="3" type="noConversion"/>
  </si>
  <si>
    <r>
      <t xml:space="preserve">3. </t>
    </r>
    <r>
      <rPr>
        <sz val="10"/>
        <color theme="1"/>
        <rFont val="宋体"/>
        <family val="3"/>
        <charset val="134"/>
      </rPr>
      <t>列举第一题的 9 家公司，2017Q1-2018Q1 五个季度的营收和净利的同比增速（使用九斗服务号查询），当前的估值（市盈率），并写下你的分析</t>
    </r>
    <rPh sb="3" eb="4">
      <t>lie ju</t>
    </rPh>
    <rPh sb="5" eb="6">
      <t>di yi ti</t>
    </rPh>
    <rPh sb="8" eb="9">
      <t>de</t>
    </rPh>
    <rPh sb="12" eb="13">
      <t>jia</t>
    </rPh>
    <rPh sb="13" eb="14">
      <t>gon si</t>
    </rPh>
    <rPh sb="30" eb="31">
      <t>wu ge ji du</t>
    </rPh>
    <rPh sb="34" eb="35">
      <t>de</t>
    </rPh>
    <rPh sb="35" eb="36">
      <t>ying shou</t>
    </rPh>
    <rPh sb="37" eb="38">
      <t>he</t>
    </rPh>
    <rPh sb="38" eb="39">
      <t>jing li</t>
    </rPh>
    <rPh sb="40" eb="41">
      <t>de</t>
    </rPh>
    <rPh sb="41" eb="42">
      <t>tong bi zeng su</t>
    </rPh>
    <rPh sb="46" eb="47">
      <t>shi yong</t>
    </rPh>
    <rPh sb="48" eb="49">
      <t>jiu dou fu wu hao</t>
    </rPh>
    <rPh sb="53" eb="54">
      <t>cha xun</t>
    </rPh>
    <rPh sb="57" eb="58">
      <t>dang qian</t>
    </rPh>
    <rPh sb="59" eb="60">
      <t>de</t>
    </rPh>
    <rPh sb="60" eb="61">
      <t>gu zhi</t>
    </rPh>
    <rPh sb="63" eb="64">
      <t>shi ying lü</t>
    </rPh>
    <rPh sb="68" eb="69">
      <t>bing</t>
    </rPh>
    <rPh sb="69" eb="70">
      <t>xie xia</t>
    </rPh>
    <rPh sb="71" eb="72">
      <t>ni de</t>
    </rPh>
    <rPh sb="73" eb="74">
      <t>fen xi</t>
    </rPh>
    <phoneticPr fontId="3" type="noConversion"/>
  </si>
  <si>
    <r>
      <t xml:space="preserve">4. </t>
    </r>
    <r>
      <rPr>
        <sz val="10"/>
        <color theme="1"/>
        <rFont val="宋体"/>
        <family val="3"/>
        <charset val="134"/>
      </rPr>
      <t>掌趣科技去年公告获得腾讯投资，翻看掌趣上市后的估值变化（PE band）、业绩增速变动、增长和衰落的模式，对比当下的世纪华通，你看到了什么？</t>
    </r>
    <rPh sb="3" eb="4">
      <t>zhang qu ke ji</t>
    </rPh>
    <rPh sb="7" eb="8">
      <t>qu nian gong gao</t>
    </rPh>
    <rPh sb="11" eb="12">
      <t>huo de</t>
    </rPh>
    <rPh sb="13" eb="14">
      <t>teng xun tou zi</t>
    </rPh>
    <rPh sb="18" eb="19">
      <t>fan kan</t>
    </rPh>
    <rPh sb="20" eb="21">
      <t>zhang qu shang shi hou</t>
    </rPh>
    <rPh sb="25" eb="26">
      <t>de</t>
    </rPh>
    <rPh sb="26" eb="27">
      <t>gu zhi bian hua</t>
    </rPh>
    <rPh sb="40" eb="41">
      <t>ye ji zeng su bian d</t>
    </rPh>
    <rPh sb="47" eb="48">
      <t>zeng zhang</t>
    </rPh>
    <rPh sb="49" eb="50">
      <t>he</t>
    </rPh>
    <rPh sb="50" eb="51">
      <t>shuai luo</t>
    </rPh>
    <rPh sb="52" eb="53">
      <t>de</t>
    </rPh>
    <rPh sb="53" eb="54">
      <t>mo shi</t>
    </rPh>
    <rPh sb="56" eb="57">
      <t>dui bi</t>
    </rPh>
    <rPh sb="58" eb="59">
      <t>dang xia de</t>
    </rPh>
    <rPh sb="61" eb="62">
      <t>shi ji hua t</t>
    </rPh>
    <rPh sb="66" eb="67">
      <t>ni kan dao le</t>
    </rPh>
    <phoneticPr fontId="3" type="noConversion"/>
  </si>
  <si>
    <r>
      <t>5. 手游 2018 和手游 2013，发生了什么变化</t>
    </r>
    <r>
      <rPr>
        <sz val="10"/>
        <color theme="1"/>
        <rFont val="宋体"/>
        <family val="3"/>
        <charset val="134"/>
      </rPr>
      <t>？</t>
    </r>
    <rPh sb="3" eb="4">
      <t>shou you</t>
    </rPh>
    <rPh sb="11" eb="12">
      <t>he</t>
    </rPh>
    <rPh sb="12" eb="13">
      <t>shou you</t>
    </rPh>
    <rPh sb="20" eb="21">
      <t>fa sheng le shen me bian hua</t>
    </rPh>
    <phoneticPr fontId="3" type="noConversion"/>
  </si>
  <si>
    <t>1000-9999</t>
    <phoneticPr fontId="3" type="noConversion"/>
  </si>
  <si>
    <t>500-999</t>
    <phoneticPr fontId="3" type="noConversion"/>
  </si>
  <si>
    <t>100-499</t>
    <phoneticPr fontId="3" type="noConversion"/>
  </si>
  <si>
    <t>&lt;100</t>
    <phoneticPr fontId="3" type="noConversion"/>
  </si>
  <si>
    <t>&gt;10000</t>
    <phoneticPr fontId="3" type="noConversion"/>
  </si>
  <si>
    <t>总市值</t>
    <rPh sb="0" eb="1">
      <t>zong shi zhi</t>
    </rPh>
    <phoneticPr fontId="3" type="noConversion"/>
  </si>
  <si>
    <t>Total</t>
    <phoneticPr fontId="3" type="noConversion"/>
  </si>
  <si>
    <t>工商银行</t>
    <rPh sb="0" eb="1">
      <t>gong shang yin h</t>
    </rPh>
    <phoneticPr fontId="3" type="noConversion"/>
  </si>
  <si>
    <t>建设银行</t>
    <rPh sb="0" eb="1">
      <t>jian she yin hang</t>
    </rPh>
    <phoneticPr fontId="3" type="noConversion"/>
  </si>
  <si>
    <t>中国石油</t>
    <rPh sb="0" eb="1">
      <t>zhong ugo shi you</t>
    </rPh>
    <phoneticPr fontId="3" type="noConversion"/>
  </si>
  <si>
    <t>农业银行</t>
    <rPh sb="0" eb="1">
      <t>nong ye yin hang</t>
    </rPh>
    <phoneticPr fontId="3" type="noConversion"/>
  </si>
  <si>
    <t>中国银行</t>
    <rPh sb="0" eb="1">
      <t>zhong guo yin hang</t>
    </rPh>
    <phoneticPr fontId="3" type="noConversion"/>
  </si>
  <si>
    <t>中国平安</t>
    <rPh sb="0" eb="1">
      <t>zhong guo ping an</t>
    </rPh>
    <phoneticPr fontId="3" type="noConversion"/>
  </si>
  <si>
    <t>中国人寿</t>
    <rPh sb="0" eb="1">
      <t>zhong guo ren shou</t>
    </rPh>
    <phoneticPr fontId="3" type="noConversion"/>
  </si>
  <si>
    <t>中国石化</t>
    <rPh sb="0" eb="1">
      <t>zhong guo shi hua</t>
    </rPh>
    <phoneticPr fontId="3" type="noConversion"/>
  </si>
  <si>
    <t>贵州茅台</t>
    <rPh sb="0" eb="1">
      <t>gui zhou mao tai</t>
    </rPh>
    <phoneticPr fontId="3" type="noConversion"/>
  </si>
  <si>
    <t>交通银行</t>
    <rPh sb="0" eb="1">
      <t>jiao tong yin hang</t>
    </rPh>
    <phoneticPr fontId="3" type="noConversion"/>
  </si>
  <si>
    <t>中国神华</t>
    <rPh sb="0" eb="1">
      <t>zhong guo shen hua</t>
    </rPh>
    <rPh sb="3" eb="4">
      <t>hua</t>
    </rPh>
    <phoneticPr fontId="3" type="noConversion"/>
  </si>
  <si>
    <t>浦发银行</t>
    <rPh sb="0" eb="1">
      <t>pu fa yin hang</t>
    </rPh>
    <phoneticPr fontId="3" type="noConversion"/>
  </si>
  <si>
    <t>兴业银行</t>
    <rPh sb="0" eb="1">
      <t>xing ye yin h</t>
    </rPh>
    <phoneticPr fontId="3" type="noConversion"/>
  </si>
  <si>
    <t>上汽集团</t>
    <rPh sb="0" eb="1">
      <t>shang qi</t>
    </rPh>
    <phoneticPr fontId="3" type="noConversion"/>
  </si>
  <si>
    <t>长江电力</t>
    <rPh sb="0" eb="1">
      <t>chang jiang dian li</t>
    </rPh>
    <phoneticPr fontId="3" type="noConversion"/>
  </si>
  <si>
    <t>中国太保</t>
    <rPh sb="0" eb="1">
      <t>zhong guo tai bao</t>
    </rPh>
    <phoneticPr fontId="3" type="noConversion"/>
  </si>
  <si>
    <t>海康威视</t>
    <rPh sb="0" eb="1">
      <t>hai kang wei shi</t>
    </rPh>
    <phoneticPr fontId="3" type="noConversion"/>
  </si>
  <si>
    <t>美的集团</t>
    <rPh sb="0" eb="1">
      <t>mei di ji t</t>
    </rPh>
    <phoneticPr fontId="3" type="noConversion"/>
  </si>
  <si>
    <t>万科A</t>
    <rPh sb="0" eb="1">
      <t>wan ke</t>
    </rPh>
    <phoneticPr fontId="3" type="noConversion"/>
  </si>
  <si>
    <t>主板家数</t>
    <rPh sb="0" eb="1">
      <t>zhu ban</t>
    </rPh>
    <rPh sb="2" eb="3">
      <t>jia shu</t>
    </rPh>
    <phoneticPr fontId="3" type="noConversion"/>
  </si>
  <si>
    <t>中小板家数</t>
    <rPh sb="0" eb="1">
      <t>zhong xiao ban</t>
    </rPh>
    <rPh sb="3" eb="4">
      <t>jia shu</t>
    </rPh>
    <phoneticPr fontId="3" type="noConversion"/>
  </si>
  <si>
    <t>创业板家数</t>
    <rPh sb="0" eb="1">
      <t>chuang ye ban</t>
    </rPh>
    <rPh sb="3" eb="4">
      <t>jia shu</t>
    </rPh>
    <phoneticPr fontId="3" type="noConversion"/>
  </si>
  <si>
    <t>全A股家数</t>
    <rPh sb="0" eb="1">
      <t>quan</t>
    </rPh>
    <rPh sb="2" eb="3">
      <t>gu</t>
    </rPh>
    <rPh sb="3" eb="4">
      <t>jia shu</t>
    </rPh>
    <phoneticPr fontId="3" type="noConversion"/>
  </si>
  <si>
    <t>占比</t>
    <rPh sb="0" eb="1">
      <t>zhan bi</t>
    </rPh>
    <phoneticPr fontId="3" type="noConversion"/>
  </si>
  <si>
    <t>自由流通市值毛估</t>
    <rPh sb="0" eb="1">
      <t>zi you liu tong shi zhi</t>
    </rPh>
    <rPh sb="6" eb="7">
      <t>mao gu</t>
    </rPh>
    <phoneticPr fontId="3" type="noConversion"/>
  </si>
  <si>
    <t>总市值亿</t>
    <rPh sb="0" eb="1">
      <t>zong shi zhi</t>
    </rPh>
    <rPh sb="3" eb="4">
      <t>yi</t>
    </rPh>
    <phoneticPr fontId="3" type="noConversion"/>
  </si>
  <si>
    <t>总市值亿（毛估）</t>
    <rPh sb="0" eb="1">
      <t>zong shi zhi</t>
    </rPh>
    <phoneticPr fontId="3" type="noConversion"/>
  </si>
  <si>
    <t>自由流通市值亿（毛估）</t>
    <rPh sb="0" eb="1">
      <t>zi you</t>
    </rPh>
    <rPh sb="2" eb="3">
      <t>liu tong shi zhi</t>
    </rPh>
    <phoneticPr fontId="3" type="noConversion"/>
  </si>
  <si>
    <t>散户</t>
    <rPh sb="0" eb="1">
      <t>san hu</t>
    </rPh>
    <phoneticPr fontId="3" type="noConversion"/>
  </si>
  <si>
    <t>机构</t>
    <rPh sb="0" eb="1">
      <t>ji gou</t>
    </rPh>
    <phoneticPr fontId="3" type="noConversion"/>
  </si>
  <si>
    <t>一般法人</t>
    <rPh sb="0" eb="1">
      <t>yi ban fa ren</t>
    </rPh>
    <phoneticPr fontId="3" type="noConversion"/>
  </si>
  <si>
    <t>机构（剔除一般法人）</t>
    <rPh sb="0" eb="1">
      <t>ji gou</t>
    </rPh>
    <rPh sb="3" eb="4">
      <t>ti chu</t>
    </rPh>
    <rPh sb="5" eb="6">
      <t>yi ban fa ren</t>
    </rPh>
    <phoneticPr fontId="3" type="noConversion"/>
  </si>
  <si>
    <t>1、娱乐活动是人类发展和日常生活中必不可少的一部分</t>
    <phoneticPr fontId="3" type="noConversion"/>
  </si>
  <si>
    <t>3、娱乐便捷化（来自时间碎片化）、娱乐社交化等新需求类型不断涌现</t>
    <rPh sb="2" eb="3">
      <t>yu le</t>
    </rPh>
    <rPh sb="4" eb="5">
      <t>bian jie hua</t>
    </rPh>
    <rPh sb="8" eb="9">
      <t>lai zi</t>
    </rPh>
    <rPh sb="17" eb="18">
      <t>yu le</t>
    </rPh>
    <rPh sb="19" eb="20">
      <t>she jiao hua</t>
    </rPh>
    <rPh sb="22" eb="23">
      <t>deng</t>
    </rPh>
    <rPh sb="23" eb="24">
      <t>xin xu qiu</t>
    </rPh>
    <rPh sb="26" eb="27">
      <t>lei xing</t>
    </rPh>
    <rPh sb="28" eb="29">
      <t>bu duan</t>
    </rPh>
    <rPh sb="30" eb="31">
      <t>yong xian</t>
    </rPh>
    <phoneticPr fontId="3" type="noConversion"/>
  </si>
  <si>
    <t>4、游戏网络化后，消费者议价能力偏弱，诱导消费、绑定消费等卖方行为盛行且有效</t>
    <rPh sb="2" eb="3">
      <t>you xi</t>
    </rPh>
    <rPh sb="4" eb="5">
      <t>wang luo hua</t>
    </rPh>
    <rPh sb="7" eb="8">
      <t>hou</t>
    </rPh>
    <rPh sb="9" eb="10">
      <t>xiao fei zhe</t>
    </rPh>
    <rPh sb="16" eb="17">
      <t>pian ruo</t>
    </rPh>
    <rPh sb="19" eb="20">
      <t>you dao xiao fei</t>
    </rPh>
    <rPh sb="24" eb="25">
      <t>bang ding xiao fei</t>
    </rPh>
    <rPh sb="28" eb="29">
      <t>deng</t>
    </rPh>
    <rPh sb="29" eb="30">
      <t>mai fang</t>
    </rPh>
    <rPh sb="31" eb="32">
      <t>xing wei</t>
    </rPh>
    <rPh sb="33" eb="34">
      <t>shneg x</t>
    </rPh>
    <rPh sb="35" eb="36">
      <t>qie</t>
    </rPh>
    <rPh sb="36" eb="37">
      <t>you xiao</t>
    </rPh>
    <phoneticPr fontId="3" type="noConversion"/>
  </si>
  <si>
    <t>2、计算机/电子设备等终端/载体的发展、普及和迭代</t>
    <rPh sb="2" eb="3">
      <t>ji suan ji</t>
    </rPh>
    <rPh sb="10" eb="11">
      <t>deng</t>
    </rPh>
    <rPh sb="11" eb="12">
      <t>zhong duan</t>
    </rPh>
    <rPh sb="14" eb="15">
      <t>zai ti</t>
    </rPh>
    <rPh sb="20" eb="21">
      <t>pu ji</t>
    </rPh>
    <rPh sb="22" eb="23">
      <t>he</t>
    </rPh>
    <phoneticPr fontId="3" type="noConversion"/>
  </si>
  <si>
    <t>网易</t>
    <rPh sb="0" eb="1">
      <t>wang yi</t>
    </rPh>
    <phoneticPr fontId="3" type="noConversion"/>
  </si>
  <si>
    <t>差别在于发展路径和战略选择。</t>
    <rPh sb="0" eb="1">
      <t>cha bie</t>
    </rPh>
    <rPh sb="2" eb="3">
      <t>zai yu</t>
    </rPh>
    <rPh sb="4" eb="5">
      <t>fa zhan lu jing</t>
    </rPh>
    <rPh sb="8" eb="9">
      <t>he</t>
    </rPh>
    <rPh sb="9" eb="10">
      <t>zhan lue</t>
    </rPh>
    <rPh sb="11" eb="12">
      <t>xuan z</t>
    </rPh>
    <phoneticPr fontId="3" type="noConversion"/>
  </si>
  <si>
    <t>盛大以游戏巨头身份进入资本市场，却把资源大举投入“网络迪士尼”产业链闭环的宏大多元化布局中，而在游戏行业剧烈迭代、规模劲增的阶段掉了队，错失发展红利，</t>
    <rPh sb="0" eb="1">
      <t>sheng da</t>
    </rPh>
    <rPh sb="2" eb="3">
      <t>yi</t>
    </rPh>
    <rPh sb="3" eb="4">
      <t>you xi</t>
    </rPh>
    <rPh sb="5" eb="6">
      <t>ju tou</t>
    </rPh>
    <rPh sb="7" eb="8">
      <t>shen fen</t>
    </rPh>
    <rPh sb="9" eb="10">
      <t>jin ru</t>
    </rPh>
    <rPh sb="11" eb="12">
      <t>zi ben shi chang</t>
    </rPh>
    <rPh sb="16" eb="17">
      <t>que ba</t>
    </rPh>
    <rPh sb="18" eb="19">
      <t>zi yuan</t>
    </rPh>
    <rPh sb="20" eb="21">
      <t>da ju</t>
    </rPh>
    <rPh sb="22" eb="23">
      <t>tou ru</t>
    </rPh>
    <rPh sb="25" eb="26">
      <t>wag luo di shi ni</t>
    </rPh>
    <rPh sb="31" eb="32">
      <t>chan ye lian bi huan</t>
    </rPh>
    <rPh sb="36" eb="37">
      <t>de</t>
    </rPh>
    <rPh sb="37" eb="38">
      <t>hong da</t>
    </rPh>
    <rPh sb="39" eb="40">
      <t>duo yuan hua</t>
    </rPh>
    <rPh sb="42" eb="43">
      <t>bu ju</t>
    </rPh>
    <rPh sb="44" eb="45">
      <t>zhong</t>
    </rPh>
    <rPh sb="46" eb="47">
      <t>er</t>
    </rPh>
    <rPh sb="47" eb="48">
      <t>zai</t>
    </rPh>
    <rPh sb="48" eb="49">
      <t>you xi hang ye</t>
    </rPh>
    <rPh sb="52" eb="53">
      <t>ju lie</t>
    </rPh>
    <rPh sb="54" eb="55">
      <t>die dai</t>
    </rPh>
    <rPh sb="61" eb="62">
      <t>de</t>
    </rPh>
    <rPh sb="62" eb="63">
      <t>jie duan</t>
    </rPh>
    <rPh sb="64" eb="65">
      <t>diao le dui</t>
    </rPh>
    <rPh sb="68" eb="69">
      <t>cuo shi</t>
    </rPh>
    <rPh sb="70" eb="71">
      <t>fa zhan hong li</t>
    </rPh>
    <phoneticPr fontId="3" type="noConversion"/>
  </si>
  <si>
    <t>最终被多元化的失利拖垮。</t>
    <phoneticPr fontId="3" type="noConversion"/>
  </si>
  <si>
    <t>网易以搜索引擎/邮箱/门户网站的互联网服务先行者身份进入资本市场，再聚焦发展短信、游戏业务并不断深化，终凭自研爆款让游戏跃升第一主营，成为网游老二；</t>
    <rPh sb="0" eb="1">
      <t>wang yi</t>
    </rPh>
    <rPh sb="2" eb="3">
      <t>yi</t>
    </rPh>
    <rPh sb="3" eb="4">
      <t>sou suo yin qing</t>
    </rPh>
    <rPh sb="8" eb="9">
      <t>you xiang</t>
    </rPh>
    <rPh sb="11" eb="12">
      <t>men hu wang zhan</t>
    </rPh>
    <rPh sb="15" eb="16">
      <t>de</t>
    </rPh>
    <rPh sb="16" eb="17">
      <t>hu lian w fu wu</t>
    </rPh>
    <rPh sb="21" eb="22">
      <t>xian xing zhe</t>
    </rPh>
    <rPh sb="24" eb="25">
      <t>shen fen</t>
    </rPh>
    <rPh sb="26" eb="27">
      <t>jin ru</t>
    </rPh>
    <rPh sb="28" eb="29">
      <t>zi ben shi chang</t>
    </rPh>
    <rPh sb="33" eb="34">
      <t>zai</t>
    </rPh>
    <rPh sb="34" eb="35">
      <t>ju jiao</t>
    </rPh>
    <rPh sb="36" eb="37">
      <t>fa zhan</t>
    </rPh>
    <rPh sb="38" eb="39">
      <t>duan xin</t>
    </rPh>
    <rPh sb="41" eb="42">
      <t>you xi ye wu</t>
    </rPh>
    <rPh sb="45" eb="46">
      <t>bing</t>
    </rPh>
    <rPh sb="46" eb="47">
      <t>bu duan shen hua</t>
    </rPh>
    <rPh sb="52" eb="53">
      <t>ping</t>
    </rPh>
    <rPh sb="53" eb="54">
      <t>zi yan</t>
    </rPh>
    <rPh sb="55" eb="56">
      <t>bao k</t>
    </rPh>
    <rPh sb="57" eb="58">
      <t>rang</t>
    </rPh>
    <rPh sb="58" eb="59">
      <t>you xi</t>
    </rPh>
    <rPh sb="60" eb="61">
      <t>yue sheng</t>
    </rPh>
    <rPh sb="62" eb="63">
      <t>di yi zhu ying</t>
    </rPh>
    <rPh sb="67" eb="68">
      <t>cheng wei</t>
    </rPh>
    <rPh sb="69" eb="70">
      <t>wang you</t>
    </rPh>
    <rPh sb="71" eb="72">
      <t>lao er</t>
    </rPh>
    <phoneticPr fontId="3" type="noConversion"/>
  </si>
  <si>
    <t>腾讯网易崛起：从平台到变现--纵向深入--成功且可持续的自主造血业务</t>
    <rPh sb="0" eb="1">
      <t>teng xun wang yi jue qi</t>
    </rPh>
    <rPh sb="7" eb="8">
      <t>cong</t>
    </rPh>
    <rPh sb="8" eb="9">
      <t>ping tai</t>
    </rPh>
    <rPh sb="10" eb="11">
      <t>dao</t>
    </rPh>
    <rPh sb="11" eb="12">
      <t>bian xian</t>
    </rPh>
    <rPh sb="15" eb="16">
      <t>zong xiang</t>
    </rPh>
    <rPh sb="17" eb="18">
      <t>shen ru</t>
    </rPh>
    <rPh sb="21" eb="22">
      <t>cheng gong</t>
    </rPh>
    <rPh sb="23" eb="24">
      <t>qie</t>
    </rPh>
    <rPh sb="24" eb="25">
      <t>ke chi xu</t>
    </rPh>
    <rPh sb="27" eb="28">
      <t>de</t>
    </rPh>
    <rPh sb="28" eb="29">
      <t>zi zhu</t>
    </rPh>
    <rPh sb="30" eb="31">
      <t>zao xue</t>
    </rPh>
    <rPh sb="32" eb="33">
      <t>ye wu</t>
    </rPh>
    <phoneticPr fontId="3" type="noConversion"/>
  </si>
  <si>
    <t>盛大衰落：从变现到平台--横向扩张--步子迈大了扯着了蛋</t>
    <rPh sb="0" eb="1">
      <t>sheng da</t>
    </rPh>
    <rPh sb="5" eb="6">
      <t>cong</t>
    </rPh>
    <rPh sb="6" eb="7">
      <t>bian xian</t>
    </rPh>
    <rPh sb="8" eb="9">
      <t>dao</t>
    </rPh>
    <rPh sb="9" eb="10">
      <t>ping tai</t>
    </rPh>
    <rPh sb="13" eb="14">
      <t>heng xiang</t>
    </rPh>
    <rPh sb="15" eb="16">
      <t>kuo zhang</t>
    </rPh>
    <rPh sb="19" eb="20">
      <t>bu zi</t>
    </rPh>
    <rPh sb="21" eb="22">
      <t>mai</t>
    </rPh>
    <rPh sb="22" eb="23">
      <t>da le</t>
    </rPh>
    <rPh sb="24" eb="25">
      <t>che zhao le</t>
    </rPh>
    <rPh sb="27" eb="28">
      <t>dan</t>
    </rPh>
    <phoneticPr fontId="3" type="noConversion"/>
  </si>
  <si>
    <t>腾讯以即时通讯社交应用的霸主身份进入资本市场，而后依靠强大的资本优势发展游戏业务，以代理游戏运营业务抢占市场，同时重视自研游戏布局，至加冕网游老大，路径清晰；</t>
    <rPh sb="0" eb="1">
      <t>teng xun</t>
    </rPh>
    <rPh sb="2" eb="3">
      <t>yi</t>
    </rPh>
    <rPh sb="3" eb="4">
      <t>ji shi tong x</t>
    </rPh>
    <rPh sb="7" eb="8">
      <t>she jiao ping tai</t>
    </rPh>
    <rPh sb="9" eb="10">
      <t>ying y</t>
    </rPh>
    <rPh sb="11" eb="12">
      <t>de</t>
    </rPh>
    <rPh sb="12" eb="13">
      <t>ba zhu</t>
    </rPh>
    <rPh sb="14" eb="15">
      <t>shen fen</t>
    </rPh>
    <rPh sb="16" eb="17">
      <t>jin ru</t>
    </rPh>
    <rPh sb="18" eb="19">
      <t>zi ben shi c</t>
    </rPh>
    <rPh sb="23" eb="24">
      <t>er hou</t>
    </rPh>
    <rPh sb="25" eb="26">
      <t>yi kao</t>
    </rPh>
    <rPh sb="27" eb="28">
      <t>qiang da</t>
    </rPh>
    <rPh sb="29" eb="30">
      <t>de</t>
    </rPh>
    <rPh sb="30" eb="31">
      <t>zi jin</t>
    </rPh>
    <rPh sb="31" eb="32">
      <t>ben</t>
    </rPh>
    <rPh sb="32" eb="33">
      <t>you shi</t>
    </rPh>
    <rPh sb="34" eb="35">
      <t>fa zhan you xi ye wu</t>
    </rPh>
    <rPh sb="42" eb="43">
      <t>dai li you xi</t>
    </rPh>
    <rPh sb="46" eb="47">
      <t>yun ying</t>
    </rPh>
    <rPh sb="48" eb="49">
      <t>ye wu</t>
    </rPh>
    <rPh sb="50" eb="51">
      <t>qiang zhan</t>
    </rPh>
    <rPh sb="55" eb="56">
      <t>tong shi</t>
    </rPh>
    <rPh sb="57" eb="58">
      <t>zhong shi</t>
    </rPh>
    <rPh sb="59" eb="60">
      <t>zi yan you xi</t>
    </rPh>
    <rPh sb="66" eb="67">
      <t>zhi</t>
    </rPh>
    <rPh sb="67" eb="68">
      <t>jia mian</t>
    </rPh>
    <rPh sb="74" eb="75">
      <t>lu jing</t>
    </rPh>
    <rPh sb="76" eb="77">
      <t>qing xi</t>
    </rPh>
    <phoneticPr fontId="3" type="noConversion"/>
  </si>
  <si>
    <t>性、用户基数均远优于网游，能做到用户依赖度高、转换成本高的境界，粘性远强于网游玩家，以此为根基去搭建泛娱乐平台，能进一步强化客户粘性，形成相互促进增强的循环</t>
    <rPh sb="2" eb="3">
      <t>yong hu ji shu</t>
    </rPh>
    <phoneticPr fontId="3" type="noConversion"/>
  </si>
  <si>
    <t>主要游戏公司的商业模式比较：</t>
    <rPh sb="0" eb="1">
      <t>zhu yao</t>
    </rPh>
    <rPh sb="2" eb="3">
      <t>you xi</t>
    </rPh>
    <rPh sb="4" eb="5">
      <t>gong si</t>
    </rPh>
    <rPh sb="6" eb="7">
      <t>de</t>
    </rPh>
    <rPh sb="7" eb="8">
      <t>shang ye mo shi</t>
    </rPh>
    <rPh sb="11" eb="12">
      <t>bi jiao</t>
    </rPh>
    <phoneticPr fontId="3" type="noConversion"/>
  </si>
  <si>
    <t>公司名</t>
    <rPh sb="0" eb="1">
      <t>gong si ming</t>
    </rPh>
    <phoneticPr fontId="3" type="noConversion"/>
  </si>
  <si>
    <t>商业模式</t>
    <rPh sb="0" eb="1">
      <t>shang ye mo shi</t>
    </rPh>
    <phoneticPr fontId="3" type="noConversion"/>
  </si>
  <si>
    <t>EA</t>
    <phoneticPr fontId="3" type="noConversion"/>
  </si>
  <si>
    <t>暴雪</t>
    <rPh sb="0" eb="1">
      <t>bao xue</t>
    </rPh>
    <phoneticPr fontId="3" type="noConversion"/>
  </si>
  <si>
    <t>盛大</t>
    <rPh sb="0" eb="1">
      <t>sheng da</t>
    </rPh>
    <phoneticPr fontId="3" type="noConversion"/>
  </si>
  <si>
    <t>腾讯</t>
    <rPh sb="0" eb="1">
      <t>teng xun</t>
    </rPh>
    <phoneticPr fontId="3" type="noConversion"/>
  </si>
  <si>
    <t>SONY</t>
    <phoneticPr fontId="3" type="noConversion"/>
  </si>
  <si>
    <t>任天堂</t>
    <rPh sb="0" eb="1">
      <t>ren tian t</t>
    </rPh>
    <phoneticPr fontId="3" type="noConversion"/>
  </si>
  <si>
    <t>微软</t>
    <rPh sb="0" eb="1">
      <t>wei ruan</t>
    </rPh>
    <phoneticPr fontId="3" type="noConversion"/>
  </si>
  <si>
    <t>盛大的家底是网游游戏用户，不足以形成长期高粘性的客户群体，基数也不够大，缺乏稳固的基本盘去支持泛娱乐平台搭建</t>
    <rPh sb="0" eb="1">
      <t>sheng da</t>
    </rPh>
    <rPh sb="2" eb="3">
      <t>de</t>
    </rPh>
    <rPh sb="3" eb="4">
      <t>jia di</t>
    </rPh>
    <rPh sb="5" eb="6">
      <t>shi</t>
    </rPh>
    <rPh sb="6" eb="7">
      <t>wang you</t>
    </rPh>
    <rPh sb="8" eb="9">
      <t>you xi</t>
    </rPh>
    <rPh sb="10" eb="11">
      <t>yong hu</t>
    </rPh>
    <rPh sb="13" eb="14">
      <t>bu zu yi</t>
    </rPh>
    <rPh sb="16" eb="17">
      <t>xing cheng</t>
    </rPh>
    <rPh sb="18" eb="19">
      <t>chang qi</t>
    </rPh>
    <rPh sb="20" eb="21">
      <t>gao</t>
    </rPh>
    <rPh sb="21" eb="22">
      <t>nian xing</t>
    </rPh>
    <rPh sb="23" eb="24">
      <t>de</t>
    </rPh>
    <rPh sb="24" eb="25">
      <t>ke hu</t>
    </rPh>
    <rPh sb="26" eb="27">
      <t>qun ti</t>
    </rPh>
    <rPh sb="29" eb="30">
      <t>ji shu</t>
    </rPh>
    <rPh sb="31" eb="32">
      <t>ye</t>
    </rPh>
    <rPh sb="32" eb="33">
      <t>bu gou da</t>
    </rPh>
    <rPh sb="36" eb="37">
      <t>que fa</t>
    </rPh>
    <rPh sb="38" eb="39">
      <t>wen gu</t>
    </rPh>
    <rPh sb="40" eb="41">
      <t>de</t>
    </rPh>
    <rPh sb="41" eb="42">
      <t>ji ben pan</t>
    </rPh>
    <rPh sb="44" eb="45">
      <t>qu</t>
    </rPh>
    <rPh sb="45" eb="46">
      <t>zhi chi</t>
    </rPh>
    <rPh sb="47" eb="48">
      <t>fan yu le</t>
    </rPh>
    <rPh sb="50" eb="51">
      <t>ping tai</t>
    </rPh>
    <rPh sb="52" eb="53">
      <t>da jian</t>
    </rPh>
    <phoneticPr fontId="3" type="noConversion"/>
  </si>
  <si>
    <t>腾讯的家底是即时通讯社交应用的用户，先有QQ后有微信，抓住了移动互联网决胜的关键：流量为王，即时通讯应用做为移动互联网时代的主要门户，其渗透度、使用频次、相容</t>
    <rPh sb="0" eb="1">
      <t>teng xun</t>
    </rPh>
    <rPh sb="2" eb="3">
      <t>de</t>
    </rPh>
    <rPh sb="3" eb="4">
      <t>jia di</t>
    </rPh>
    <rPh sb="5" eb="6">
      <t>shi</t>
    </rPh>
    <rPh sb="6" eb="7">
      <t>ji shi tong xun she jiao</t>
    </rPh>
    <rPh sb="12" eb="13">
      <t>ying y</t>
    </rPh>
    <rPh sb="14" eb="15">
      <t>de</t>
    </rPh>
    <rPh sb="15" eb="16">
      <t>yong hu</t>
    </rPh>
    <rPh sb="18" eb="19">
      <t>xian</t>
    </rPh>
    <rPh sb="19" eb="20">
      <t>you</t>
    </rPh>
    <rPh sb="22" eb="23">
      <t>hou</t>
    </rPh>
    <rPh sb="23" eb="24">
      <t>you</t>
    </rPh>
    <rPh sb="24" eb="25">
      <t>wei xin</t>
    </rPh>
    <rPh sb="27" eb="28">
      <t>zhua zhu le</t>
    </rPh>
    <rPh sb="30" eb="31">
      <t>yi dong hu lian wng</t>
    </rPh>
    <rPh sb="35" eb="36">
      <t>jue sheng</t>
    </rPh>
    <rPh sb="37" eb="38">
      <t>de</t>
    </rPh>
    <rPh sb="38" eb="39">
      <t>guan jian</t>
    </rPh>
    <rPh sb="41" eb="42">
      <t>liu liang wei wang</t>
    </rPh>
    <rPh sb="46" eb="47">
      <t>ji shi tong xun</t>
    </rPh>
    <rPh sb="50" eb="51">
      <t>ying y</t>
    </rPh>
    <rPh sb="52" eb="53">
      <t>zuo wei</t>
    </rPh>
    <rPh sb="54" eb="55">
      <t>yi dong hu lian wang shi dai</t>
    </rPh>
    <rPh sb="61" eb="62">
      <t>de</t>
    </rPh>
    <rPh sb="62" eb="63">
      <t>zhu yao men hu</t>
    </rPh>
    <rPh sb="67" eb="68">
      <t>qi</t>
    </rPh>
    <rPh sb="68" eb="69">
      <t>shen tou du</t>
    </rPh>
    <rPh sb="72" eb="73">
      <t>shi yong</t>
    </rPh>
    <rPh sb="74" eb="75">
      <t>pin ci</t>
    </rPh>
    <rPh sb="77" eb="78">
      <t>xiang rong</t>
    </rPh>
    <phoneticPr fontId="3" type="noConversion"/>
  </si>
  <si>
    <t>原因：不同的传统主营业务属性，使它们拥有截然不同的用户基础</t>
    <rPh sb="0" eb="1">
      <t>yuan yin</t>
    </rPh>
    <rPh sb="3" eb="4">
      <t>bu tong de</t>
    </rPh>
    <rPh sb="6" eb="7">
      <t>chuan t</t>
    </rPh>
    <rPh sb="8" eb="9">
      <t>zhu ying</t>
    </rPh>
    <rPh sb="10" eb="11">
      <t>ye wu</t>
    </rPh>
    <rPh sb="12" eb="13">
      <t>shu xing</t>
    </rPh>
    <rPh sb="15" eb="16">
      <t>shi</t>
    </rPh>
    <rPh sb="16" eb="17">
      <t>ta men</t>
    </rPh>
    <rPh sb="18" eb="19">
      <t>yong you</t>
    </rPh>
    <rPh sb="20" eb="21">
      <t>jie ran bu t</t>
    </rPh>
    <rPh sb="24" eb="25">
      <t>de</t>
    </rPh>
    <rPh sb="25" eb="26">
      <t>yong hu</t>
    </rPh>
    <rPh sb="27" eb="28">
      <t>ji chu</t>
    </rPh>
    <phoneticPr fontId="3" type="noConversion"/>
  </si>
  <si>
    <t>①、主机游戏：对研发商实施内容控制，并收取授权金</t>
    <rPh sb="2" eb="3">
      <t>zhu ji</t>
    </rPh>
    <rPh sb="4" eb="5">
      <t>you xi</t>
    </rPh>
    <rPh sb="7" eb="8">
      <t>dui</t>
    </rPh>
    <rPh sb="8" eb="9">
      <t>yan fa shang</t>
    </rPh>
    <rPh sb="11" eb="12">
      <t>shi shi</t>
    </rPh>
    <rPh sb="13" eb="14">
      <t>nei rong kong zhi</t>
    </rPh>
    <rPh sb="18" eb="19">
      <t>bing shou qu</t>
    </rPh>
    <phoneticPr fontId="3" type="noConversion"/>
  </si>
  <si>
    <t>②、衍生路径：对影视文学动漫反向输出IP</t>
    <rPh sb="2" eb="3">
      <t>yan sheng lu j</t>
    </rPh>
    <rPh sb="7" eb="8">
      <t>dui</t>
    </rPh>
    <rPh sb="8" eb="9">
      <t>ying shi wen x</t>
    </rPh>
    <rPh sb="12" eb="13">
      <t>dong man</t>
    </rPh>
    <rPh sb="14" eb="15">
      <t>fan xiang shu chu</t>
    </rPh>
    <phoneticPr fontId="3" type="noConversion"/>
  </si>
  <si>
    <t>③、衍生行业：网络直播、电竞、周边同人</t>
    <rPh sb="2" eb="3">
      <t>yan sheng lu j</t>
    </rPh>
    <rPh sb="4" eb="5">
      <t>hang ye</t>
    </rPh>
    <rPh sb="7" eb="8">
      <t>wang l</t>
    </rPh>
    <rPh sb="9" eb="10">
      <t>zhi bo</t>
    </rPh>
    <rPh sb="12" eb="13">
      <t>dian jing</t>
    </rPh>
    <rPh sb="15" eb="16">
      <t>zhou bian ying y</t>
    </rPh>
    <rPh sb="17" eb="18">
      <t>tong r</t>
    </rPh>
    <phoneticPr fontId="3" type="noConversion"/>
  </si>
  <si>
    <t>研发 &gt; 运营</t>
    <phoneticPr fontId="3" type="noConversion"/>
  </si>
  <si>
    <t>运营 &gt; 研发</t>
    <phoneticPr fontId="3" type="noConversion"/>
  </si>
  <si>
    <t>分发渠道 &gt; 运营 &gt; 研发</t>
    <rPh sb="0" eb="1">
      <t>fen fa qu dao</t>
    </rPh>
    <rPh sb="12" eb="13">
      <t>yan fa</t>
    </rPh>
    <phoneticPr fontId="3" type="noConversion"/>
  </si>
  <si>
    <t>研发 &gt; 运营</t>
    <rPh sb="0" eb="1">
      <t>yan</t>
    </rPh>
    <rPh sb="5" eb="6">
      <t>yun ying</t>
    </rPh>
    <phoneticPr fontId="3" type="noConversion"/>
  </si>
  <si>
    <t>主机（第三方内容控制/授权体系）&gt; 第一方研发</t>
    <rPh sb="3" eb="4">
      <t>di san fang</t>
    </rPh>
    <rPh sb="6" eb="7">
      <t>nei rong kong zhi</t>
    </rPh>
    <rPh sb="11" eb="12">
      <t>shou quan ti xi</t>
    </rPh>
    <rPh sb="18" eb="19">
      <t>di yi f</t>
    </rPh>
    <rPh sb="21" eb="22">
      <t>yan fa</t>
    </rPh>
    <phoneticPr fontId="3" type="noConversion"/>
  </si>
  <si>
    <t>主机（第三方内容控制/授权体系）= 第一方研发</t>
    <rPh sb="3" eb="4">
      <t>di san f</t>
    </rPh>
    <rPh sb="6" eb="7">
      <t>nei rong kong zhi</t>
    </rPh>
    <rPh sb="11" eb="12">
      <t>shou quan ti xi</t>
    </rPh>
    <rPh sb="18" eb="19">
      <t>di yi f</t>
    </rPh>
    <rPh sb="21" eb="22">
      <t>yan fa</t>
    </rPh>
    <phoneticPr fontId="3" type="noConversion"/>
  </si>
  <si>
    <t>主机（第三方内容控制/授权体系）&gt; 分发渠道 &gt; 第一方研发</t>
    <rPh sb="3" eb="4">
      <t>di san f</t>
    </rPh>
    <rPh sb="6" eb="7">
      <t>nei rong kong zhi</t>
    </rPh>
    <rPh sb="11" eb="12">
      <t>shou quan ti xi</t>
    </rPh>
    <rPh sb="25" eb="26">
      <t>di yi f</t>
    </rPh>
    <rPh sb="28" eb="29">
      <t>yan fa</t>
    </rPh>
    <phoneticPr fontId="3" type="noConversion"/>
  </si>
  <si>
    <t>研发 = 分发渠道</t>
    <rPh sb="5" eb="6">
      <t>fen fa qu dao</t>
    </rPh>
    <phoneticPr fontId="3" type="noConversion"/>
  </si>
  <si>
    <t>2015年后最高</t>
    <rPh sb="4" eb="5">
      <t>nian hou</t>
    </rPh>
    <rPh sb="6" eb="7">
      <t>zui g</t>
    </rPh>
    <phoneticPr fontId="3" type="noConversion"/>
  </si>
  <si>
    <t>收盘价日期</t>
    <rPh sb="0" eb="1">
      <t>shou pan jia</t>
    </rPh>
    <rPh sb="3" eb="4">
      <t>ri qi</t>
    </rPh>
    <phoneticPr fontId="3" type="noConversion"/>
  </si>
  <si>
    <t>基期</t>
    <rPh sb="0" eb="1">
      <t>ji qi</t>
    </rPh>
    <phoneticPr fontId="3" type="noConversion"/>
  </si>
  <si>
    <r>
      <t>（</t>
    </r>
    <r>
      <rPr>
        <sz val="10"/>
        <color theme="1"/>
        <rFont val="宋体"/>
        <family val="3"/>
        <charset val="134"/>
      </rPr>
      <t>收益率）</t>
    </r>
    <phoneticPr fontId="20" type="noConversion"/>
  </si>
  <si>
    <t>期间派息</t>
    <rPh sb="0" eb="1">
      <t>qi jian</t>
    </rPh>
    <rPh sb="2" eb="3">
      <t>pai xi</t>
    </rPh>
    <phoneticPr fontId="20" type="noConversion"/>
  </si>
  <si>
    <t>送转调整</t>
    <rPh sb="0" eb="1">
      <t>song zhuan</t>
    </rPh>
    <rPh sb="2" eb="3">
      <t>tiao z</t>
    </rPh>
    <phoneticPr fontId="3" type="noConversion"/>
  </si>
  <si>
    <t>复权涨跌幅</t>
    <rPh sb="0" eb="1">
      <t>fu q</t>
    </rPh>
    <rPh sb="2" eb="3">
      <t>zhang die fu</t>
    </rPh>
    <phoneticPr fontId="3" type="noConversion"/>
  </si>
  <si>
    <r>
      <t>（</t>
    </r>
    <r>
      <rPr>
        <sz val="10"/>
        <color theme="1"/>
        <rFont val="宋体"/>
        <family val="3"/>
        <charset val="134"/>
      </rPr>
      <t>年化收益率）</t>
    </r>
    <phoneticPr fontId="20" type="noConversion"/>
  </si>
  <si>
    <t>CAGR</t>
    <phoneticPr fontId="3" type="noConversion"/>
  </si>
  <si>
    <t>中青宝（300052）</t>
    <rPh sb="0" eb="1">
      <t>zhong qing lü</t>
    </rPh>
    <rPh sb="2" eb="3">
      <t>bao</t>
    </rPh>
    <phoneticPr fontId="3" type="noConversion"/>
  </si>
  <si>
    <t>1、跨界并购：地产 vs 网游</t>
    <rPh sb="2" eb="3">
      <t>kua jie shou gou</t>
    </rPh>
    <rPh sb="4" eb="5">
      <t>bing</t>
    </rPh>
    <rPh sb="7" eb="8">
      <t>di chan</t>
    </rPh>
    <rPh sb="13" eb="14">
      <t>wang you</t>
    </rPh>
    <phoneticPr fontId="3" type="noConversion"/>
  </si>
  <si>
    <t>2、高溢价：根据并购预案，对墨麟股份、天津卡乐的预估增值率分别达到 322.46%、772.02%</t>
    <rPh sb="2" eb="3">
      <t>gao yi jia</t>
    </rPh>
    <rPh sb="6" eb="7">
      <t>gen ju</t>
    </rPh>
    <rPh sb="8" eb="9">
      <t>bing gou</t>
    </rPh>
    <rPh sb="10" eb="11">
      <t>yuan</t>
    </rPh>
    <rPh sb="13" eb="14">
      <t>dui</t>
    </rPh>
    <rPh sb="23" eb="24">
      <t>de</t>
    </rPh>
    <rPh sb="24" eb="25">
      <t>yu gu zeng zhi</t>
    </rPh>
    <rPh sb="28" eb="29">
      <t>lü</t>
    </rPh>
    <rPh sb="29" eb="30">
      <t>fen bie</t>
    </rPh>
    <rPh sb="31" eb="32">
      <t>da dao</t>
    </rPh>
    <phoneticPr fontId="3" type="noConversion"/>
  </si>
  <si>
    <t>3、被收购方存在重大疑问：</t>
    <rPh sb="2" eb="3">
      <t>bei</t>
    </rPh>
    <rPh sb="3" eb="4">
      <t>shou gou fang</t>
    </rPh>
    <rPh sb="6" eb="7">
      <t>cun zai</t>
    </rPh>
    <rPh sb="8" eb="9">
      <t>zhong da</t>
    </rPh>
    <rPh sb="10" eb="11">
      <t>yi wen</t>
    </rPh>
    <phoneticPr fontId="3" type="noConversion"/>
  </si>
  <si>
    <t>（1）墨麟股份：在 2015 年营收同比大幅下滑和2015 年全年、2016 年一季度扣非均为亏损的情况下，对赌协议承诺的未来三年净利同比增速达到 105%、25%、25%</t>
    <rPh sb="3" eb="4">
      <t>mo lin</t>
    </rPh>
    <rPh sb="8" eb="9">
      <t>zai</t>
    </rPh>
    <rPh sb="15" eb="16">
      <t>nian</t>
    </rPh>
    <rPh sb="16" eb="17">
      <t>ying shou</t>
    </rPh>
    <rPh sb="18" eb="19">
      <t>tong bi</t>
    </rPh>
    <rPh sb="20" eb="21">
      <t>da fu xia hua</t>
    </rPh>
    <rPh sb="24" eb="25">
      <t>he</t>
    </rPh>
    <rPh sb="31" eb="32">
      <t>quan nian</t>
    </rPh>
    <rPh sb="39" eb="40">
      <t>nian</t>
    </rPh>
    <rPh sb="40" eb="41">
      <t>yi ji du</t>
    </rPh>
    <rPh sb="43" eb="44">
      <t>kou fei</t>
    </rPh>
    <rPh sb="45" eb="46">
      <t>jun wei</t>
    </rPh>
    <rPh sb="47" eb="48">
      <t>kui sun</t>
    </rPh>
    <rPh sb="49" eb="50">
      <t>de</t>
    </rPh>
    <rPh sb="50" eb="51">
      <t>qing kuang xia</t>
    </rPh>
    <rPh sb="54" eb="55">
      <t>dui du</t>
    </rPh>
    <rPh sb="58" eb="59">
      <t>cheng nuo</t>
    </rPh>
    <rPh sb="60" eb="61">
      <t>de</t>
    </rPh>
    <rPh sb="61" eb="62">
      <t>wei lai san nian</t>
    </rPh>
    <rPh sb="65" eb="66">
      <t>jing li</t>
    </rPh>
    <rPh sb="67" eb="68">
      <t>tong bi</t>
    </rPh>
    <rPh sb="69" eb="70">
      <t>zeng su</t>
    </rPh>
    <rPh sb="71" eb="72">
      <t>da dao</t>
    </rPh>
    <phoneticPr fontId="3" type="noConversion"/>
  </si>
  <si>
    <t>墨麟股份</t>
    <rPh sb="0" eb="1">
      <t>mo lin</t>
    </rPh>
    <phoneticPr fontId="3" type="noConversion"/>
  </si>
  <si>
    <t>被收购方</t>
    <rPh sb="0" eb="1">
      <t>bei shou gou fang</t>
    </rPh>
    <phoneticPr fontId="3" type="noConversion"/>
  </si>
  <si>
    <t>根据证监会发布的《关于重大资产重组涉及游戏公司有关事项的问题与解答》（ 2014 年 4 月 25 日）：“申请人应当结合游戏公司特点及运营模式，在重组报告书中分析并披露以下</t>
    <phoneticPr fontId="3" type="noConversion"/>
  </si>
  <si>
    <t>天津卡乐</t>
    <rPh sb="0" eb="1">
      <t>tian jin ka le</t>
    </rPh>
    <phoneticPr fontId="3" type="noConversion"/>
  </si>
  <si>
    <t>公告中披露的“核心运营数据”</t>
    <rPh sb="0" eb="1">
      <t>gong gao zhong</t>
    </rPh>
    <rPh sb="3" eb="4">
      <t>pi lu</t>
    </rPh>
    <rPh sb="5" eb="6">
      <t>de</t>
    </rPh>
    <rPh sb="7" eb="8">
      <t>he xin yun ying shu ju</t>
    </rPh>
    <phoneticPr fontId="3" type="noConversion"/>
  </si>
  <si>
    <t>游戏行业上市公司的核心 KPI 应可归结为：月活、ARPU</t>
    <rPh sb="0" eb="1">
      <t>you xi</t>
    </rPh>
    <rPh sb="2" eb="3">
      <t>hang ye shang shi gong si</t>
    </rPh>
    <rPh sb="8" eb="9">
      <t>de</t>
    </rPh>
    <rPh sb="9" eb="10">
      <t>he xin zhi biao</t>
    </rPh>
    <rPh sb="16" eb="17">
      <t>ying</t>
    </rPh>
    <rPh sb="17" eb="18">
      <t>ke</t>
    </rPh>
    <rPh sb="18" eb="19">
      <t>gui jie</t>
    </rPh>
    <rPh sb="20" eb="21">
      <t>wei</t>
    </rPh>
    <rPh sb="22" eb="23">
      <t>yue</t>
    </rPh>
    <phoneticPr fontId="3" type="noConversion"/>
  </si>
  <si>
    <t>第 338～340 页：涉及游戏分成收入的预估测算，罗列了多个核心运营数据指标，但对于历史数据、具体测算过程均未披露。</t>
    <rPh sb="0" eb="1">
      <t>di</t>
    </rPh>
    <rPh sb="10" eb="11">
      <t>ye</t>
    </rPh>
    <rPh sb="12" eb="13">
      <t>she ji</t>
    </rPh>
    <rPh sb="14" eb="15">
      <t>you xi fen cheng shou ru</t>
    </rPh>
    <rPh sb="20" eb="21">
      <t>de</t>
    </rPh>
    <rPh sb="21" eb="22">
      <t>yu gu ce suan</t>
    </rPh>
    <rPh sb="26" eb="27">
      <t>luo lie le</t>
    </rPh>
    <rPh sb="29" eb="30">
      <t>duo ge</t>
    </rPh>
    <rPh sb="31" eb="32">
      <t>he xin yun ying shu ju</t>
    </rPh>
    <rPh sb="37" eb="38">
      <t>zhi biao</t>
    </rPh>
    <rPh sb="40" eb="41">
      <t>dan</t>
    </rPh>
    <rPh sb="41" eb="42">
      <t>dui yu</t>
    </rPh>
    <rPh sb="43" eb="44">
      <t>li shi</t>
    </rPh>
    <rPh sb="45" eb="46">
      <t>shu ju</t>
    </rPh>
    <rPh sb="48" eb="49">
      <t>ju ti</t>
    </rPh>
    <rPh sb="50" eb="51">
      <t>ce suan</t>
    </rPh>
    <rPh sb="52" eb="53">
      <t>guo cheng</t>
    </rPh>
    <rPh sb="54" eb="55">
      <t>jun</t>
    </rPh>
    <rPh sb="55" eb="56">
      <t>wei</t>
    </rPh>
    <rPh sb="56" eb="57">
      <t>pi lu</t>
    </rPh>
    <phoneticPr fontId="3" type="noConversion"/>
  </si>
  <si>
    <t>第 387 页：历史上研发了诸如《神雕侠侣》端游和手游、《暗黑黎明》、《暗黑黎明 2》、《魔力宝贝》、《如果的世界》等月流水破 3000 万的游戏，</t>
    <rPh sb="0" eb="1">
      <t>di</t>
    </rPh>
    <rPh sb="6" eb="7">
      <t>ye</t>
    </rPh>
    <phoneticPr fontId="3" type="noConversion"/>
  </si>
  <si>
    <t>其中多款产品成功地排名中国大陆地区 App Store 首位，并连续登顶港、澳、台三地 App Store 榜首。</t>
    <phoneticPr fontId="3" type="noConversion"/>
  </si>
  <si>
    <t>诀》、《战神诀》以 3157 组、1351 组开服数进入前三十的序列。腾讯平台方面，《战龙三国》开服数位居第五。</t>
    <phoneticPr fontId="3" type="noConversion"/>
  </si>
  <si>
    <t>第 277 页：2014 年，标的公司《风云无双》、《大闹天宫 OL》在联运平台开服数分别为 8904 组、5552 组，位列第三、第七位；另外两款游戏《魔龙</t>
    <phoneticPr fontId="3" type="noConversion"/>
  </si>
  <si>
    <t>第 209 页：《风云无双》于 2014 年 3 月在中国大陆正式发行，由 YY 游戏独家代理(中国大陆地区)。游戏于 2014 年 6 月流水即突破亿元，国内单月历</t>
    <rPh sb="0" eb="1">
      <t>di</t>
    </rPh>
    <rPh sb="6" eb="7">
      <t>ye</t>
    </rPh>
    <phoneticPr fontId="3" type="noConversion"/>
  </si>
  <si>
    <t>史最高流水 1.04 亿元。...《战龙三国》于 2012 年 10 月正式上线，动网先锋发行，腾讯平台独家运营 (中国大陆地区)，游戏国内单月历史最高流水 0.51</t>
    <phoneticPr fontId="3" type="noConversion"/>
  </si>
  <si>
    <t>亿元。…上线近三年以来，至今仍保持月流水过千万的业绩。</t>
    <phoneticPr fontId="3" type="noConversion"/>
  </si>
  <si>
    <t>第 210 页：《秦美人》由标的公司子公司成都墨龙开发，2012 年 9 月上线，由 37 游戏独家代理运营。游戏国内单月历史最高流水 0.47 亿元，…</t>
    <rPh sb="0" eb="1">
      <t>di</t>
    </rPh>
    <rPh sb="6" eb="7">
      <t>ye</t>
    </rPh>
    <phoneticPr fontId="3" type="noConversion"/>
  </si>
  <si>
    <t>原因是并购案不符监管政策方向和要求，主要有以下几个方面：</t>
    <rPh sb="0" eb="1">
      <t>yuan yin</t>
    </rPh>
    <rPh sb="2" eb="3">
      <t>shi</t>
    </rPh>
    <rPh sb="3" eb="4">
      <t>b</t>
    </rPh>
    <rPh sb="14" eb="15">
      <t>he</t>
    </rPh>
    <rPh sb="15" eb="16">
      <t>yao qiu</t>
    </rPh>
    <rPh sb="18" eb="19">
      <t>zhu yao</t>
    </rPh>
    <rPh sb="20" eb="21">
      <t>you</t>
    </rPh>
    <rPh sb="21" eb="22">
      <t>yi xia</t>
    </rPh>
    <rPh sb="23" eb="24">
      <t>ji ge fang m</t>
    </rPh>
    <phoneticPr fontId="3" type="noConversion"/>
  </si>
  <si>
    <t>（2）天津卡乐：预案在是否构成借壳、关联交易/一致行动关系、核心子公司乐道互动的游戏核心运营数据等各方面未能充分披露，收上交所问询函后，未能回复即于次月终止收购</t>
    <rPh sb="3" eb="4">
      <t>tian jin ka le</t>
    </rPh>
    <rPh sb="8" eb="9">
      <t>yuan</t>
    </rPh>
    <rPh sb="10" eb="11">
      <t>zai</t>
    </rPh>
    <rPh sb="18" eb="19">
      <t>guan lian jiao yi</t>
    </rPh>
    <rPh sb="23" eb="24">
      <t>yi zhi xing dong guan xi</t>
    </rPh>
    <rPh sb="30" eb="31">
      <t>he xin</t>
    </rPh>
    <rPh sb="32" eb="33">
      <t>zi gong si</t>
    </rPh>
    <rPh sb="38" eb="39">
      <t>dong</t>
    </rPh>
    <rPh sb="39" eb="40">
      <t>de</t>
    </rPh>
    <rPh sb="40" eb="41">
      <t>you xi</t>
    </rPh>
    <rPh sb="42" eb="43">
      <t>he xin</t>
    </rPh>
    <rPh sb="44" eb="45">
      <t>yun ying shu ju</t>
    </rPh>
    <rPh sb="48" eb="49">
      <t>deng</t>
    </rPh>
    <rPh sb="49" eb="50">
      <t>ge fang mian</t>
    </rPh>
    <rPh sb="52" eb="53">
      <t>wei</t>
    </rPh>
    <rPh sb="53" eb="54">
      <t>neng</t>
    </rPh>
    <rPh sb="54" eb="55">
      <t>chong fen</t>
    </rPh>
    <rPh sb="56" eb="57">
      <t>pi lu</t>
    </rPh>
    <rPh sb="59" eb="60">
      <t>shou</t>
    </rPh>
    <rPh sb="60" eb="61">
      <t>shang jiao suo</t>
    </rPh>
    <rPh sb="63" eb="64">
      <t>wen xun han</t>
    </rPh>
    <rPh sb="66" eb="67">
      <t>hou</t>
    </rPh>
    <rPh sb="69" eb="70">
      <t>neng</t>
    </rPh>
    <rPh sb="70" eb="71">
      <t>hui fu</t>
    </rPh>
    <rPh sb="72" eb="73">
      <t>ji</t>
    </rPh>
    <rPh sb="73" eb="74">
      <t>yu</t>
    </rPh>
    <rPh sb="74" eb="75">
      <t>ci yue</t>
    </rPh>
    <rPh sb="76" eb="77">
      <t>zhong zhi</t>
    </rPh>
    <rPh sb="78" eb="79">
      <t>shou gou</t>
    </rPh>
    <phoneticPr fontId="3" type="noConversion"/>
  </si>
  <si>
    <t>游戏行业产业链如右图所示（艾瑞咨询研报截图），并手动加入下列内容：</t>
    <rPh sb="0" eb="1">
      <t>you xi hang ye</t>
    </rPh>
    <rPh sb="4" eb="5">
      <t>chan ye lian</t>
    </rPh>
    <rPh sb="7" eb="8">
      <t>ru</t>
    </rPh>
    <rPh sb="8" eb="9">
      <t>you tu</t>
    </rPh>
    <rPh sb="10" eb="11">
      <t>suo shi</t>
    </rPh>
    <rPh sb="13" eb="14">
      <t>ai rui</t>
    </rPh>
    <rPh sb="15" eb="16">
      <t>zi xun</t>
    </rPh>
    <rPh sb="17" eb="18">
      <t>yan bao</t>
    </rPh>
    <rPh sb="19" eb="20">
      <t>jie tu</t>
    </rPh>
    <rPh sb="23" eb="24">
      <t>bing</t>
    </rPh>
    <rPh sb="24" eb="25">
      <t>shou dong</t>
    </rPh>
    <rPh sb="27" eb="28">
      <t>ru</t>
    </rPh>
    <rPh sb="28" eb="29">
      <t>xia lie</t>
    </rPh>
    <rPh sb="30" eb="31">
      <t>nei r</t>
    </rPh>
    <phoneticPr fontId="3" type="noConversion"/>
  </si>
  <si>
    <r>
      <t>业务数据：</t>
    </r>
    <r>
      <rPr>
        <b/>
        <sz val="10"/>
        <color theme="1"/>
        <rFont val="Times New Roman"/>
        <family val="1"/>
      </rPr>
      <t>主要游戏的总玩家数量、付费玩家数量、活跃用户数、付费玩家报告期内每人均消费值、充值消费比、玩家的年龄和地域分布、开发人员</t>
    </r>
    <r>
      <rPr>
        <sz val="10"/>
        <color theme="1"/>
        <rFont val="Times New Roman"/>
        <family val="1"/>
      </rPr>
      <t>等。”</t>
    </r>
    <phoneticPr fontId="3" type="noConversion"/>
  </si>
  <si>
    <r>
      <t>根据上交所针对卧龙地产的天津卡乐并购案问询函中要求补充披露的游戏核心运营数据（ 2017 年 4 月 14 日）：“</t>
    </r>
    <r>
      <rPr>
        <b/>
        <sz val="10"/>
        <color theme="1"/>
        <rFont val="Times New Roman"/>
        <family val="1"/>
      </rPr>
      <t>各游戏产品的生命周期、玩家分布、活跃用户数、付费率、平均充值</t>
    </r>
    <rPh sb="0" eb="1">
      <t>gen ju</t>
    </rPh>
    <rPh sb="2" eb="3">
      <t>shang jiao suo</t>
    </rPh>
    <rPh sb="5" eb="6">
      <t>zhen dui</t>
    </rPh>
    <rPh sb="7" eb="8">
      <t>wo long di chan</t>
    </rPh>
    <rPh sb="11" eb="12">
      <t>de</t>
    </rPh>
    <rPh sb="12" eb="13">
      <t>tian jin ka le</t>
    </rPh>
    <rPh sb="16" eb="17">
      <t>bing gou an</t>
    </rPh>
    <rPh sb="19" eb="20">
      <t>wen xun han</t>
    </rPh>
    <rPh sb="22" eb="23">
      <t>zhong</t>
    </rPh>
    <rPh sb="23" eb="24">
      <t>yao qiu bu chong</t>
    </rPh>
    <rPh sb="27" eb="28">
      <t>pi lu</t>
    </rPh>
    <rPh sb="29" eb="30">
      <t>de</t>
    </rPh>
    <rPh sb="30" eb="31">
      <t>you xi</t>
    </rPh>
    <rPh sb="32" eb="33">
      <t>he xin yun ying shu ju</t>
    </rPh>
    <phoneticPr fontId="3" type="noConversion"/>
  </si>
  <si>
    <r>
      <rPr>
        <b/>
        <sz val="10"/>
        <color theme="1"/>
        <rFont val="Times New Roman"/>
        <family val="1"/>
      </rPr>
      <t>水平、充值消费比、用户平均在线时长、各运营模式下服务器数量</t>
    </r>
    <r>
      <rPr>
        <sz val="10"/>
        <color theme="1"/>
        <rFont val="Times New Roman"/>
        <family val="1"/>
      </rPr>
      <t>等”</t>
    </r>
    <phoneticPr fontId="3" type="noConversion"/>
  </si>
  <si>
    <t>退市时间</t>
    <rPh sb="0" eb="1">
      <t>tui shi</t>
    </rPh>
    <rPh sb="2" eb="3">
      <t>shi jian</t>
    </rPh>
    <phoneticPr fontId="3" type="noConversion"/>
  </si>
  <si>
    <t>总股数</t>
    <rPh sb="0" eb="1">
      <t>zong gu ben</t>
    </rPh>
    <rPh sb="2" eb="3">
      <t>shu</t>
    </rPh>
    <phoneticPr fontId="3" type="noConversion"/>
  </si>
  <si>
    <t>净利TTM</t>
    <rPh sb="0" eb="1">
      <t>jing li</t>
    </rPh>
    <phoneticPr fontId="3" type="noConversion"/>
  </si>
  <si>
    <t>市盈率TTM</t>
    <rPh sb="0" eb="1">
      <t>shi ying lb</t>
    </rPh>
    <phoneticPr fontId="3" type="noConversion"/>
  </si>
  <si>
    <t>巨人网络(GA.N)</t>
    <rPh sb="0" eb="1">
      <t>ju ren wang luo</t>
    </rPh>
    <phoneticPr fontId="3" type="noConversion"/>
  </si>
  <si>
    <t>完美世界(PWRD.OQ)</t>
    <rPh sb="0" eb="1">
      <t>wan mei shi jie</t>
    </rPh>
    <phoneticPr fontId="3" type="noConversion"/>
  </si>
  <si>
    <t>盛大游戏(GAME.OQ)</t>
    <rPh sb="0" eb="1">
      <t>sheng da you xi</t>
    </rPh>
    <phoneticPr fontId="3" type="noConversion"/>
  </si>
  <si>
    <t>普通股 : ADS</t>
    <rPh sb="0" eb="1">
      <t>pu tong gu</t>
    </rPh>
    <phoneticPr fontId="3" type="noConversion"/>
  </si>
  <si>
    <t>退市价 per ADS</t>
    <rPh sb="0" eb="1">
      <t>tui shi jia ge</t>
    </rPh>
    <phoneticPr fontId="3" type="noConversion"/>
  </si>
  <si>
    <t>公司名</t>
    <rPh sb="0" eb="1">
      <t>gong si bie</t>
    </rPh>
    <rPh sb="2" eb="3">
      <t>ming</t>
    </rPh>
    <phoneticPr fontId="3" type="noConversion"/>
  </si>
  <si>
    <t>巨人网络（002558）</t>
  </si>
  <si>
    <t>世纪华通（002602）</t>
    <phoneticPr fontId="3" type="noConversion"/>
  </si>
  <si>
    <t>净利同比</t>
    <rPh sb="0" eb="1">
      <t>jing li</t>
    </rPh>
    <rPh sb="2" eb="3">
      <t>tong bi</t>
    </rPh>
    <phoneticPr fontId="3" type="noConversion"/>
  </si>
  <si>
    <t>营收同比</t>
    <rPh sb="0" eb="1">
      <t>ying shou</t>
    </rPh>
    <rPh sb="2" eb="3">
      <t>tong bi</t>
    </rPh>
    <phoneticPr fontId="3" type="noConversion"/>
  </si>
  <si>
    <t>2017Q1</t>
    <phoneticPr fontId="3" type="noConversion"/>
  </si>
  <si>
    <t>2017Q2</t>
    <phoneticPr fontId="3" type="noConversion"/>
  </si>
  <si>
    <t>2017Q3</t>
  </si>
  <si>
    <t>2017Q4</t>
  </si>
  <si>
    <t>2018Q1</t>
    <phoneticPr fontId="3" type="noConversion"/>
  </si>
  <si>
    <t>当前市盈率</t>
    <rPh sb="0" eb="1">
      <t>dang qian</t>
    </rPh>
    <rPh sb="2" eb="3">
      <t>shi ying lü</t>
    </rPh>
    <phoneticPr fontId="3" type="noConversion"/>
  </si>
  <si>
    <t>分析</t>
    <rPh sb="0" eb="1">
      <t>fen xi</t>
    </rPh>
    <phoneticPr fontId="3" type="noConversion"/>
  </si>
  <si>
    <t>完美世界（002624）</t>
  </si>
  <si>
    <t>三七互娱（002555）</t>
  </si>
  <si>
    <t>昆仑万维（300418）</t>
  </si>
  <si>
    <t>恺英网络（002517）</t>
  </si>
  <si>
    <t>游族网络（002174）</t>
  </si>
  <si>
    <t>掌趣科技（300315）</t>
  </si>
  <si>
    <t>中青宝（300052）</t>
    <phoneticPr fontId="3" type="noConversion"/>
  </si>
  <si>
    <t>*掌机若从任天堂Gameboy起算，则盛行在互联网游戏之前</t>
    <rPh sb="1" eb="2">
      <t>zhang ji</t>
    </rPh>
    <rPh sb="3" eb="4">
      <t>ruo</t>
    </rPh>
    <rPh sb="4" eb="5">
      <t>cong</t>
    </rPh>
    <rPh sb="5" eb="6">
      <t>ren tian tang</t>
    </rPh>
    <rPh sb="15" eb="16">
      <t>qi suan</t>
    </rPh>
    <rPh sb="18" eb="19">
      <t>ze</t>
    </rPh>
    <rPh sb="19" eb="20">
      <t>sheng xing</t>
    </rPh>
    <rPh sb="22" eb="23">
      <t>hu lian wang</t>
    </rPh>
    <rPh sb="25" eb="26">
      <t>you xi</t>
    </rPh>
    <rPh sb="27" eb="28">
      <t>zhi q</t>
    </rPh>
    <phoneticPr fontId="3" type="noConversion"/>
  </si>
  <si>
    <t>2017 年 6 月卧龙地产完成对君海网络的38%增持（未构成重大重组），收其为控股子公司，终于完成进军游戏行业的夙愿，之前两次重大收购失败时间相近、原因相通，在此一并作答</t>
    <rPh sb="5" eb="6">
      <t>nian</t>
    </rPh>
    <rPh sb="9" eb="10">
      <t>yue</t>
    </rPh>
    <rPh sb="10" eb="11">
      <t>wo long di chan</t>
    </rPh>
    <rPh sb="14" eb="15">
      <t>wan cheng</t>
    </rPh>
    <rPh sb="16" eb="17">
      <t>dui</t>
    </rPh>
    <rPh sb="21" eb="22">
      <t>de</t>
    </rPh>
    <rPh sb="25" eb="26">
      <t>zeng chi</t>
    </rPh>
    <rPh sb="33" eb="34">
      <t>chong zu</t>
    </rPh>
    <rPh sb="37" eb="38">
      <t>shou</t>
    </rPh>
    <rPh sb="38" eb="39">
      <t>qi</t>
    </rPh>
    <rPh sb="39" eb="40">
      <t>wei</t>
    </rPh>
    <rPh sb="40" eb="41">
      <t>kong gu zi gong si</t>
    </rPh>
    <rPh sb="46" eb="47">
      <t>zhong yu</t>
    </rPh>
    <rPh sb="48" eb="49">
      <t>wan cheng</t>
    </rPh>
    <rPh sb="50" eb="51">
      <t>jin jun you xi hang ye</t>
    </rPh>
    <rPh sb="56" eb="57">
      <t>de</t>
    </rPh>
    <rPh sb="57" eb="58">
      <t>su yuan</t>
    </rPh>
    <rPh sb="60" eb="61">
      <t>zhi qian</t>
    </rPh>
    <rPh sb="62" eb="63">
      <t>liang ci</t>
    </rPh>
    <rPh sb="64" eb="65">
      <t>zhong da</t>
    </rPh>
    <rPh sb="66" eb="67">
      <t>shou gou</t>
    </rPh>
    <rPh sb="68" eb="69">
      <t>shi bai</t>
    </rPh>
    <rPh sb="70" eb="71">
      <t>sh jian</t>
    </rPh>
    <rPh sb="72" eb="73">
      <t>xiang jin</t>
    </rPh>
    <rPh sb="75" eb="76">
      <t>yuan yin</t>
    </rPh>
    <rPh sb="77" eb="78">
      <t>xiang</t>
    </rPh>
    <rPh sb="80" eb="81">
      <t>zai ci</t>
    </rPh>
    <rPh sb="82" eb="83">
      <t>yi bing</t>
    </rPh>
    <rPh sb="84" eb="85">
      <t>zuo da</t>
    </rPh>
    <phoneticPr fontId="3" type="noConversion"/>
  </si>
  <si>
    <t>因为它们反映了互联网公司较为真实有效的流量、用户数量、业务变现能力</t>
    <rPh sb="0" eb="1">
      <t>yin wei</t>
    </rPh>
    <rPh sb="2" eb="3">
      <t>ta men</t>
    </rPh>
    <rPh sb="4" eb="5">
      <t>fan ying</t>
    </rPh>
    <rPh sb="6" eb="7">
      <t>le</t>
    </rPh>
    <rPh sb="7" eb="8">
      <t>hu lian wang</t>
    </rPh>
    <rPh sb="10" eb="11">
      <t>gong si</t>
    </rPh>
    <rPh sb="12" eb="13">
      <t>jiao wei zhen shi</t>
    </rPh>
    <rPh sb="16" eb="17">
      <t>you x</t>
    </rPh>
    <rPh sb="18" eb="19">
      <t>de</t>
    </rPh>
    <rPh sb="19" eb="20">
      <t>liu liang</t>
    </rPh>
    <rPh sb="22" eb="23">
      <t>yong hu</t>
    </rPh>
    <rPh sb="24" eb="25">
      <t>shu l</t>
    </rPh>
    <rPh sb="27" eb="28">
      <t>ye wu</t>
    </rPh>
    <rPh sb="29" eb="30">
      <t>bian xian neng li</t>
    </rPh>
    <phoneticPr fontId="3" type="noConversion"/>
  </si>
  <si>
    <t>互联网产业发展周期短、企业更迭快、可比标的少，多数企业盈利性弱、且变化幅度较大，财务报表上的资产也反应不了现实情况，做为新兴行业，其本身的多变性导致互联网企业</t>
    <rPh sb="48" eb="49">
      <t>ye</t>
    </rPh>
    <rPh sb="58" eb="59">
      <t>zuo wei</t>
    </rPh>
    <rPh sb="65" eb="66">
      <t>qi</t>
    </rPh>
    <phoneticPr fontId="3" type="noConversion"/>
  </si>
  <si>
    <t>DCF（Discounted Cash  Flow，即贴现现金流法）方法的内核在于，评估一项投资是否划算（没有损失或者是否达到了收益的预期），就看在投资期内你收到的现金总和是否弥补或者</t>
    <rPh sb="36" eb="37">
      <t>de</t>
    </rPh>
    <rPh sb="37" eb="38">
      <t>nei he</t>
    </rPh>
    <rPh sb="39" eb="40">
      <t>zai yu</t>
    </rPh>
    <rPh sb="42" eb="43">
      <t>ping gu</t>
    </rPh>
    <rPh sb="44" eb="45">
      <t>yi xiang</t>
    </rPh>
    <phoneticPr fontId="3" type="noConversion"/>
  </si>
  <si>
    <t>超过了初始投资，而未来每年的现金收入，要引入净现值（NPV）和时间价值的概念，按照贴现率折算成现值（初始投资的时间）</t>
    <rPh sb="8" eb="9">
      <t>er</t>
    </rPh>
    <rPh sb="9" eb="10">
      <t>wei lai</t>
    </rPh>
    <rPh sb="20" eb="21">
      <t>yin ru</t>
    </rPh>
    <rPh sb="35" eb="36">
      <t>de</t>
    </rPh>
    <rPh sb="36" eb="37">
      <t>gai nian</t>
    </rPh>
    <phoneticPr fontId="3" type="noConversion"/>
  </si>
  <si>
    <t>梅特卡夫定律提出，网络的价值和网络节点中用户的平方数成正比，亦即网络的规模效应值得更高的估值溢价，</t>
    <rPh sb="30" eb="31">
      <t>yi ji</t>
    </rPh>
    <rPh sb="39" eb="40">
      <t>zhi de</t>
    </rPh>
    <rPh sb="41" eb="42">
      <t>gegn gao</t>
    </rPh>
    <rPh sb="43" eb="44">
      <t>de</t>
    </rPh>
    <rPh sb="44" eb="45">
      <t>gu zhi</t>
    </rPh>
    <rPh sb="46" eb="47">
      <t>yi jia</t>
    </rPh>
    <phoneticPr fontId="3" type="noConversion"/>
  </si>
  <si>
    <t>产生现金流的数量和持续的时间都很难预测。这些特点导致传统的 DCF 估值法很难应用在互联网企业上。</t>
    <phoneticPr fontId="3" type="noConversion"/>
  </si>
  <si>
    <t>中概股游戏公司估值低于 A 股原因：</t>
    <rPh sb="0" eb="1">
      <t>zhong gai gu</t>
    </rPh>
    <rPh sb="3" eb="4">
      <t>you xi gong si</t>
    </rPh>
    <rPh sb="7" eb="8">
      <t>gu zhi</t>
    </rPh>
    <rPh sb="9" eb="10">
      <t>di yu</t>
    </rPh>
    <rPh sb="14" eb="15">
      <t>gu</t>
    </rPh>
    <rPh sb="15" eb="16">
      <t>yuan yin</t>
    </rPh>
    <phoneticPr fontId="3" type="noConversion"/>
  </si>
  <si>
    <t>除了 A 股上市企业有壳资源价值之外，A 股市场散户比例较美股为高，对于概念短炒的偏好更高，游戏公司的短期爆发式增长特性较符合这种偏好，美股则相对成熟和机构化，</t>
    <rPh sb="51" eb="52">
      <t>duan qi</t>
    </rPh>
    <rPh sb="68" eb="69">
      <t>mei gu</t>
    </rPh>
    <rPh sb="70" eb="71">
      <t>ze</t>
    </rPh>
    <rPh sb="71" eb="72">
      <t>xiang dui</t>
    </rPh>
    <rPh sb="73" eb="74">
      <t>cheng shu</t>
    </rPh>
    <rPh sb="75" eb="76">
      <t>he</t>
    </rPh>
    <rPh sb="76" eb="77">
      <t>ji gou hua</t>
    </rPh>
    <phoneticPr fontId="3" type="noConversion"/>
  </si>
  <si>
    <t>更看重增长持续性和变现能力</t>
    <rPh sb="8" eb="9">
      <t>he</t>
    </rPh>
    <rPh sb="9" eb="10">
      <t>bian xian neng li</t>
    </rPh>
    <phoneticPr fontId="3" type="noConversion"/>
  </si>
  <si>
    <t>部分互联网公司在美股能享受估值溢价的原因：</t>
    <rPh sb="7" eb="8">
      <t>zai</t>
    </rPh>
    <rPh sb="8" eb="9">
      <t>mei gu</t>
    </rPh>
    <rPh sb="17" eb="18">
      <t>de</t>
    </rPh>
    <rPh sb="18" eb="19">
      <t>yuan yin</t>
    </rPh>
    <phoneticPr fontId="3" type="noConversion"/>
  </si>
  <si>
    <t>而例外的情况，就是苹果、腾讯、阿里巴巴等平台型的互联网企业，</t>
    <rPh sb="0" eb="1">
      <t>er</t>
    </rPh>
    <rPh sb="1" eb="2">
      <t>li wai</t>
    </rPh>
    <rPh sb="3" eb="4">
      <t>de</t>
    </rPh>
    <rPh sb="4" eb="5">
      <t>qing kuang</t>
    </rPh>
    <rPh sb="7" eb="8">
      <t>jiu shi</t>
    </rPh>
    <rPh sb="9" eb="10">
      <t>ping guo</t>
    </rPh>
    <rPh sb="12" eb="13">
      <t>teng xun</t>
    </rPh>
    <rPh sb="15" eb="16">
      <t>a li ba ba</t>
    </rPh>
    <rPh sb="19" eb="20">
      <t>deng</t>
    </rPh>
    <rPh sb="20" eb="21">
      <t>ping tai xing</t>
    </rPh>
    <rPh sb="23" eb="24">
      <t>de</t>
    </rPh>
    <rPh sb="24" eb="25">
      <t>hu lian wang qi ye</t>
    </rPh>
    <phoneticPr fontId="3" type="noConversion"/>
  </si>
  <si>
    <t>电视+家用主机 ➔ PC单机 ➔ 互联网（端游、页游）➔ 移动互联网／掌机*／手机（手游）➔ 可穿戴设备/VR (?)</t>
    <rPh sb="17" eb="18">
      <t>hu lian w</t>
    </rPh>
    <rPh sb="29" eb="30">
      <t>yi dong</t>
    </rPh>
    <rPh sb="31" eb="32">
      <t>hu lian w</t>
    </rPh>
    <rPh sb="47" eb="48">
      <t>ke chuan dai she bei</t>
    </rPh>
    <phoneticPr fontId="3" type="noConversion"/>
  </si>
  <si>
    <t>卓越的研发能力、先进的商业模式、独特的市场开发逻辑</t>
    <rPh sb="0" eb="1">
      <t>zhuo yue</t>
    </rPh>
    <rPh sb="2" eb="3">
      <t>de</t>
    </rPh>
    <rPh sb="3" eb="4">
      <t>yan fa neng li</t>
    </rPh>
    <rPh sb="8" eb="9">
      <t>xian jin</t>
    </rPh>
    <rPh sb="10" eb="11">
      <t>de</t>
    </rPh>
    <rPh sb="11" eb="12">
      <t>shang ye mo shi</t>
    </rPh>
    <rPh sb="16" eb="17">
      <t>du te de</t>
    </rPh>
    <rPh sb="19" eb="20">
      <t>shi chang kai fa luo ji</t>
    </rPh>
    <phoneticPr fontId="3" type="noConversion"/>
  </si>
  <si>
    <t>例如任天堂引领的主机模式、腾讯的平台模式，具备了以上的核心竞争力，才能够集聚资本，完成“变现到规模增长”的正向环路。</t>
    <rPh sb="0" eb="1">
      <t>li ru</t>
    </rPh>
    <rPh sb="2" eb="3">
      <t>ren tian tang</t>
    </rPh>
    <rPh sb="5" eb="6">
      <t>yin ling</t>
    </rPh>
    <rPh sb="7" eb="8">
      <t>de</t>
    </rPh>
    <rPh sb="8" eb="9">
      <t>zhu ji</t>
    </rPh>
    <rPh sb="10" eb="11">
      <t>mo shi</t>
    </rPh>
    <rPh sb="13" eb="14">
      <t>teng xun</t>
    </rPh>
    <rPh sb="15" eb="16">
      <t>de</t>
    </rPh>
    <rPh sb="16" eb="17">
      <t>ping tai mo shi</t>
    </rPh>
    <rPh sb="21" eb="22">
      <t>ju bei le</t>
    </rPh>
    <rPh sb="24" eb="25">
      <t>yi shang</t>
    </rPh>
    <rPh sb="26" eb="27">
      <t>de</t>
    </rPh>
    <rPh sb="27" eb="28">
      <t>he xin jing zheng li</t>
    </rPh>
    <rPh sb="33" eb="34">
      <t>cai neng gou</t>
    </rPh>
    <rPh sb="36" eb="37">
      <t>ji ju</t>
    </rPh>
    <rPh sb="38" eb="39">
      <t>zi ben</t>
    </rPh>
    <rPh sb="41" eb="42">
      <t>wan cheng</t>
    </rPh>
    <rPh sb="44" eb="45">
      <t>bian xian</t>
    </rPh>
    <rPh sb="46" eb="47">
      <t>dao</t>
    </rPh>
    <rPh sb="47" eb="48">
      <t>gui mo</t>
    </rPh>
    <rPh sb="49" eb="50">
      <t>zeng zhang</t>
    </rPh>
    <rPh sb="52" eb="53">
      <t>de</t>
    </rPh>
    <rPh sb="53" eb="54">
      <t>zheng xiang</t>
    </rPh>
    <rPh sb="54" eb="55">
      <t>xiang</t>
    </rPh>
    <rPh sb="55" eb="56">
      <t>huan lu</t>
    </rPh>
    <phoneticPr fontId="3" type="noConversion"/>
  </si>
  <si>
    <t>天游软件／七酷网络
（首次收购）</t>
    <rPh sb="0" eb="1">
      <t>tian you</t>
    </rPh>
    <rPh sb="2" eb="3">
      <t>ruan jian</t>
    </rPh>
    <rPh sb="7" eb="8">
      <t>wang luo</t>
    </rPh>
    <rPh sb="11" eb="12">
      <t>shou ci</t>
    </rPh>
    <rPh sb="13" eb="14">
      <t>shou gou</t>
    </rPh>
    <phoneticPr fontId="3" type="noConversion"/>
  </si>
  <si>
    <t>收购标的</t>
    <rPh sb="0" eb="1">
      <t>shou gou</t>
    </rPh>
    <rPh sb="2" eb="3">
      <t>biao di</t>
    </rPh>
    <phoneticPr fontId="3" type="noConversion"/>
  </si>
  <si>
    <t>预案发布</t>
    <rPh sb="0" eb="1">
      <t>yuan</t>
    </rPh>
    <rPh sb="2" eb="3">
      <t>fa bu</t>
    </rPh>
    <phoneticPr fontId="3" type="noConversion"/>
  </si>
  <si>
    <t>报告书草案</t>
    <rPh sb="0" eb="1">
      <t>bao gao shu</t>
    </rPh>
    <rPh sb="3" eb="4">
      <t>cao an</t>
    </rPh>
    <phoneticPr fontId="3" type="noConversion"/>
  </si>
  <si>
    <t>报告书修订</t>
    <rPh sb="0" eb="1">
      <t>bao gao shu xiu ding</t>
    </rPh>
    <phoneticPr fontId="3" type="noConversion"/>
  </si>
  <si>
    <t>无</t>
    <rPh sb="0" eb="1">
      <t>wu</t>
    </rPh>
    <phoneticPr fontId="3" type="noConversion"/>
  </si>
  <si>
    <t>预案修订</t>
    <rPh sb="0" eb="1">
      <t>yu an</t>
    </rPh>
    <rPh sb="2" eb="3">
      <t>xiu d</t>
    </rPh>
    <phoneticPr fontId="3" type="noConversion"/>
  </si>
  <si>
    <t>通知函公告</t>
    <rPh sb="0" eb="1">
      <t>tong zhi han</t>
    </rPh>
    <rPh sb="3" eb="4">
      <t>gong gao</t>
    </rPh>
    <phoneticPr fontId="3" type="noConversion"/>
  </si>
  <si>
    <t>点点互动
（点点开曼）</t>
    <rPh sb="0" eb="1">
      <t>dian dian</t>
    </rPh>
    <rPh sb="2" eb="3">
      <t>hu dong</t>
    </rPh>
    <rPh sb="6" eb="7">
      <t>dian dian</t>
    </rPh>
    <rPh sb="8" eb="9">
      <t>kai man</t>
    </rPh>
    <phoneticPr fontId="3" type="noConversion"/>
  </si>
  <si>
    <t>盛大游戏第一次
（大股东）</t>
    <rPh sb="0" eb="1">
      <t>sheng da you xi</t>
    </rPh>
    <rPh sb="4" eb="5">
      <t>di yi ci</t>
    </rPh>
    <rPh sb="9" eb="10">
      <t>da gu dong</t>
    </rPh>
    <phoneticPr fontId="3" type="noConversion"/>
  </si>
  <si>
    <t>盛大游戏第二次
（大股东）</t>
    <rPh sb="0" eb="1">
      <t>sheng da you xi</t>
    </rPh>
    <rPh sb="4" eb="5">
      <t>di yi ci</t>
    </rPh>
    <rPh sb="5" eb="6">
      <t>er</t>
    </rPh>
    <rPh sb="9" eb="10">
      <t>da gu dong</t>
    </rPh>
    <phoneticPr fontId="3" type="noConversion"/>
  </si>
  <si>
    <t>2016/4/14
2016/9/21
2016/10/1</t>
    <phoneticPr fontId="3" type="noConversion"/>
  </si>
  <si>
    <t>交割资产</t>
    <rPh sb="0" eb="1">
      <t>jiao ge</t>
    </rPh>
    <rPh sb="2" eb="3">
      <t>zi chan</t>
    </rPh>
    <phoneticPr fontId="3" type="noConversion"/>
  </si>
  <si>
    <t>2014/8/15
2014/8/19</t>
    <phoneticPr fontId="3" type="noConversion"/>
  </si>
  <si>
    <t>2016/12/7
2017/2/18
2017/2/24</t>
    <phoneticPr fontId="3" type="noConversion"/>
  </si>
  <si>
    <t>2017/1/7
2017/6/14</t>
    <phoneticPr fontId="3" type="noConversion"/>
  </si>
  <si>
    <t>盛大游戏第三次
（大股东）</t>
    <rPh sb="0" eb="1">
      <t>sheng da you xi</t>
    </rPh>
    <rPh sb="4" eb="5">
      <t>di yi ci</t>
    </rPh>
    <rPh sb="5" eb="6">
      <t>san</t>
    </rPh>
    <rPh sb="9" eb="10">
      <t>da gu dong</t>
    </rPh>
    <phoneticPr fontId="3" type="noConversion"/>
  </si>
  <si>
    <t>世纪华通和其他八家游戏公司的区别：跨界双主营格局，游戏/互联网业务只占第二主营（第一主营为汽车零配件）</t>
    <rPh sb="0" eb="1">
      <t>shi ji hua tong</t>
    </rPh>
    <rPh sb="4" eb="5">
      <t>he</t>
    </rPh>
    <rPh sb="5" eb="6">
      <t>qi ta</t>
    </rPh>
    <rPh sb="7" eb="8">
      <t>ba zhi</t>
    </rPh>
    <rPh sb="8" eb="9">
      <t>jia</t>
    </rPh>
    <rPh sb="9" eb="10">
      <t>you xi gong si</t>
    </rPh>
    <rPh sb="13" eb="14">
      <t>de</t>
    </rPh>
    <rPh sb="14" eb="15">
      <t>qu bie</t>
    </rPh>
    <rPh sb="17" eb="18">
      <t>kua jie</t>
    </rPh>
    <rPh sb="19" eb="20">
      <t>shuang zhu ying ge ju</t>
    </rPh>
    <rPh sb="25" eb="26">
      <t>you xi</t>
    </rPh>
    <rPh sb="28" eb="29">
      <t>hu lian wang</t>
    </rPh>
    <rPh sb="31" eb="32">
      <t>ye wu</t>
    </rPh>
    <rPh sb="33" eb="34">
      <t>zhi</t>
    </rPh>
    <rPh sb="34" eb="35">
      <t>zhan</t>
    </rPh>
    <rPh sb="35" eb="36">
      <t>di er</t>
    </rPh>
    <rPh sb="37" eb="38">
      <t>zhu ying</t>
    </rPh>
    <rPh sb="40" eb="41">
      <t>di yi zhu ying</t>
    </rPh>
    <rPh sb="44" eb="45">
      <t>wei</t>
    </rPh>
    <rPh sb="45" eb="46">
      <t>qi che ling pei jian</t>
    </rPh>
    <phoneticPr fontId="3" type="noConversion"/>
  </si>
  <si>
    <t>*其余收购还有厦门趣游、文脉互动，但不构成重大收购</t>
    <rPh sb="1" eb="2">
      <t>qi yu</t>
    </rPh>
    <rPh sb="3" eb="4">
      <t>shou gou</t>
    </rPh>
    <rPh sb="5" eb="6">
      <t>hai you</t>
    </rPh>
    <rPh sb="7" eb="8">
      <t>xia men qu you</t>
    </rPh>
    <rPh sb="12" eb="13">
      <t>wen mai hu dong</t>
    </rPh>
    <rPh sb="17" eb="18">
      <t>dan</t>
    </rPh>
    <rPh sb="18" eb="19">
      <t>bu gou cheng</t>
    </rPh>
    <rPh sb="21" eb="22">
      <t>zhong da shou gou</t>
    </rPh>
    <phoneticPr fontId="3" type="noConversion"/>
  </si>
  <si>
    <t>如此它们的投资逻辑可以一定程度上向传统消费奶牛型企业靠拢，去适用到类似 DCF 的估值法，也享有比其他互联网企业更高的估值溢价。</t>
    <rPh sb="0" eb="1">
      <t>ru ci</t>
    </rPh>
    <rPh sb="2" eb="3">
      <t>ta men</t>
    </rPh>
    <rPh sb="4" eb="5">
      <t>de</t>
    </rPh>
    <rPh sb="5" eb="6">
      <t>tou zi luo ji</t>
    </rPh>
    <rPh sb="9" eb="10">
      <t>ke yi</t>
    </rPh>
    <rPh sb="11" eb="12">
      <t>yi ding cheng du</t>
    </rPh>
    <rPh sb="16" eb="17">
      <t>xiang</t>
    </rPh>
    <rPh sb="17" eb="18">
      <t>chuan tong</t>
    </rPh>
    <rPh sb="19" eb="20">
      <t>xiao fei</t>
    </rPh>
    <rPh sb="21" eb="22">
      <t>nai niu</t>
    </rPh>
    <rPh sb="23" eb="24">
      <t>xing</t>
    </rPh>
    <rPh sb="24" eb="25">
      <t>qi ye</t>
    </rPh>
    <rPh sb="26" eb="27">
      <t>kao long</t>
    </rPh>
    <rPh sb="29" eb="30">
      <t>qu</t>
    </rPh>
    <rPh sb="33" eb="34">
      <t>lei si</t>
    </rPh>
    <rPh sb="40" eb="41">
      <t>de</t>
    </rPh>
    <rPh sb="41" eb="42">
      <t>gu zhi fa</t>
    </rPh>
    <rPh sb="45" eb="46">
      <t>ye xiang you</t>
    </rPh>
    <rPh sb="48" eb="49">
      <t>bi</t>
    </rPh>
    <rPh sb="49" eb="50">
      <t>qi ta</t>
    </rPh>
    <rPh sb="51" eb="52">
      <t>hu lian wang qi ye</t>
    </rPh>
    <rPh sb="56" eb="57">
      <t>gegn gao</t>
    </rPh>
    <rPh sb="58" eb="59">
      <t>de</t>
    </rPh>
    <rPh sb="59" eb="60">
      <t>gu zhi yi j</t>
    </rPh>
    <phoneticPr fontId="3" type="noConversion"/>
  </si>
  <si>
    <t>上述平台型互联网企业的生态圈模式可以体现出梅特卡夫定律的魔力。随着用户数的增长，每个用户的价值也在增加。使企业的盈利能力更快速增加，带给它们更强的变现能力。</t>
    <rPh sb="0" eb="1">
      <t>shang shu</t>
    </rPh>
    <rPh sb="2" eb="3">
      <t>ping tai xing</t>
    </rPh>
    <rPh sb="5" eb="6">
      <t>hu lian wang qi ye</t>
    </rPh>
    <rPh sb="10" eb="11">
      <t>de</t>
    </rPh>
    <rPh sb="11" eb="12">
      <t>sheng tai quan</t>
    </rPh>
    <rPh sb="14" eb="15">
      <t>mo shi</t>
    </rPh>
    <rPh sb="16" eb="17">
      <t>ke yi</t>
    </rPh>
    <rPh sb="52" eb="53">
      <t>shi</t>
    </rPh>
    <rPh sb="53" eb="54">
      <t>qi ye</t>
    </rPh>
    <rPh sb="66" eb="67">
      <t>dai gei</t>
    </rPh>
    <rPh sb="68" eb="69">
      <t>ta men</t>
    </rPh>
    <rPh sb="70" eb="71">
      <t>geng qiang</t>
    </rPh>
    <rPh sb="72" eb="73">
      <t>de</t>
    </rPh>
    <rPh sb="73" eb="74">
      <t>bian xian</t>
    </rPh>
    <rPh sb="75" eb="76">
      <t>neng li</t>
    </rPh>
    <phoneticPr fontId="3" type="noConversion"/>
  </si>
  <si>
    <t>17Q2 由于出售杭州盛锋非经常性利益 4.9 亿使得净利同比走势失真，剥除此项影响</t>
    <rPh sb="5" eb="6">
      <t>you yu</t>
    </rPh>
    <rPh sb="7" eb="8">
      <t>chu shou</t>
    </rPh>
    <rPh sb="9" eb="10">
      <t>hang zhou</t>
    </rPh>
    <rPh sb="11" eb="12">
      <t>sheng feng</t>
    </rPh>
    <rPh sb="13" eb="14">
      <t>fei jing c</t>
    </rPh>
    <rPh sb="16" eb="17">
      <t>xing</t>
    </rPh>
    <rPh sb="17" eb="18">
      <t>li yi</t>
    </rPh>
    <rPh sb="24" eb="25">
      <t>yi</t>
    </rPh>
    <rPh sb="25" eb="26">
      <t>shi de</t>
    </rPh>
    <rPh sb="27" eb="28">
      <t>jing li</t>
    </rPh>
    <rPh sb="29" eb="30">
      <t>tong bi</t>
    </rPh>
    <rPh sb="31" eb="32">
      <t>zou shi</t>
    </rPh>
    <rPh sb="33" eb="34">
      <t>shi zhen</t>
    </rPh>
    <rPh sb="36" eb="37">
      <t>bo chu</t>
    </rPh>
    <rPh sb="38" eb="39">
      <t>ci xiang</t>
    </rPh>
    <rPh sb="40" eb="41">
      <t>ying xiang</t>
    </rPh>
    <phoneticPr fontId="3" type="noConversion"/>
  </si>
  <si>
    <t>17 下半年开始增长乏力，17Q4 营收净利双降，已发布 18 年一季报，营收连两季</t>
    <rPh sb="3" eb="4">
      <t>xia ban n</t>
    </rPh>
    <rPh sb="6" eb="7">
      <t>kai shi</t>
    </rPh>
    <rPh sb="8" eb="9">
      <t>zeng zhang</t>
    </rPh>
    <rPh sb="10" eb="11">
      <t>fa li</t>
    </rPh>
    <rPh sb="18" eb="19">
      <t>ying shou jing li</t>
    </rPh>
    <rPh sb="22" eb="23">
      <t>shuang jiang</t>
    </rPh>
    <rPh sb="25" eb="26">
      <t>yi fa bu</t>
    </rPh>
    <rPh sb="32" eb="33">
      <t>n</t>
    </rPh>
    <rPh sb="33" eb="34">
      <t>yi ji bao</t>
    </rPh>
    <rPh sb="37" eb="38">
      <t>ying shou</t>
    </rPh>
    <rPh sb="39" eb="40">
      <t>lian</t>
    </rPh>
    <phoneticPr fontId="3" type="noConversion"/>
  </si>
  <si>
    <t>同比减少，扣非后净利增速剩 3%，经营现金流达到 -2.97 亿明显恶化，二季度预</t>
    <rPh sb="8" eb="9">
      <t>jing li</t>
    </rPh>
    <rPh sb="32" eb="33">
      <t>ming xian</t>
    </rPh>
    <rPh sb="34" eb="35">
      <t>e hua</t>
    </rPh>
    <rPh sb="37" eb="38">
      <t>er ji du</t>
    </rPh>
    <rPh sb="40" eb="41">
      <t>yu</t>
    </rPh>
    <phoneticPr fontId="3" type="noConversion"/>
  </si>
  <si>
    <t>告净利同比增 4%，当前市盈率来到 12%的底部区域，关注半年报现金流是否好转</t>
    <rPh sb="0" eb="1">
      <t>gao</t>
    </rPh>
    <rPh sb="1" eb="2">
      <t>jing li</t>
    </rPh>
    <rPh sb="3" eb="4">
      <t>tong bi z</t>
    </rPh>
    <rPh sb="10" eb="11">
      <t>dang q</t>
    </rPh>
    <rPh sb="12" eb="13">
      <t>shi ying lü</t>
    </rPh>
    <rPh sb="15" eb="16">
      <t>lai dao</t>
    </rPh>
    <rPh sb="21" eb="22">
      <t>de</t>
    </rPh>
    <rPh sb="22" eb="23">
      <t>di bu</t>
    </rPh>
    <rPh sb="24" eb="25">
      <t>qu yu</t>
    </rPh>
    <rPh sb="27" eb="28">
      <t>guan zhu</t>
    </rPh>
    <rPh sb="29" eb="30">
      <t>ban nian bao</t>
    </rPh>
    <rPh sb="32" eb="33">
      <t>xian jin liu</t>
    </rPh>
    <rPh sb="35" eb="36">
      <t>shi fou</t>
    </rPh>
    <rPh sb="37" eb="38">
      <t>hao zhuan</t>
    </rPh>
    <phoneticPr fontId="3" type="noConversion"/>
  </si>
  <si>
    <t>位于 0% 历史高位</t>
    <rPh sb="0" eb="1">
      <t>wei yu</t>
    </rPh>
    <rPh sb="6" eb="7">
      <t>li shi gao wei</t>
    </rPh>
    <phoneticPr fontId="3" type="noConversion"/>
  </si>
  <si>
    <t>位于 12% 历史高位</t>
    <rPh sb="0" eb="1">
      <t>wei yu</t>
    </rPh>
    <rPh sb="7" eb="8">
      <t>li shi gao wei</t>
    </rPh>
    <phoneticPr fontId="3" type="noConversion"/>
  </si>
  <si>
    <t>位于 68% 历史高位</t>
    <rPh sb="0" eb="1">
      <t>wei yu</t>
    </rPh>
    <rPh sb="7" eb="8">
      <t>li shi gao wei</t>
    </rPh>
    <phoneticPr fontId="3" type="noConversion"/>
  </si>
  <si>
    <t>位于 30% 历史高位</t>
    <rPh sb="0" eb="1">
      <t>wei yu</t>
    </rPh>
    <rPh sb="7" eb="8">
      <t>li shi gao wei</t>
    </rPh>
    <phoneticPr fontId="3" type="noConversion"/>
  </si>
  <si>
    <t>位于 6% 历史高位</t>
    <rPh sb="0" eb="1">
      <t>wei yu</t>
    </rPh>
    <rPh sb="6" eb="7">
      <t>li shi gao wei</t>
    </rPh>
    <phoneticPr fontId="3" type="noConversion"/>
  </si>
  <si>
    <t>显示目前“端转手”对盈利能力有影响，因此目前估值位置依然偏高（回归 A 股时间</t>
    <rPh sb="0" eb="1">
      <t>xian shi</t>
    </rPh>
    <rPh sb="2" eb="3">
      <t>mu qian</t>
    </rPh>
    <rPh sb="9" eb="10">
      <t>dui</t>
    </rPh>
    <rPh sb="10" eb="11">
      <t>ying li</t>
    </rPh>
    <rPh sb="12" eb="13">
      <t>neng li</t>
    </rPh>
    <rPh sb="14" eb="15">
      <t>you</t>
    </rPh>
    <rPh sb="15" eb="16">
      <t>ying x</t>
    </rPh>
    <rPh sb="18" eb="19">
      <t>yin ci</t>
    </rPh>
    <rPh sb="20" eb="21">
      <t>mu q</t>
    </rPh>
    <rPh sb="22" eb="23">
      <t>gu zhi</t>
    </rPh>
    <rPh sb="24" eb="25">
      <t>wei zhi</t>
    </rPh>
    <rPh sb="26" eb="27">
      <t>yi ran</t>
    </rPh>
    <rPh sb="28" eb="29">
      <t>pian gao</t>
    </rPh>
    <rPh sb="31" eb="32">
      <t>hui gui</t>
    </rPh>
    <rPh sb="36" eb="37">
      <t>g</t>
    </rPh>
    <rPh sb="37" eb="38">
      <t>shi jian</t>
    </rPh>
    <phoneticPr fontId="3" type="noConversion"/>
  </si>
  <si>
    <t>太短，历史估值中枢参考价值有限）</t>
    <rPh sb="3" eb="4">
      <t>li shi</t>
    </rPh>
    <rPh sb="9" eb="10">
      <t>can kao jia zhi</t>
    </rPh>
    <rPh sb="12" eb="13">
      <t>zhi</t>
    </rPh>
    <rPh sb="13" eb="14">
      <t>you xian</t>
    </rPh>
    <phoneticPr fontId="3" type="noConversion"/>
  </si>
  <si>
    <t>对比九斗数据走势图可以发现，巨人的营收尚可维持在同比正增长，然而净利季度</t>
    <rPh sb="0" eb="1">
      <t>dui bi</t>
    </rPh>
    <rPh sb="2" eb="3">
      <t>jiu dou</t>
    </rPh>
    <rPh sb="4" eb="5">
      <t>shu ju</t>
    </rPh>
    <rPh sb="6" eb="7">
      <t>zou shi</t>
    </rPh>
    <rPh sb="8" eb="9">
      <t>tu</t>
    </rPh>
    <rPh sb="9" eb="10">
      <t>ke yi</t>
    </rPh>
    <rPh sb="11" eb="12">
      <t>fa xian</t>
    </rPh>
    <rPh sb="14" eb="15">
      <t>ju ren</t>
    </rPh>
    <rPh sb="16" eb="17">
      <t>de</t>
    </rPh>
    <rPh sb="17" eb="18">
      <t>ying shou</t>
    </rPh>
    <rPh sb="19" eb="20">
      <t>shang ke</t>
    </rPh>
    <rPh sb="21" eb="22">
      <t>wei chi</t>
    </rPh>
    <rPh sb="23" eb="24">
      <t>zai</t>
    </rPh>
    <rPh sb="24" eb="25">
      <t>tong bi zeng zhang</t>
    </rPh>
    <rPh sb="26" eb="27">
      <t>zheng</t>
    </rPh>
    <rPh sb="30" eb="31">
      <t>ran er</t>
    </rPh>
    <rPh sb="32" eb="33">
      <t>jing li</t>
    </rPh>
    <rPh sb="34" eb="35">
      <t>ji du</t>
    </rPh>
    <phoneticPr fontId="3" type="noConversion"/>
  </si>
  <si>
    <t>17 年全年营收同比增 41.73%、净利增 87.9%，主要来自四季度的 10 倍爆发增长，</t>
    <rPh sb="3" eb="4">
      <t>nian</t>
    </rPh>
    <rPh sb="4" eb="5">
      <t>quan n</t>
    </rPh>
    <rPh sb="6" eb="7">
      <t>ying shou</t>
    </rPh>
    <rPh sb="8" eb="9">
      <t>tong bi</t>
    </rPh>
    <rPh sb="10" eb="11">
      <t>zeng</t>
    </rPh>
    <rPh sb="19" eb="20">
      <t>jing li</t>
    </rPh>
    <rPh sb="21" eb="22">
      <t>zeng</t>
    </rPh>
    <rPh sb="29" eb="30">
      <t>zhu yao</t>
    </rPh>
    <rPh sb="31" eb="32">
      <t>lai zi</t>
    </rPh>
    <rPh sb="33" eb="34">
      <t>si ji du</t>
    </rPh>
    <rPh sb="36" eb="37">
      <t>de</t>
    </rPh>
    <rPh sb="41" eb="42">
      <t>bei</t>
    </rPh>
    <rPh sb="42" eb="43">
      <t>bao fa</t>
    </rPh>
    <rPh sb="44" eb="45">
      <t>zeng zhang</t>
    </rPh>
    <phoneticPr fontId="3" type="noConversion"/>
  </si>
  <si>
    <t>没有非经常性损益因素影响，分析原因是公司 2 月并表新收购休闲娱乐社交平台</t>
    <rPh sb="0" eb="1">
      <t>mei you</t>
    </rPh>
    <rPh sb="2" eb="3">
      <t>fei jing chang xing</t>
    </rPh>
    <rPh sb="6" eb="7">
      <t>sun yi</t>
    </rPh>
    <rPh sb="8" eb="9">
      <t>yin su</t>
    </rPh>
    <rPh sb="10" eb="11">
      <t>ying x</t>
    </rPh>
    <rPh sb="13" eb="14">
      <t>fen xi</t>
    </rPh>
    <rPh sb="15" eb="16">
      <t>yuan y</t>
    </rPh>
    <rPh sb="18" eb="19">
      <t>gong si shou gou</t>
    </rPh>
    <rPh sb="23" eb="24">
      <t>yue</t>
    </rPh>
    <rPh sb="24" eb="25">
      <t>bing biao</t>
    </rPh>
    <rPh sb="26" eb="27">
      <t>xin</t>
    </rPh>
    <rPh sb="27" eb="28">
      <t>shou gou</t>
    </rPh>
    <phoneticPr fontId="3" type="noConversion"/>
  </si>
  <si>
    <t>闲徕互娱，下半年起社交网络增值服务收入超越游戏收入（前者毛利率高达 95%）</t>
    <rPh sb="5" eb="6">
      <t>xia ban n</t>
    </rPh>
    <rPh sb="8" eb="9">
      <t>qi</t>
    </rPh>
    <rPh sb="9" eb="10">
      <t>she jiao wang luo</t>
    </rPh>
    <rPh sb="13" eb="14">
      <t>zeng zhi fu wu</t>
    </rPh>
    <rPh sb="17" eb="18">
      <t>shou ru</t>
    </rPh>
    <rPh sb="19" eb="20">
      <t>chao yue</t>
    </rPh>
    <rPh sb="21" eb="22">
      <t>you xi</t>
    </rPh>
    <rPh sb="23" eb="24">
      <t>shou ru</t>
    </rPh>
    <rPh sb="26" eb="27">
      <t>qian zhe</t>
    </rPh>
    <rPh sb="28" eb="29">
      <t>mao li</t>
    </rPh>
    <rPh sb="30" eb="31">
      <t>lü</t>
    </rPh>
    <rPh sb="31" eb="32">
      <t>gao da</t>
    </rPh>
    <phoneticPr fontId="3" type="noConversion"/>
  </si>
  <si>
    <t>公司 18 年 1 月还完成同性恋社交平台 Grindr 100%股权收购，2 月公告拟加大全资</t>
    <rPh sb="0" eb="1">
      <t>gong si</t>
    </rPh>
    <rPh sb="6" eb="7">
      <t>nian</t>
    </rPh>
    <rPh sb="10" eb="11">
      <t>yue</t>
    </rPh>
    <rPh sb="11" eb="12">
      <t>hai</t>
    </rPh>
    <rPh sb="12" eb="13">
      <t>wan c</t>
    </rPh>
    <rPh sb="14" eb="15">
      <t>tong xing l</t>
    </rPh>
    <rPh sb="17" eb="18">
      <t>she jiao ping tai</t>
    </rPh>
    <rPh sb="33" eb="34">
      <t>gu quan</t>
    </rPh>
    <rPh sb="35" eb="36">
      <t>shou gou</t>
    </rPh>
    <rPh sb="40" eb="41">
      <t>yue</t>
    </rPh>
    <rPh sb="41" eb="42">
      <t>gong gao</t>
    </rPh>
    <rPh sb="43" eb="44">
      <t>ni</t>
    </rPh>
    <rPh sb="44" eb="45">
      <t>jia da</t>
    </rPh>
    <rPh sb="46" eb="47">
      <t>quan zi</t>
    </rPh>
    <phoneticPr fontId="3" type="noConversion"/>
  </si>
  <si>
    <t>子公司香港万维间接持有 Opera 浏览器（全球前五、月活 3.5 亿）份额至 48%（昆</t>
    <rPh sb="0" eb="1">
      <t>zi gong si</t>
    </rPh>
    <rPh sb="3" eb="4">
      <t>xiang gang wan wei</t>
    </rPh>
    <rPh sb="7" eb="8">
      <t>jian jie</t>
    </rPh>
    <rPh sb="9" eb="10">
      <t>chi you</t>
    </rPh>
    <rPh sb="18" eb="19">
      <t>liu lan qi</t>
    </rPh>
    <rPh sb="22" eb="23">
      <t>quan qiu</t>
    </rPh>
    <rPh sb="24" eb="25">
      <t>qian wu</t>
    </rPh>
    <rPh sb="34" eb="35">
      <t>yi</t>
    </rPh>
    <rPh sb="36" eb="37">
      <t>fen e</t>
    </rPh>
    <rPh sb="38" eb="39">
      <t>zhi</t>
    </rPh>
    <rPh sb="44" eb="45">
      <t>kun</t>
    </rPh>
    <phoneticPr fontId="3" type="noConversion"/>
  </si>
  <si>
    <t>仑系合计持股 67.5%不变），显示出积极打造互联网平台型公司的姿态。公司去年</t>
    <rPh sb="0" eb="1">
      <t>lun</t>
    </rPh>
    <rPh sb="1" eb="2">
      <t>xi</t>
    </rPh>
    <rPh sb="2" eb="3">
      <t>he ji</t>
    </rPh>
    <rPh sb="4" eb="5">
      <t>chi gu</t>
    </rPh>
    <rPh sb="12" eb="13">
      <t>bu bian</t>
    </rPh>
    <rPh sb="16" eb="17">
      <t>xian shi</t>
    </rPh>
    <rPh sb="18" eb="19">
      <t>chu</t>
    </rPh>
    <rPh sb="19" eb="20">
      <t>ji ji</t>
    </rPh>
    <rPh sb="21" eb="22">
      <t>da zao</t>
    </rPh>
    <rPh sb="23" eb="24">
      <t>hu lian wang ping tai</t>
    </rPh>
    <rPh sb="28" eb="29">
      <t>xing</t>
    </rPh>
    <rPh sb="29" eb="30">
      <t>gong si</t>
    </rPh>
    <rPh sb="31" eb="32">
      <t>de</t>
    </rPh>
    <rPh sb="32" eb="33">
      <t>zi tai</t>
    </rPh>
    <rPh sb="35" eb="36">
      <t>gong si</t>
    </rPh>
    <rPh sb="37" eb="38">
      <t>qu</t>
    </rPh>
    <phoneticPr fontId="3" type="noConversion"/>
  </si>
  <si>
    <t>经营现金流净额 10.46 亿同比增近 2 倍，当前市盈率位于历史底部区域，重点关注</t>
    <rPh sb="0" eb="1">
      <t>jing ying xian jin l</t>
    </rPh>
    <rPh sb="5" eb="6">
      <t>jing e</t>
    </rPh>
    <rPh sb="14" eb="15">
      <t>yi</t>
    </rPh>
    <rPh sb="15" eb="16">
      <t>tong bi</t>
    </rPh>
    <rPh sb="17" eb="18">
      <t>zeng</t>
    </rPh>
    <rPh sb="18" eb="19">
      <t>jin</t>
    </rPh>
    <rPh sb="22" eb="23">
      <t>bei</t>
    </rPh>
    <rPh sb="29" eb="30">
      <t>wei yu</t>
    </rPh>
    <rPh sb="31" eb="32">
      <t>li shi</t>
    </rPh>
    <rPh sb="33" eb="34">
      <t>di bu qu yu</t>
    </rPh>
    <rPh sb="38" eb="39">
      <t>zhong dian guan zhu</t>
    </rPh>
    <phoneticPr fontId="3" type="noConversion"/>
  </si>
  <si>
    <t>27.77 倍</t>
    <rPh sb="6" eb="7">
      <t>bei</t>
    </rPh>
    <phoneticPr fontId="3" type="noConversion"/>
  </si>
  <si>
    <t>位于 2% 历史高位</t>
    <rPh sb="0" eb="1">
      <t>wei yu</t>
    </rPh>
    <rPh sb="6" eb="7">
      <t>li shi gao wei</t>
    </rPh>
    <phoneticPr fontId="3" type="noConversion"/>
  </si>
  <si>
    <t>同比走势难看，呈现陡峭的阶梯式下降，不复回归 A 股头一年的迅猛增长势头，</t>
    <rPh sb="7" eb="8">
      <t>cheng x</t>
    </rPh>
    <phoneticPr fontId="3" type="noConversion"/>
  </si>
  <si>
    <t>位于 48% 历史高位</t>
    <rPh sb="0" eb="1">
      <t>wei yu</t>
    </rPh>
    <rPh sb="7" eb="8">
      <t>li shi gao wei</t>
    </rPh>
    <phoneticPr fontId="3" type="noConversion"/>
  </si>
  <si>
    <t>17 年营收增速逐季放缓，年报全年增 18%符合快报，净利同比增 51%，但扣非剩</t>
    <rPh sb="3" eb="4">
      <t>nian</t>
    </rPh>
    <rPh sb="4" eb="5">
      <t>ying shou</t>
    </rPh>
    <rPh sb="6" eb="7">
      <t>zeng su</t>
    </rPh>
    <rPh sb="10" eb="11">
      <t>fang huan</t>
    </rPh>
    <rPh sb="13" eb="14">
      <t>nian bao</t>
    </rPh>
    <rPh sb="15" eb="16">
      <t>quan nian</t>
    </rPh>
    <rPh sb="17" eb="18">
      <t>zeng</t>
    </rPh>
    <rPh sb="22" eb="23">
      <t>fu he</t>
    </rPh>
    <rPh sb="24" eb="25">
      <t>kuai bao</t>
    </rPh>
    <rPh sb="27" eb="28">
      <t>jing li</t>
    </rPh>
    <rPh sb="29" eb="30">
      <t>tong bi</t>
    </rPh>
    <rPh sb="31" eb="32">
      <t>zeng</t>
    </rPh>
    <rPh sb="37" eb="38">
      <t>dan</t>
    </rPh>
    <rPh sb="38" eb="39">
      <t>kou fei</t>
    </rPh>
    <rPh sb="39" eb="40">
      <t>fei</t>
    </rPh>
    <rPh sb="40" eb="41">
      <t>sheng</t>
    </rPh>
    <phoneticPr fontId="3" type="noConversion"/>
  </si>
  <si>
    <t>19.88 倍</t>
    <rPh sb="6" eb="7">
      <t>bei</t>
    </rPh>
    <phoneticPr fontId="3" type="noConversion"/>
  </si>
  <si>
    <t>*当前估值均按 2018/4/24 午盘价计算</t>
    <rPh sb="1" eb="2">
      <t>dang q</t>
    </rPh>
    <rPh sb="3" eb="4">
      <t>gu zhi</t>
    </rPh>
    <rPh sb="5" eb="6">
      <t>jun</t>
    </rPh>
    <rPh sb="6" eb="7">
      <t>an</t>
    </rPh>
    <rPh sb="18" eb="19">
      <t>wu pan</t>
    </rPh>
    <rPh sb="21" eb="22">
      <t>ji suan</t>
    </rPh>
    <phoneticPr fontId="3" type="noConversion"/>
  </si>
  <si>
    <t>3.7%，四季度扣非亏损 2000 万，主要是公司按规定将上海墨鹍公司因未达业绩承</t>
    <rPh sb="5" eb="6">
      <t>si ji du</t>
    </rPh>
    <rPh sb="8" eb="9">
      <t>kou fei</t>
    </rPh>
    <rPh sb="10" eb="11">
      <t>kui sun</t>
    </rPh>
    <rPh sb="18" eb="19">
      <t>wan</t>
    </rPh>
    <phoneticPr fontId="3" type="noConversion"/>
  </si>
  <si>
    <t>诺而导致的补偿款 4 个亿确认为非经常性损益，而将对应该项资产所产生的商誉减</t>
    <phoneticPr fontId="3" type="noConversion"/>
  </si>
  <si>
    <t>净利同比（调整）</t>
    <rPh sb="0" eb="1">
      <t>jing li</t>
    </rPh>
    <rPh sb="2" eb="3">
      <t>tong bi</t>
    </rPh>
    <rPh sb="5" eb="6">
      <t>tiao z</t>
    </rPh>
    <phoneticPr fontId="3" type="noConversion"/>
  </si>
  <si>
    <t>值 3 亿元计入了经常性损益所致，公司自行采用非公认会计原则调整后还原净利增</t>
    <rPh sb="19" eb="20">
      <t>zi xing</t>
    </rPh>
    <rPh sb="32" eb="33">
      <t>hou</t>
    </rPh>
    <rPh sb="33" eb="34">
      <t>huan yuan</t>
    </rPh>
    <rPh sb="35" eb="36">
      <t>jing li</t>
    </rPh>
    <rPh sb="37" eb="38">
      <t>zeng</t>
    </rPh>
    <phoneticPr fontId="3" type="noConversion"/>
  </si>
  <si>
    <t>速（如左表内容第三行红字），整体业绩表现从 15Q4 起基本处于向下滑坡，当前</t>
    <rPh sb="0" eb="1">
      <t>su</t>
    </rPh>
    <rPh sb="2" eb="3">
      <t>ru</t>
    </rPh>
    <rPh sb="3" eb="4">
      <t>zuo</t>
    </rPh>
    <rPh sb="4" eb="5">
      <t>biao</t>
    </rPh>
    <rPh sb="5" eb="6">
      <t>nei r</t>
    </rPh>
    <rPh sb="7" eb="8">
      <t>di san hang</t>
    </rPh>
    <rPh sb="10" eb="11">
      <t>hong zi</t>
    </rPh>
    <rPh sb="14" eb="15">
      <t>zheng ti</t>
    </rPh>
    <rPh sb="16" eb="17">
      <t>ye ji</t>
    </rPh>
    <rPh sb="18" eb="19">
      <t>biao x</t>
    </rPh>
    <rPh sb="20" eb="21">
      <t>cong</t>
    </rPh>
    <rPh sb="27" eb="28">
      <t>qi</t>
    </rPh>
    <rPh sb="28" eb="29">
      <t>ji ben</t>
    </rPh>
    <rPh sb="30" eb="31">
      <t>chu yu</t>
    </rPh>
    <rPh sb="32" eb="33">
      <t>xiang xia</t>
    </rPh>
    <rPh sb="34" eb="35">
      <t>hua po</t>
    </rPh>
    <phoneticPr fontId="3" type="noConversion"/>
  </si>
  <si>
    <t>市盈率仍处在上市以来最低位置，累计 17 年经营现金净流入 18.32 亿，同比增74%</t>
    <rPh sb="38" eb="39">
      <t>tong bi</t>
    </rPh>
    <rPh sb="40" eb="41">
      <t>zeng</t>
    </rPh>
    <phoneticPr fontId="3" type="noConversion"/>
  </si>
  <si>
    <t>则该季度同比变为 -96.55%！有刻意对冲美化报表的嫌疑，年报四季度净利较快报</t>
    <rPh sb="0" eb="1">
      <t>ze</t>
    </rPh>
    <rPh sb="1" eb="2">
      <t>gai ji du</t>
    </rPh>
    <rPh sb="4" eb="5">
      <t>tong bi</t>
    </rPh>
    <rPh sb="6" eb="7">
      <t>bian</t>
    </rPh>
    <rPh sb="7" eb="8">
      <t>wei</t>
    </rPh>
    <rPh sb="17" eb="18">
      <t>you</t>
    </rPh>
    <rPh sb="18" eb="19">
      <t>ke yi</t>
    </rPh>
    <rPh sb="20" eb="21">
      <t>dui chong</t>
    </rPh>
    <rPh sb="22" eb="23">
      <t>mei hua</t>
    </rPh>
    <rPh sb="24" eb="25">
      <t>bao biao</t>
    </rPh>
    <rPh sb="26" eb="27">
      <t>de</t>
    </rPh>
    <rPh sb="27" eb="28">
      <t>xian yi</t>
    </rPh>
    <rPh sb="30" eb="31">
      <t>nian bao</t>
    </rPh>
    <rPh sb="32" eb="33">
      <t>si ji du</t>
    </rPh>
    <rPh sb="35" eb="36">
      <t>jing li</t>
    </rPh>
    <rPh sb="37" eb="38">
      <t>jiao</t>
    </rPh>
    <rPh sb="38" eb="39">
      <t>kuai bao</t>
    </rPh>
    <phoneticPr fontId="3" type="noConversion"/>
  </si>
  <si>
    <t>缩水 2000万，年度扣非净利同比 -24%；18Q1 预告净利再度大幅增长，考虑市盈率</t>
    <rPh sb="39" eb="40">
      <t>kao lü</t>
    </rPh>
    <rPh sb="41" eb="42">
      <t>shi ying lü</t>
    </rPh>
    <phoneticPr fontId="3" type="noConversion"/>
  </si>
  <si>
    <t>在 68% 历史高位，未核实预告盈利的详细内容前，宜保持谨慎</t>
    <phoneticPr fontId="3" type="noConversion"/>
  </si>
  <si>
    <t>年报</t>
    <rPh sb="0" eb="1">
      <t>nian bao</t>
    </rPh>
    <phoneticPr fontId="3" type="noConversion"/>
  </si>
  <si>
    <t>预告</t>
    <rPh sb="0" eb="1">
      <t>yu gao</t>
    </rPh>
    <phoneticPr fontId="3" type="noConversion"/>
  </si>
  <si>
    <t>快报</t>
    <rPh sb="0" eb="1">
      <t>kuai bao</t>
    </rPh>
    <phoneticPr fontId="3" type="noConversion"/>
  </si>
  <si>
    <t>季报</t>
    <rPh sb="0" eb="1">
      <t>ji bao</t>
    </rPh>
    <phoneticPr fontId="3" type="noConversion"/>
  </si>
  <si>
    <t>，表现强劲，结合目前估值来看，仍具有观察价值</t>
    <rPh sb="6" eb="7">
      <t>jie he</t>
    </rPh>
    <rPh sb="8" eb="9">
      <t>mu q</t>
    </rPh>
    <rPh sb="10" eb="11">
      <t>gu zhi</t>
    </rPh>
    <rPh sb="12" eb="13">
      <t>lai kan</t>
    </rPh>
    <rPh sb="15" eb="16">
      <t>reng</t>
    </rPh>
    <rPh sb="18" eb="19">
      <t>guan cha</t>
    </rPh>
    <phoneticPr fontId="3" type="noConversion"/>
  </si>
  <si>
    <t>*2018/4/24 发布 17 年报</t>
    <phoneticPr fontId="3" type="noConversion"/>
  </si>
  <si>
    <t>17 年 7 月公司出资 16 亿增购浙江盛和 51%股份，持份上升至 71%，Q3 起并表，</t>
    <rPh sb="3" eb="4">
      <t>nian</t>
    </rPh>
    <rPh sb="7" eb="8">
      <t>yue</t>
    </rPh>
    <rPh sb="8" eb="9">
      <t>gong si</t>
    </rPh>
    <rPh sb="10" eb="11">
      <t>chu z</t>
    </rPh>
    <rPh sb="16" eb="17">
      <t>yi</t>
    </rPh>
    <rPh sb="17" eb="18">
      <t>zeng gou</t>
    </rPh>
    <rPh sb="27" eb="28">
      <t>gu fen</t>
    </rPh>
    <rPh sb="32" eb="33">
      <t>shang sheng</t>
    </rPh>
    <rPh sb="34" eb="35">
      <t>zhi</t>
    </rPh>
    <rPh sb="43" eb="44">
      <t>qi</t>
    </rPh>
    <rPh sb="44" eb="45">
      <t>bing biao</t>
    </rPh>
    <phoneticPr fontId="3" type="noConversion"/>
  </si>
  <si>
    <t>13.68 倍</t>
    <rPh sb="6" eb="7">
      <t>bei</t>
    </rPh>
    <phoneticPr fontId="3" type="noConversion"/>
  </si>
  <si>
    <t>25.1 倍</t>
    <rPh sb="5" eb="6">
      <t>bei</t>
    </rPh>
    <phoneticPr fontId="3" type="noConversion"/>
  </si>
  <si>
    <t>29.17 倍</t>
    <rPh sb="6" eb="7">
      <t>bei</t>
    </rPh>
    <phoneticPr fontId="3" type="noConversion"/>
  </si>
  <si>
    <t>52.54 倍</t>
    <rPh sb="6" eb="7">
      <t>bei</t>
    </rPh>
    <phoneticPr fontId="3" type="noConversion"/>
  </si>
  <si>
    <t>42.53 倍</t>
    <rPh sb="6" eb="7">
      <t>bei</t>
    </rPh>
    <phoneticPr fontId="3" type="noConversion"/>
  </si>
  <si>
    <t>68.32 倍</t>
    <rPh sb="6" eb="7">
      <t>bei</t>
    </rPh>
    <phoneticPr fontId="3" type="noConversion"/>
  </si>
  <si>
    <t>58.52 倍</t>
    <rPh sb="6" eb="7">
      <t>bei</t>
    </rPh>
    <phoneticPr fontId="3" type="noConversion"/>
  </si>
  <si>
    <t>营收净利都有比较大的增长，手游业务表现一如既往的优异，在互联网平台和移动</t>
    <rPh sb="0" eb="1">
      <t>ying shou</t>
    </rPh>
    <rPh sb="2" eb="3">
      <t>jing li</t>
    </rPh>
    <rPh sb="4" eb="5">
      <t>dou you</t>
    </rPh>
    <rPh sb="6" eb="7">
      <t>bi jiao</t>
    </rPh>
    <rPh sb="8" eb="9">
      <t>da de</t>
    </rPh>
    <rPh sb="10" eb="11">
      <t>zeng z</t>
    </rPh>
    <rPh sb="13" eb="14">
      <t>shou you ye wu</t>
    </rPh>
    <rPh sb="17" eb="18">
      <t>biao xian you yi</t>
    </rPh>
    <rPh sb="19" eb="20">
      <t>yi ru ji w</t>
    </rPh>
    <rPh sb="23" eb="24">
      <t>de</t>
    </rPh>
    <rPh sb="27" eb="28">
      <t>zai</t>
    </rPh>
    <rPh sb="28" eb="29">
      <t>hu lian wang ping tai</t>
    </rPh>
    <rPh sb="33" eb="34">
      <t>he</t>
    </rPh>
    <rPh sb="34" eb="35">
      <t>yi dong ying y</t>
    </rPh>
    <phoneticPr fontId="3" type="noConversion"/>
  </si>
  <si>
    <t>应用分发等非游戏领域也开始发力，当前市盈率位于历史底部，应重点关注</t>
    <phoneticPr fontId="3" type="noConversion"/>
  </si>
  <si>
    <t>至 19 年承诺业绩预计增厚 9.4 亿，而且收购属于游戏主营业务的扩充，并表后公司</t>
    <rPh sb="21" eb="22">
      <t>er qie</t>
    </rPh>
    <rPh sb="23" eb="24">
      <t>shou gou</t>
    </rPh>
    <rPh sb="25" eb="26">
      <t>shu y</t>
    </rPh>
    <rPh sb="27" eb="28">
      <t>you xi</t>
    </rPh>
    <rPh sb="29" eb="30">
      <t>zhu ying</t>
    </rPh>
    <rPh sb="31" eb="32">
      <t>ye wu</t>
    </rPh>
    <rPh sb="33" eb="34">
      <t>de</t>
    </rPh>
    <rPh sb="34" eb="35">
      <t>kuo c</t>
    </rPh>
    <rPh sb="37" eb="38">
      <t>bing biao</t>
    </rPh>
    <rPh sb="39" eb="40">
      <t>hou</t>
    </rPh>
    <rPh sb="40" eb="41">
      <t>gong si</t>
    </rPh>
    <phoneticPr fontId="3" type="noConversion"/>
  </si>
  <si>
    <t>17Q2 起公司同比增速环比滑坡，下半年连续两个季度净利同比负增长，股价也自</t>
    <rPh sb="5" eb="6">
      <t>qi</t>
    </rPh>
    <rPh sb="6" eb="7">
      <t>gong si</t>
    </rPh>
    <rPh sb="8" eb="9">
      <t>tong bi zeng su</t>
    </rPh>
    <rPh sb="12" eb="13">
      <t>huan bi</t>
    </rPh>
    <rPh sb="14" eb="15">
      <t>hua po</t>
    </rPh>
    <rPh sb="17" eb="18">
      <t>xia ban nian</t>
    </rPh>
    <rPh sb="20" eb="21">
      <t>lian xu liang ge ji du</t>
    </rPh>
    <rPh sb="26" eb="27">
      <t>jing li</t>
    </rPh>
    <rPh sb="28" eb="29">
      <t>tong bi fu zeng zhang</t>
    </rPh>
    <rPh sb="34" eb="35">
      <t>gu jia</t>
    </rPh>
    <rPh sb="36" eb="37">
      <t>ye</t>
    </rPh>
    <rPh sb="37" eb="38">
      <t>zi</t>
    </rPh>
    <phoneticPr fontId="3" type="noConversion"/>
  </si>
  <si>
    <t>半年报披露起至今跌去 28%，目前估值位于底部区域。主要是页游萎缩，手游海外</t>
    <rPh sb="26" eb="27">
      <t>zhu yao shi</t>
    </rPh>
    <rPh sb="29" eb="30">
      <t>ye you</t>
    </rPh>
    <rPh sb="31" eb="32">
      <t>wei suo</t>
    </rPh>
    <rPh sb="34" eb="35">
      <t>shou you</t>
    </rPh>
    <rPh sb="36" eb="37">
      <t>hai wai</t>
    </rPh>
    <phoneticPr fontId="3" type="noConversion"/>
  </si>
  <si>
    <t>收入是公司预计未来增长点，公司手握一些不错的游戏IP，保留了些许想象空间，</t>
    <rPh sb="13" eb="14">
      <t>gong si</t>
    </rPh>
    <rPh sb="15" eb="16">
      <t>shou wo</t>
    </rPh>
    <rPh sb="17" eb="18">
      <t>yi xie</t>
    </rPh>
    <rPh sb="19" eb="20">
      <t>bu cuo de</t>
    </rPh>
    <rPh sb="22" eb="23">
      <t>you xi</t>
    </rPh>
    <rPh sb="27" eb="28">
      <t>bao liu</t>
    </rPh>
    <rPh sb="29" eb="30">
      <t>le</t>
    </rPh>
    <rPh sb="30" eb="31">
      <t>xie xu</t>
    </rPh>
    <rPh sb="32" eb="33">
      <t>xiang xiang kong j</t>
    </rPh>
    <phoneticPr fontId="3" type="noConversion"/>
  </si>
  <si>
    <t>1.5 亿投资收益延后至今年确认，是否用做短期经营增长乏力的对冲，还需观察</t>
    <rPh sb="21" eb="22">
      <t>duan qi</t>
    </rPh>
    <rPh sb="35" eb="36">
      <t>guan cha</t>
    </rPh>
    <phoneticPr fontId="3" type="noConversion"/>
  </si>
  <si>
    <t>17 年快报年度营收净利双降，还提示商誉减值影响年报最终数据的可能性，公司</t>
    <rPh sb="3" eb="4">
      <t>nian</t>
    </rPh>
    <rPh sb="4" eb="5">
      <t>kuai bao</t>
    </rPh>
    <rPh sb="6" eb="7">
      <t>nian du</t>
    </rPh>
    <rPh sb="8" eb="9">
      <t>ying shou jing li shuang jiang</t>
    </rPh>
    <rPh sb="15" eb="16">
      <t>hai</t>
    </rPh>
    <rPh sb="16" eb="17">
      <t>ti shi</t>
    </rPh>
    <rPh sb="18" eb="19">
      <t>shang yu jian zhi</t>
    </rPh>
    <rPh sb="22" eb="23">
      <t>ying x</t>
    </rPh>
    <rPh sb="24" eb="25">
      <t>nian bao</t>
    </rPh>
    <rPh sb="26" eb="27">
      <t>zui zhong shu ju</t>
    </rPh>
    <rPh sb="30" eb="31">
      <t>de</t>
    </rPh>
    <rPh sb="31" eb="32">
      <t>ke neng x</t>
    </rPh>
    <rPh sb="35" eb="36">
      <t>gong si</t>
    </rPh>
    <phoneticPr fontId="3" type="noConversion"/>
  </si>
  <si>
    <t>解释双降原因为重点游戏延期和研发加大，参考半年报其融资能力也有所下降，</t>
    <rPh sb="0" eb="1">
      <t>jie shi</t>
    </rPh>
    <rPh sb="2" eb="3">
      <t>shuang jiang</t>
    </rPh>
    <rPh sb="3" eb="4">
      <t>jiang</t>
    </rPh>
    <rPh sb="4" eb="5">
      <t>yuan yin</t>
    </rPh>
    <rPh sb="6" eb="7">
      <t>wei</t>
    </rPh>
    <rPh sb="7" eb="8">
      <t>zhong dian you xi</t>
    </rPh>
    <rPh sb="11" eb="12">
      <t>yan qi</t>
    </rPh>
    <rPh sb="13" eb="14">
      <t>he</t>
    </rPh>
    <rPh sb="14" eb="15">
      <t>yan fa</t>
    </rPh>
    <rPh sb="16" eb="17">
      <t>jia da</t>
    </rPh>
    <rPh sb="19" eb="20">
      <t>can kao ban nian bao</t>
    </rPh>
    <rPh sb="24" eb="25">
      <t>qi</t>
    </rPh>
    <rPh sb="25" eb="26">
      <t>rong zi neng li</t>
    </rPh>
    <rPh sb="29" eb="30">
      <t>ye you suo xia jiang</t>
    </rPh>
    <phoneticPr fontId="3" type="noConversion"/>
  </si>
  <si>
    <t>掌趣 PE band</t>
    <rPh sb="0" eb="1">
      <t>zhang qu</t>
    </rPh>
    <phoneticPr fontId="3" type="noConversion"/>
  </si>
  <si>
    <t>掌趣 净利增速</t>
    <rPh sb="0" eb="1">
      <t>zhang qu</t>
    </rPh>
    <rPh sb="3" eb="4">
      <t>jing li</t>
    </rPh>
    <rPh sb="5" eb="6">
      <t>zeng su</t>
    </rPh>
    <phoneticPr fontId="3" type="noConversion"/>
  </si>
  <si>
    <t>掌趣 营收增速</t>
    <rPh sb="0" eb="1">
      <t>zhang qu</t>
    </rPh>
    <rPh sb="3" eb="4">
      <t>ying shou zeng su</t>
    </rPh>
    <phoneticPr fontId="3" type="noConversion"/>
  </si>
  <si>
    <t>自2012年上市以来，掌趣科技依靠频繁的并购迅速做大市值（据不完全统计掌趣科技先后完成的并购企业数量超40起），其市值曾在三年内从40亿元一度最飙涨到最高540亿元，一跃</t>
    <rPh sb="29" eb="30">
      <t>ju</t>
    </rPh>
    <phoneticPr fontId="3" type="noConversion"/>
  </si>
  <si>
    <t>成为创业板明星，今天市值剩下 156 亿。</t>
    <rPh sb="8" eb="9">
      <t>jin t</t>
    </rPh>
    <rPh sb="10" eb="11">
      <t>shi zhi</t>
    </rPh>
    <rPh sb="12" eb="13">
      <t>sheng</t>
    </rPh>
    <rPh sb="13" eb="14">
      <t>xia</t>
    </rPh>
    <rPh sb="19" eb="20">
      <t>yi</t>
    </rPh>
    <phoneticPr fontId="3" type="noConversion"/>
  </si>
  <si>
    <t>在卖方研报一片看好声中，我认为掌趣科技前车之鉴，世纪华通这种外延式扩张（特别是跨界）只是资本的狂欢，可能成为投资者的梦魇，应远离才是明智之举</t>
    <rPh sb="0" eb="1">
      <t>zai mai fang</t>
    </rPh>
    <rPh sb="3" eb="4">
      <t>yan bao</t>
    </rPh>
    <rPh sb="5" eb="6">
      <t>yi pian</t>
    </rPh>
    <rPh sb="7" eb="8">
      <t>kan hao sheng zhong</t>
    </rPh>
    <rPh sb="12" eb="13">
      <t>wo ren wei</t>
    </rPh>
    <rPh sb="15" eb="16">
      <t>zhang qu ke ji</t>
    </rPh>
    <rPh sb="19" eb="20">
      <t>qian che zhi jian</t>
    </rPh>
    <rPh sb="24" eb="25">
      <t>shi ji hua t</t>
    </rPh>
    <rPh sb="28" eb="29">
      <t>zhe zhong</t>
    </rPh>
    <rPh sb="30" eb="31">
      <t>wai yan shi</t>
    </rPh>
    <rPh sb="33" eb="34">
      <t>kuo zhang</t>
    </rPh>
    <rPh sb="36" eb="37">
      <t>te bie shi</t>
    </rPh>
    <rPh sb="39" eb="40">
      <t>kua jie</t>
    </rPh>
    <rPh sb="42" eb="43">
      <t>zhi</t>
    </rPh>
    <rPh sb="43" eb="44">
      <t>shi</t>
    </rPh>
    <rPh sb="44" eb="45">
      <t>zi ben de</t>
    </rPh>
    <rPh sb="47" eb="48">
      <t>kuang huan</t>
    </rPh>
    <rPh sb="50" eb="51">
      <t>ke neng</t>
    </rPh>
    <rPh sb="52" eb="53">
      <t>cheng wei</t>
    </rPh>
    <rPh sb="54" eb="55">
      <t>tou zi zhe</t>
    </rPh>
    <rPh sb="57" eb="58">
      <t>de</t>
    </rPh>
    <rPh sb="58" eb="59">
      <t>meng yan</t>
    </rPh>
    <rPh sb="61" eb="62">
      <t>ying</t>
    </rPh>
    <rPh sb="62" eb="63">
      <t>yuan li</t>
    </rPh>
    <rPh sb="64" eb="65">
      <t>cai shi</t>
    </rPh>
    <rPh sb="66" eb="67">
      <t>ming zhi zhi ju</t>
    </rPh>
    <phoneticPr fontId="3" type="noConversion"/>
  </si>
  <si>
    <t>17Q4 增加 0.43 亿非经常性利益，扣非后该季度净损 1386 万，综合看整个下半年</t>
    <rPh sb="5" eb="6">
      <t>zeng jia</t>
    </rPh>
    <rPh sb="13" eb="14">
      <t>yi</t>
    </rPh>
    <rPh sb="14" eb="15">
      <t>fei</t>
    </rPh>
    <rPh sb="15" eb="16">
      <t>jing c</t>
    </rPh>
    <rPh sb="17" eb="18">
      <t>xing</t>
    </rPh>
    <rPh sb="18" eb="19">
      <t>li</t>
    </rPh>
    <rPh sb="21" eb="22">
      <t>kou fei</t>
    </rPh>
    <rPh sb="23" eb="24">
      <t>hou</t>
    </rPh>
    <rPh sb="24" eb="25">
      <t>gai ji du</t>
    </rPh>
    <rPh sb="27" eb="28">
      <t>jing sun</t>
    </rPh>
    <rPh sb="35" eb="36">
      <t>wan</t>
    </rPh>
    <rPh sb="37" eb="38">
      <t>zong he kan</t>
    </rPh>
    <rPh sb="40" eb="41">
      <t>zheng ge</t>
    </rPh>
    <rPh sb="42" eb="43">
      <t>xia ban nian</t>
    </rPh>
    <phoneticPr fontId="3" type="noConversion"/>
  </si>
  <si>
    <t>从净利营收增速曲线看，公司在 2015下半年达到顶峰（主要依靠外延式收购），接下来曲线遭遇断崖式下滑，估值也随着下来，形成戴维斯双杀，直到 16 年底引入腾讯战投后估值回</t>
    <rPh sb="0" eb="1">
      <t>cong jing li</t>
    </rPh>
    <rPh sb="5" eb="6">
      <t>zeng zhang</t>
    </rPh>
    <rPh sb="6" eb="7">
      <t>su</t>
    </rPh>
    <rPh sb="7" eb="8">
      <t>qu xian</t>
    </rPh>
    <rPh sb="9" eb="10">
      <t>kan</t>
    </rPh>
    <rPh sb="11" eb="12">
      <t>gong si</t>
    </rPh>
    <rPh sb="13" eb="14">
      <t>zai</t>
    </rPh>
    <rPh sb="19" eb="20">
      <t>xia</t>
    </rPh>
    <rPh sb="22" eb="23">
      <t>da dao</t>
    </rPh>
    <rPh sb="24" eb="25">
      <t>ding f</t>
    </rPh>
    <rPh sb="27" eb="28">
      <t>zhu yao yi kao</t>
    </rPh>
    <rPh sb="31" eb="32">
      <t>wai yan shi</t>
    </rPh>
    <rPh sb="34" eb="35">
      <t>shou gou</t>
    </rPh>
    <rPh sb="38" eb="39">
      <t>jie xia lai</t>
    </rPh>
    <rPh sb="41" eb="42">
      <t>qu xian</t>
    </rPh>
    <rPh sb="43" eb="44">
      <t>zao yu</t>
    </rPh>
    <rPh sb="45" eb="46">
      <t>duan ya</t>
    </rPh>
    <rPh sb="47" eb="48">
      <t>shi</t>
    </rPh>
    <rPh sb="48" eb="49">
      <t>xia</t>
    </rPh>
    <rPh sb="49" eb="50">
      <t>hua</t>
    </rPh>
    <rPh sb="51" eb="52">
      <t>gu zhi</t>
    </rPh>
    <rPh sb="53" eb="54">
      <t>ye</t>
    </rPh>
    <rPh sb="54" eb="55">
      <t>sui zhe</t>
    </rPh>
    <rPh sb="56" eb="57">
      <t>xia lai</t>
    </rPh>
    <rPh sb="59" eb="60">
      <t>xing c</t>
    </rPh>
    <rPh sb="61" eb="62">
      <t>dai wei s shuang sha</t>
    </rPh>
    <rPh sb="67" eb="68">
      <t>zhi dao</t>
    </rPh>
    <phoneticPr fontId="3" type="noConversion"/>
  </si>
  <si>
    <t>升。巧合的是，这个阶段也是三年限售解禁期，大股东及管理层合计套现逾 60 亿，实际控制人股权从上市前的 49.76% 至今仅剩 14.67%。</t>
    <rPh sb="13" eb="14">
      <t>san n</t>
    </rPh>
    <rPh sb="28" eb="29">
      <t>he ji</t>
    </rPh>
    <rPh sb="32" eb="33">
      <t>yu</t>
    </rPh>
    <rPh sb="46" eb="47">
      <t>cong</t>
    </rPh>
    <rPh sb="47" eb="48">
      <t>shang shi</t>
    </rPh>
    <rPh sb="49" eb="50">
      <t>qian</t>
    </rPh>
    <rPh sb="50" eb="51">
      <t>de</t>
    </rPh>
    <rPh sb="59" eb="60">
      <t>zhi jin</t>
    </rPh>
    <phoneticPr fontId="3" type="noConversion"/>
  </si>
  <si>
    <t>公司业绩下行明显，预告 18Q1 有 3.5 倍同比增长，据公司说明和新的外延布局（</t>
    <rPh sb="2" eb="3">
      <t>ye ji</t>
    </rPh>
    <rPh sb="4" eb="5">
      <t>xia xing</t>
    </rPh>
    <rPh sb="6" eb="7">
      <t>ming xian</t>
    </rPh>
    <rPh sb="9" eb="10">
      <t>yu gao</t>
    </rPh>
    <rPh sb="17" eb="18">
      <t>you</t>
    </rPh>
    <rPh sb="23" eb="24">
      <t>bei</t>
    </rPh>
    <rPh sb="24" eb="25">
      <t>tong bi</t>
    </rPh>
    <rPh sb="29" eb="30">
      <t>ju</t>
    </rPh>
    <rPh sb="30" eb="31">
      <t>gong si shuo ming</t>
    </rPh>
    <rPh sb="34" eb="35">
      <t>he</t>
    </rPh>
    <rPh sb="35" eb="36">
      <t>xin shou gou</t>
    </rPh>
    <rPh sb="36" eb="37">
      <t>de</t>
    </rPh>
    <rPh sb="37" eb="38">
      <t>wai yan bu ju</t>
    </rPh>
    <phoneticPr fontId="3" type="noConversion"/>
  </si>
  <si>
    <t>云服务、文旅）和投资分红有关，总体而言无关注价值</t>
    <rPh sb="0" eb="1">
      <t>yun fu wu</t>
    </rPh>
    <rPh sb="4" eb="5">
      <t>wen lü</t>
    </rPh>
    <rPh sb="7" eb="8">
      <t>he</t>
    </rPh>
    <rPh sb="8" eb="9">
      <t>tou zi</t>
    </rPh>
    <rPh sb="10" eb="11">
      <t>fen hong</t>
    </rPh>
    <rPh sb="12" eb="13">
      <t>you guan</t>
    </rPh>
    <rPh sb="15" eb="16">
      <t>zong ti er yan</t>
    </rPh>
    <rPh sb="19" eb="20">
      <t>wu</t>
    </rPh>
    <rPh sb="20" eb="21">
      <t>guan zhu jia zhi</t>
    </rPh>
    <phoneticPr fontId="3" type="noConversion"/>
  </si>
  <si>
    <t>显示公司仍处于“页转手”阵痛期，引入腾讯战投使估值受刺激短期冲高，远离</t>
    <rPh sb="0" eb="1">
      <t>xian shi</t>
    </rPh>
    <rPh sb="2" eb="3">
      <t>gong si</t>
    </rPh>
    <rPh sb="4" eb="5">
      <t>reng</t>
    </rPh>
    <rPh sb="5" eb="6">
      <t>chu yu</t>
    </rPh>
    <rPh sb="12" eb="13">
      <t>zhen tong qi</t>
    </rPh>
    <rPh sb="16" eb="17">
      <t>yin ru</t>
    </rPh>
    <rPh sb="18" eb="19">
      <t>teng x</t>
    </rPh>
    <rPh sb="20" eb="21">
      <t>zhan tou</t>
    </rPh>
    <rPh sb="22" eb="23">
      <t>shi</t>
    </rPh>
    <rPh sb="23" eb="24">
      <t>gu zhi</t>
    </rPh>
    <rPh sb="25" eb="26">
      <t>shou ci ji</t>
    </rPh>
    <rPh sb="28" eb="29">
      <t>duan qi chong gao</t>
    </rPh>
    <rPh sb="33" eb="34">
      <t>yuan li</t>
    </rPh>
    <phoneticPr fontId="3" type="noConversion"/>
  </si>
  <si>
    <t>当下的世纪华通，市值刚过 500 亿，较 11年上市初期翻了 10 倍，和外延布局密切相关，还寄望靠盛大游戏注入，一举超越巨人网络成为 A 股第一大市值游戏公司（其实是汽配公司）</t>
    <rPh sb="0" eb="1">
      <t>dang xia</t>
    </rPh>
    <rPh sb="2" eb="3">
      <t>de</t>
    </rPh>
    <rPh sb="3" eb="4">
      <t>shi ji hua tong</t>
    </rPh>
    <rPh sb="8" eb="9">
      <t>shi zhi</t>
    </rPh>
    <rPh sb="10" eb="11">
      <t>gang guo</t>
    </rPh>
    <rPh sb="17" eb="18">
      <t>yi</t>
    </rPh>
    <rPh sb="19" eb="20">
      <t>jiao</t>
    </rPh>
    <rPh sb="23" eb="24">
      <t>nian</t>
    </rPh>
    <rPh sb="24" eb="25">
      <t>shang shi chu qi</t>
    </rPh>
    <rPh sb="28" eb="29">
      <t>fan le</t>
    </rPh>
    <rPh sb="34" eb="35">
      <t>bei</t>
    </rPh>
    <rPh sb="36" eb="37">
      <t>he</t>
    </rPh>
    <rPh sb="37" eb="38">
      <t>wai yan</t>
    </rPh>
    <rPh sb="41" eb="42">
      <t>mi qie</t>
    </rPh>
    <rPh sb="43" eb="44">
      <t>xiang g</t>
    </rPh>
    <rPh sb="46" eb="47">
      <t>hai</t>
    </rPh>
    <rPh sb="47" eb="48">
      <t>ji wang</t>
    </rPh>
    <rPh sb="49" eb="50">
      <t>kao</t>
    </rPh>
    <rPh sb="50" eb="51">
      <t>sheng da you xi</t>
    </rPh>
    <rPh sb="54" eb="55">
      <t>zhu ru</t>
    </rPh>
    <rPh sb="57" eb="58">
      <t>yi ju</t>
    </rPh>
    <rPh sb="59" eb="60">
      <t>chao yue</t>
    </rPh>
    <rPh sb="61" eb="62">
      <t>ju ren wang luo</t>
    </rPh>
    <rPh sb="65" eb="66">
      <t>cheng wei</t>
    </rPh>
    <rPh sb="70" eb="71">
      <t>gu</t>
    </rPh>
    <rPh sb="71" eb="72">
      <t>di yi da shi zhi</t>
    </rPh>
    <rPh sb="76" eb="77">
      <t>you xi</t>
    </rPh>
    <rPh sb="78" eb="79">
      <t>gong si</t>
    </rPh>
    <rPh sb="81" eb="82">
      <t>qi shi</t>
    </rPh>
    <rPh sb="83" eb="84">
      <t>shi</t>
    </rPh>
    <rPh sb="84" eb="85">
      <t>qi pei</t>
    </rPh>
    <rPh sb="86" eb="87">
      <t>gong si</t>
    </rPh>
    <phoneticPr fontId="3" type="noConversion"/>
  </si>
  <si>
    <t>从成长市场进入成熟市场</t>
    <rPh sb="0" eb="1">
      <t>cong</t>
    </rPh>
    <rPh sb="1" eb="2">
      <t>cheng zhang</t>
    </rPh>
    <rPh sb="3" eb="4">
      <t>shi chang</t>
    </rPh>
    <rPh sb="5" eb="6">
      <t>jin ru</t>
    </rPh>
    <rPh sb="7" eb="8">
      <t>cheng shu</t>
    </rPh>
    <rPh sb="9" eb="10">
      <t>shi chang</t>
    </rPh>
    <phoneticPr fontId="3" type="noConversion"/>
  </si>
  <si>
    <t>智能手机出货量(亿部)</t>
    <rPh sb="0" eb="1">
      <t>zhi neng shou ji</t>
    </rPh>
    <rPh sb="4" eb="5">
      <t>chu huo l</t>
    </rPh>
    <rPh sb="8" eb="9">
      <t>yi</t>
    </rPh>
    <rPh sb="9" eb="10">
      <t>bu</t>
    </rPh>
    <phoneticPr fontId="3" type="noConversion"/>
  </si>
  <si>
    <t>手游市场规模(亿美元)</t>
    <rPh sb="0" eb="1">
      <t>shou you</t>
    </rPh>
    <rPh sb="2" eb="3">
      <t>shi chang</t>
    </rPh>
    <rPh sb="4" eb="5">
      <t>gui mo</t>
    </rPh>
    <rPh sb="7" eb="8">
      <t>yi</t>
    </rPh>
    <rPh sb="8" eb="9">
      <t>mei y</t>
    </rPh>
    <phoneticPr fontId="3" type="noConversion"/>
  </si>
  <si>
    <t>2013年</t>
    <rPh sb="4" eb="5">
      <t>nian</t>
    </rPh>
    <phoneticPr fontId="3" type="noConversion"/>
  </si>
  <si>
    <t>2016年</t>
    <rPh sb="4" eb="5">
      <t>nian</t>
    </rPh>
    <phoneticPr fontId="3" type="noConversion"/>
  </si>
  <si>
    <t>2013 年的全球手游市场规模 174 亿美元，当时全球智能手机出货量超越 PC 已两年，回头看，它正要开启一段高速增长期</t>
    <rPh sb="5" eb="6">
      <t>nian</t>
    </rPh>
    <rPh sb="6" eb="7">
      <t>de</t>
    </rPh>
    <rPh sb="7" eb="8">
      <t>quan qiu</t>
    </rPh>
    <rPh sb="9" eb="10">
      <t>shou you</t>
    </rPh>
    <rPh sb="11" eb="12">
      <t>shi chang</t>
    </rPh>
    <rPh sb="13" eb="14">
      <t>gui mo</t>
    </rPh>
    <rPh sb="20" eb="21">
      <t>yi</t>
    </rPh>
    <rPh sb="21" eb="22">
      <t>mei yuan</t>
    </rPh>
    <rPh sb="24" eb="25">
      <t>dang shi</t>
    </rPh>
    <rPh sb="26" eb="27">
      <t>quan qiu</t>
    </rPh>
    <rPh sb="28" eb="29">
      <t>zhi neng shou ji</t>
    </rPh>
    <rPh sb="32" eb="33">
      <t>chu huo liang</t>
    </rPh>
    <rPh sb="35" eb="36">
      <t>chao yue</t>
    </rPh>
    <rPh sb="41" eb="42">
      <t>yi</t>
    </rPh>
    <rPh sb="42" eb="43">
      <t>liang n</t>
    </rPh>
    <rPh sb="45" eb="46">
      <t>hui tou kan</t>
    </rPh>
    <rPh sb="49" eb="50">
      <t>ta</t>
    </rPh>
    <rPh sb="50" eb="51">
      <t>zheng yao</t>
    </rPh>
    <rPh sb="52" eb="53">
      <t>kai qi</t>
    </rPh>
    <rPh sb="54" eb="55">
      <t>yi duan</t>
    </rPh>
    <rPh sb="56" eb="57">
      <t>gao su zeng zhang qi</t>
    </rPh>
    <phoneticPr fontId="3" type="noConversion"/>
  </si>
  <si>
    <t>CAGR</t>
    <phoneticPr fontId="3" type="noConversion"/>
  </si>
  <si>
    <t>根据 Newzoo 17年底公布的报告，该年度预估全球游戏市场规模和手游市场规模分别从</t>
    <rPh sb="0" eb="1">
      <t>gen ju</t>
    </rPh>
    <rPh sb="12" eb="13">
      <t>nian di</t>
    </rPh>
    <rPh sb="14" eb="15">
      <t>gong bu de bao gao</t>
    </rPh>
    <rPh sb="20" eb="21">
      <t>gai nian du</t>
    </rPh>
    <rPh sb="23" eb="24">
      <t>yu gu</t>
    </rPh>
    <rPh sb="25" eb="26">
      <t>quan qiu</t>
    </rPh>
    <rPh sb="27" eb="28">
      <t>you xi</t>
    </rPh>
    <rPh sb="29" eb="30">
      <t>shi chang</t>
    </rPh>
    <rPh sb="31" eb="32">
      <t>gui mo</t>
    </rPh>
    <rPh sb="33" eb="34">
      <t>he</t>
    </rPh>
    <rPh sb="34" eb="35">
      <t>shou you</t>
    </rPh>
    <rPh sb="36" eb="37">
      <t>shi chang gui mo</t>
    </rPh>
    <rPh sb="40" eb="41">
      <t>fen bie</t>
    </rPh>
    <rPh sb="42" eb="43">
      <t>cong</t>
    </rPh>
    <phoneticPr fontId="3" type="noConversion"/>
  </si>
  <si>
    <t>1065 亿美元和 426 亿美元上调到 1160 亿美元和 504 亿美元（最新预估如右图）</t>
    <rPh sb="5" eb="6">
      <t>yi</t>
    </rPh>
    <rPh sb="6" eb="7">
      <t>mei yuan</t>
    </rPh>
    <rPh sb="8" eb="9">
      <t>he</t>
    </rPh>
    <rPh sb="14" eb="15">
      <t>yi</t>
    </rPh>
    <rPh sb="15" eb="16">
      <t>mei yuan</t>
    </rPh>
    <rPh sb="17" eb="18">
      <t>shang tiao</t>
    </rPh>
    <rPh sb="19" eb="20">
      <t>dao</t>
    </rPh>
    <rPh sb="26" eb="27">
      <t>yi</t>
    </rPh>
    <rPh sb="27" eb="28">
      <t>mei yuan</t>
    </rPh>
    <rPh sb="29" eb="30">
      <t>he</t>
    </rPh>
    <rPh sb="35" eb="36">
      <t>yi</t>
    </rPh>
    <rPh sb="36" eb="37">
      <t>mei y</t>
    </rPh>
    <rPh sb="39" eb="40">
      <t>zui xin</t>
    </rPh>
    <rPh sb="41" eb="42">
      <t>yu gu</t>
    </rPh>
    <rPh sb="43" eb="44">
      <t>ru you</t>
    </rPh>
    <rPh sb="45" eb="46">
      <t>tu</t>
    </rPh>
    <phoneticPr fontId="3" type="noConversion"/>
  </si>
  <si>
    <t>2017年</t>
    <rPh sb="4" eb="5">
      <t>nian</t>
    </rPh>
    <phoneticPr fontId="3" type="noConversion"/>
  </si>
  <si>
    <t>2020年</t>
    <rPh sb="4" eb="5">
      <t>nian</t>
    </rPh>
    <phoneticPr fontId="3" type="noConversion"/>
  </si>
  <si>
    <t>按右图预估，则手游市场预计在 2020 年达到 723 亿美元的规模，三年复合增速</t>
    <rPh sb="0" eb="1">
      <t>an</t>
    </rPh>
    <rPh sb="1" eb="2">
      <t>you tu</t>
    </rPh>
    <rPh sb="3" eb="4">
      <t>yu gu</t>
    </rPh>
    <rPh sb="6" eb="7">
      <t>ze</t>
    </rPh>
    <rPh sb="7" eb="8">
      <t>shou you shi chang</t>
    </rPh>
    <rPh sb="11" eb="12">
      <t>yu ji</t>
    </rPh>
    <rPh sb="13" eb="14">
      <t>zai</t>
    </rPh>
    <rPh sb="20" eb="21">
      <t>nian</t>
    </rPh>
    <rPh sb="21" eb="22">
      <t>da dao</t>
    </rPh>
    <rPh sb="28" eb="29">
      <t>yi</t>
    </rPh>
    <rPh sb="29" eb="30">
      <t>mei yuan</t>
    </rPh>
    <rPh sb="31" eb="32">
      <t>de</t>
    </rPh>
    <rPh sb="32" eb="33">
      <t>gui mo</t>
    </rPh>
    <rPh sb="35" eb="36">
      <t>san nian fu he zeng su</t>
    </rPh>
    <phoneticPr fontId="3" type="noConversion"/>
  </si>
  <si>
    <t>从前述的 28.48% 下降至 12.78%</t>
    <rPh sb="0" eb="1">
      <t>cong</t>
    </rPh>
    <rPh sb="1" eb="2">
      <t>qian shu</t>
    </rPh>
    <rPh sb="3" eb="4">
      <t>de</t>
    </rPh>
    <phoneticPr fontId="3" type="noConversion"/>
  </si>
  <si>
    <t>在全球智能手机出货量增长陷入停滞（根据 IDC 调研，2017年出货量同比下降 0.5%）、</t>
    <rPh sb="0" eb="1">
      <t>zai</t>
    </rPh>
    <rPh sb="1" eb="2">
      <t>quan qiu</t>
    </rPh>
    <rPh sb="3" eb="4">
      <t>zhi neng</t>
    </rPh>
    <rPh sb="5" eb="6">
      <t>shou ji</t>
    </rPh>
    <rPh sb="7" eb="8">
      <t>chu huo l</t>
    </rPh>
    <rPh sb="9" eb="10">
      <t>liang</t>
    </rPh>
    <rPh sb="10" eb="11">
      <t>zeng zhang</t>
    </rPh>
    <rPh sb="12" eb="13">
      <t>xian ru</t>
    </rPh>
    <rPh sb="14" eb="15">
      <t>ting zhi</t>
    </rPh>
    <rPh sb="17" eb="18">
      <t>gen ju</t>
    </rPh>
    <rPh sb="24" eb="25">
      <t>diao yan</t>
    </rPh>
    <rPh sb="31" eb="32">
      <t>nian</t>
    </rPh>
    <rPh sb="32" eb="33">
      <t>chu huo l</t>
    </rPh>
    <rPh sb="35" eb="36">
      <t>tong bi</t>
    </rPh>
    <rPh sb="37" eb="38">
      <t>xia jiang</t>
    </rPh>
    <phoneticPr fontId="3" type="noConversion"/>
  </si>
  <si>
    <t>未来 5 年预估复合增速仅 2.8% 的情况下，手游市场也将告别成长市场阶段，迈入成熟市场。</t>
    <rPh sb="19" eb="20">
      <t>de</t>
    </rPh>
    <rPh sb="20" eb="21">
      <t>qing k</t>
    </rPh>
    <rPh sb="22" eb="23">
      <t>xia</t>
    </rPh>
    <rPh sb="39" eb="40">
      <t>mai</t>
    </rPh>
    <phoneticPr fontId="3" type="noConversion"/>
  </si>
  <si>
    <t>2017 年全球手游市场规模同比增长 23.23%，结束了连续三年 30%+ 的高速增长，</t>
    <rPh sb="5" eb="6">
      <t>nian</t>
    </rPh>
    <rPh sb="6" eb="7">
      <t>quan qiu</t>
    </rPh>
    <rPh sb="8" eb="9">
      <t>shou you</t>
    </rPh>
    <rPh sb="10" eb="11">
      <t>shi chang</t>
    </rPh>
    <rPh sb="12" eb="13">
      <t>gui mo</t>
    </rPh>
    <rPh sb="14" eb="15">
      <t>tong bi</t>
    </rPh>
    <rPh sb="16" eb="17">
      <t>zeng zhang</t>
    </rPh>
    <rPh sb="26" eb="27">
      <t>jie shu</t>
    </rPh>
    <rPh sb="28" eb="29">
      <t>le</t>
    </rPh>
    <rPh sb="29" eb="30">
      <t>lian xu</t>
    </rPh>
    <rPh sb="31" eb="32">
      <t>san n</t>
    </rPh>
    <rPh sb="39" eb="40">
      <t>de</t>
    </rPh>
    <rPh sb="40" eb="41">
      <t>gao su zeng z</t>
    </rPh>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</si>
</sst>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76" formatCode="_ * #,##0.00_ ;_ * \-#,##0.00_ ;_ * &quot;-&quot;??_ ;_ @_ "/>
    <numFmt numFmtId="177" formatCode="0.0%"/>
    <numFmt numFmtId="178" formatCode="#,##0_);[Red]\(#,##0\)"/>
    <numFmt numFmtId="179" formatCode="0.00_);[Red]\(0.00\)"/>
    <numFmt numFmtId="180" formatCode="0.0000"/>
    <numFmt numFmtId="181" formatCode="0.0"/>
    <numFmt numFmtId="182" formatCode="_-* #,##0_-;\-* #,##0_-;_-* &quot;-&quot;??_-;_-@_-"/>
    <numFmt numFmtId="183" formatCode="#,##0.00_ "/>
  </numFmts>
  <fonts count="26" x14ac:knownFonts="1">
    <font>
      <sz val="11"/>
      <color theme="1"/>
      <name val="等线"/>
      <family val="2"/>
      <charset val="134"/>
      <scheme val="minor"/>
    </font>
    <font>
      <sz val="12"/>
      <color theme="1"/>
      <name val="等线"/>
      <family val="2"/>
      <charset val="134"/>
      <scheme val="minor"/>
    </font>
    <font>
      <sz val="10"/>
      <color theme="1"/>
      <name val="Times New Roman"/>
      <family val="1"/>
    </font>
    <font>
      <sz val="9"/>
      <name val="等线"/>
      <family val="2"/>
      <charset val="134"/>
      <scheme val="minor"/>
    </font>
    <font>
      <sz val="10"/>
      <color theme="1"/>
      <name val="宋体"/>
      <family val="3"/>
      <charset val="134"/>
    </font>
    <font>
      <sz val="10"/>
      <color theme="1"/>
      <name val="Arial"/>
      <family val="2"/>
      <charset val="134"/>
    </font>
    <font>
      <b/>
      <sz val="10"/>
      <color theme="1"/>
      <name val="Times New Roman"/>
      <family val="1"/>
    </font>
    <font>
      <b/>
      <sz val="14"/>
      <color theme="1"/>
      <name val="宋体"/>
      <family val="3"/>
      <charset val="134"/>
    </font>
    <font>
      <sz val="14"/>
      <color theme="1"/>
      <name val="宋体"/>
      <family val="3"/>
      <charset val="134"/>
    </font>
    <font>
      <sz val="11"/>
      <color theme="1"/>
      <name val="等线"/>
      <family val="2"/>
      <charset val="134"/>
      <scheme val="minor"/>
    </font>
    <font>
      <b/>
      <sz val="14"/>
      <color theme="1"/>
      <name val="Times New Roman"/>
      <family val="1"/>
    </font>
    <font>
      <u/>
      <sz val="11"/>
      <color theme="11"/>
      <name val="等线"/>
      <family val="2"/>
      <charset val="134"/>
      <scheme val="minor"/>
    </font>
    <font>
      <sz val="11"/>
      <color theme="1"/>
      <name val="Times New Roman"/>
    </font>
    <font>
      <sz val="11"/>
      <color indexed="8"/>
      <name val="Calibri"/>
    </font>
    <font>
      <u/>
      <sz val="11"/>
      <color theme="10"/>
      <name val="等线"/>
      <family val="2"/>
      <charset val="134"/>
      <scheme val="minor"/>
    </font>
    <font>
      <sz val="9"/>
      <color theme="1"/>
      <name val="Times New Roman"/>
      <family val="1"/>
    </font>
    <font>
      <sz val="11"/>
      <color indexed="8"/>
      <name val="宋体"/>
      <family val="3"/>
      <charset val="134"/>
    </font>
    <font>
      <sz val="10"/>
      <color rgb="FFC00000"/>
      <name val="Times New Roman"/>
    </font>
    <font>
      <sz val="13"/>
      <color rgb="FFCC0000"/>
      <name val="Arial"/>
    </font>
    <font>
      <b/>
      <sz val="10"/>
      <color theme="9" tint="-0.249977111117893"/>
      <name val="Times New Roman"/>
    </font>
    <font>
      <sz val="9"/>
      <name val="微软雅黑"/>
      <family val="2"/>
      <charset val="134"/>
    </font>
    <font>
      <sz val="10"/>
      <name val="Arial"/>
    </font>
    <font>
      <sz val="8"/>
      <color theme="1"/>
      <name val="等线"/>
      <family val="2"/>
      <charset val="134"/>
      <scheme val="minor"/>
    </font>
    <font>
      <sz val="9.5"/>
      <color theme="1"/>
      <name val="Times New Roman"/>
      <family val="1"/>
    </font>
    <font>
      <sz val="9"/>
      <color theme="1"/>
      <name val="TimesNewRomanPSMT"/>
      <family val="1"/>
    </font>
    <font>
      <sz val="10"/>
      <color rgb="FF2B2B2B"/>
      <name val="Times New Roman"/>
    </font>
  </fonts>
  <fills count="9">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5">
    <border>
      <left/>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dashed">
        <color auto="1"/>
      </top>
      <bottom style="dashed">
        <color auto="1"/>
      </bottom>
      <diagonal/>
    </border>
    <border>
      <left/>
      <right/>
      <top style="dashed">
        <color auto="1"/>
      </top>
      <bottom style="dashed">
        <color auto="1"/>
      </bottom>
      <diagonal/>
    </border>
    <border>
      <left/>
      <right/>
      <top style="dashed">
        <color auto="1"/>
      </top>
      <bottom/>
      <diagonal/>
    </border>
    <border>
      <left/>
      <right/>
      <top/>
      <bottom style="dashed">
        <color auto="1"/>
      </bottom>
      <diagonal/>
    </border>
    <border>
      <left/>
      <right/>
      <top style="dashed">
        <color auto="1"/>
      </top>
      <bottom style="thin">
        <color auto="1"/>
      </bottom>
      <diagonal/>
    </border>
    <border>
      <left/>
      <right/>
      <top style="thin">
        <color auto="1"/>
      </top>
      <bottom style="thin">
        <color auto="1"/>
      </bottom>
      <diagonal/>
    </border>
  </borders>
  <cellStyleXfs count="57">
    <xf numFmtId="0" fontId="0" fillId="0" borderId="0">
      <alignment vertical="center"/>
    </xf>
    <xf numFmtId="0" fontId="5" fillId="0" borderId="0">
      <alignment vertical="center"/>
    </xf>
    <xf numFmtId="176" fontId="5" fillId="0" borderId="0" applyFont="0" applyFill="0" applyBorder="0" applyAlignment="0" applyProtection="0">
      <alignment vertical="center"/>
    </xf>
    <xf numFmtId="9" fontId="9" fillId="0" borderId="0" applyFont="0" applyFill="0" applyBorder="0" applyAlignment="0" applyProtection="0"/>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3" fillId="0" borderId="0" applyFill="0" applyProtection="0"/>
    <xf numFmtId="0" fontId="13" fillId="0" borderId="0" applyFill="0" applyProtection="0"/>
    <xf numFmtId="0" fontId="13" fillId="0" borderId="0" applyFill="0" applyProtection="0"/>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3" fillId="0" borderId="0" applyFill="0" applyProtection="0"/>
    <xf numFmtId="0" fontId="13" fillId="0" borderId="0" applyFill="0" applyProtection="0"/>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3" fillId="0" borderId="0" applyFill="0" applyProtection="0"/>
    <xf numFmtId="0" fontId="13" fillId="0" borderId="0" applyFill="0" applyProtection="0"/>
    <xf numFmtId="0" fontId="1" fillId="0" borderId="0"/>
    <xf numFmtId="0" fontId="16"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1" fillId="0" borderId="0"/>
    <xf numFmtId="43" fontId="9" fillId="0" borderId="0" applyFont="0" applyFill="0" applyBorder="0" applyAlignment="0" applyProtection="0"/>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cellStyleXfs>
  <cellXfs count="195">
    <xf numFmtId="0" fontId="0" fillId="0" borderId="0" xfId="0">
      <alignment vertical="center"/>
    </xf>
    <xf numFmtId="0" fontId="2" fillId="0" borderId="0" xfId="0" applyFont="1" applyAlignment="1">
      <alignment vertical="center"/>
    </xf>
    <xf numFmtId="0" fontId="2" fillId="0" borderId="1" xfId="0" applyFont="1" applyBorder="1" applyAlignment="1">
      <alignment vertical="center"/>
    </xf>
    <xf numFmtId="0" fontId="2" fillId="0" borderId="0" xfId="0" applyFont="1" applyBorder="1" applyAlignment="1">
      <alignment vertical="center"/>
    </xf>
    <xf numFmtId="0" fontId="2" fillId="0" borderId="2" xfId="0" applyFont="1" applyBorder="1" applyAlignment="1">
      <alignment vertical="center"/>
    </xf>
    <xf numFmtId="0" fontId="2" fillId="0" borderId="1" xfId="0" applyFont="1" applyFill="1" applyBorder="1" applyAlignment="1">
      <alignment vertical="center"/>
    </xf>
    <xf numFmtId="0" fontId="2" fillId="0" borderId="0" xfId="0" applyFont="1" applyFill="1" applyBorder="1" applyAlignment="1">
      <alignment vertical="center"/>
    </xf>
    <xf numFmtId="0" fontId="2" fillId="0" borderId="2" xfId="0" applyFont="1" applyFill="1" applyBorder="1" applyAlignment="1">
      <alignment vertical="center"/>
    </xf>
    <xf numFmtId="0" fontId="2" fillId="0" borderId="0" xfId="0" applyFont="1" applyFill="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1" xfId="0" applyFont="1" applyBorder="1" applyAlignment="1">
      <alignment horizontal="left" vertical="center"/>
    </xf>
    <xf numFmtId="177" fontId="2" fillId="0" borderId="0" xfId="0" applyNumberFormat="1" applyFont="1" applyBorder="1" applyAlignment="1">
      <alignment horizontal="right" vertical="center"/>
    </xf>
    <xf numFmtId="178" fontId="2" fillId="0" borderId="0" xfId="0" applyNumberFormat="1" applyFont="1" applyBorder="1" applyAlignment="1">
      <alignment horizontal="right" vertical="center"/>
    </xf>
    <xf numFmtId="0" fontId="2" fillId="0" borderId="0" xfId="0" applyFont="1" applyBorder="1" applyAlignment="1">
      <alignment vertical="center" wrapText="1"/>
    </xf>
    <xf numFmtId="14" fontId="2" fillId="0" borderId="0" xfId="0" applyNumberFormat="1" applyFont="1" applyAlignment="1">
      <alignment vertical="center"/>
    </xf>
    <xf numFmtId="0" fontId="2" fillId="0" borderId="0" xfId="0" applyFont="1" applyFill="1" applyBorder="1" applyAlignment="1">
      <alignment horizontal="right" vertical="center" wrapText="1"/>
    </xf>
    <xf numFmtId="0" fontId="2" fillId="0" borderId="0" xfId="0" applyFont="1" applyFill="1" applyBorder="1" applyAlignment="1">
      <alignment horizontal="righ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10" fillId="0" borderId="0" xfId="0" applyFont="1" applyAlignment="1">
      <alignment vertical="center"/>
    </xf>
    <xf numFmtId="0" fontId="2" fillId="0" borderId="1" xfId="0" applyFont="1" applyFill="1" applyBorder="1" applyAlignment="1">
      <alignment horizontal="left" vertical="center"/>
    </xf>
    <xf numFmtId="9" fontId="2" fillId="0" borderId="0" xfId="0" applyNumberFormat="1" applyFont="1" applyAlignment="1">
      <alignment vertical="center"/>
    </xf>
    <xf numFmtId="0" fontId="2" fillId="0" borderId="0" xfId="0" applyFont="1" applyBorder="1" applyAlignment="1">
      <alignment horizontal="left" vertical="center" wrapText="1"/>
    </xf>
    <xf numFmtId="0" fontId="2" fillId="0" borderId="1" xfId="0" applyFont="1" applyBorder="1" applyAlignment="1">
      <alignment horizontal="left" vertical="center" wrapText="1"/>
    </xf>
    <xf numFmtId="0" fontId="2"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2"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2" xfId="0" applyFont="1" applyFill="1" applyBorder="1" applyAlignment="1">
      <alignment horizontal="left" vertical="center" wrapText="1"/>
    </xf>
    <xf numFmtId="0" fontId="8" fillId="0" borderId="1" xfId="0" applyFont="1" applyBorder="1" applyAlignment="1">
      <alignment vertical="center"/>
    </xf>
    <xf numFmtId="0" fontId="12" fillId="0" borderId="0" xfId="0" applyFont="1" applyFill="1" applyAlignment="1">
      <alignment horizontal="center" vertical="center"/>
    </xf>
    <xf numFmtId="0" fontId="2" fillId="2" borderId="1" xfId="0" applyFont="1" applyFill="1" applyBorder="1" applyAlignment="1">
      <alignment horizontal="left" vertical="center"/>
    </xf>
    <xf numFmtId="0" fontId="2" fillId="3" borderId="0" xfId="0" applyFont="1" applyFill="1" applyBorder="1" applyAlignment="1">
      <alignment horizontal="left" vertical="center"/>
    </xf>
    <xf numFmtId="0" fontId="2" fillId="0" borderId="0" xfId="0"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0" borderId="0" xfId="0" applyFont="1" applyFill="1" applyBorder="1" applyAlignment="1">
      <alignment horizontal="left" vertical="center" wrapText="1"/>
    </xf>
    <xf numFmtId="0" fontId="6" fillId="0" borderId="1" xfId="0" applyFont="1" applyFill="1" applyBorder="1" applyAlignment="1">
      <alignment horizontal="left" vertical="center"/>
    </xf>
    <xf numFmtId="0" fontId="2" fillId="0" borderId="0" xfId="0" applyFont="1" applyFill="1" applyBorder="1" applyAlignment="1">
      <alignment horizontal="left" vertical="center" wrapText="1"/>
    </xf>
    <xf numFmtId="10" fontId="2" fillId="0" borderId="0" xfId="3" applyNumberFormat="1" applyFont="1" applyFill="1" applyBorder="1" applyAlignment="1">
      <alignment horizontal="center" vertical="center" wrapText="1"/>
    </xf>
    <xf numFmtId="0" fontId="2" fillId="0" borderId="0" xfId="0" applyFont="1" applyFill="1" applyBorder="1" applyAlignment="1">
      <alignment horizontal="center" vertical="center" wrapText="1"/>
    </xf>
    <xf numFmtId="0" fontId="15" fillId="0" borderId="0" xfId="0" applyFont="1" applyFill="1" applyBorder="1" applyAlignment="1">
      <alignment horizontal="center" vertical="center" wrapText="1"/>
    </xf>
    <xf numFmtId="179" fontId="2" fillId="0" borderId="0" xfId="0" applyNumberFormat="1" applyFont="1" applyBorder="1" applyAlignment="1">
      <alignment horizontal="center" vertical="center"/>
    </xf>
    <xf numFmtId="0" fontId="2" fillId="0" borderId="0" xfId="0" applyFont="1" applyFill="1" applyBorder="1" applyAlignment="1">
      <alignment horizontal="left" vertical="center" wrapText="1"/>
    </xf>
    <xf numFmtId="0" fontId="6" fillId="0" borderId="0" xfId="0" applyFont="1" applyFill="1" applyBorder="1" applyAlignment="1">
      <alignment vertical="center"/>
    </xf>
    <xf numFmtId="0" fontId="2" fillId="0" borderId="0" xfId="0"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2" xfId="0" applyFont="1" applyFill="1" applyBorder="1" applyAlignment="1">
      <alignment horizontal="left" vertical="center" wrapText="1"/>
    </xf>
    <xf numFmtId="0" fontId="18" fillId="0" borderId="0" xfId="0" applyFont="1">
      <alignment vertical="center"/>
    </xf>
    <xf numFmtId="10" fontId="0" fillId="0" borderId="0" xfId="3" applyNumberFormat="1" applyFont="1" applyAlignment="1">
      <alignment vertical="center"/>
    </xf>
    <xf numFmtId="10" fontId="2" fillId="0" borderId="1" xfId="0" applyNumberFormat="1" applyFont="1" applyFill="1" applyBorder="1" applyAlignment="1">
      <alignment horizontal="left" vertical="center"/>
    </xf>
    <xf numFmtId="0" fontId="17" fillId="0" borderId="0" xfId="0" applyFont="1" applyFill="1" applyAlignment="1">
      <alignment vertical="center"/>
    </xf>
    <xf numFmtId="0" fontId="2" fillId="0" borderId="3" xfId="0" applyFont="1" applyFill="1" applyBorder="1" applyAlignment="1">
      <alignment horizontal="left" vertical="center"/>
    </xf>
    <xf numFmtId="0" fontId="2" fillId="0" borderId="4" xfId="0" applyFont="1" applyFill="1" applyBorder="1" applyAlignment="1">
      <alignment horizontal="left" vertical="center"/>
    </xf>
    <xf numFmtId="0" fontId="2" fillId="0" borderId="10" xfId="0" applyFont="1" applyFill="1" applyBorder="1" applyAlignment="1">
      <alignment horizontal="left" vertical="center"/>
    </xf>
    <xf numFmtId="0" fontId="2" fillId="0" borderId="0" xfId="0" applyNumberFormat="1" applyFont="1" applyFill="1" applyBorder="1" applyAlignment="1">
      <alignment horizontal="left" vertical="center" wrapText="1"/>
    </xf>
    <xf numFmtId="0" fontId="2" fillId="0" borderId="4" xfId="0" applyFont="1" applyFill="1" applyBorder="1" applyAlignment="1">
      <alignment vertical="center"/>
    </xf>
    <xf numFmtId="0" fontId="2" fillId="0" borderId="9" xfId="0" applyFont="1" applyFill="1" applyBorder="1" applyAlignment="1">
      <alignment horizontal="left" vertical="center"/>
    </xf>
    <xf numFmtId="0" fontId="2" fillId="2" borderId="0"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0" borderId="10" xfId="0" applyFont="1" applyFill="1" applyBorder="1" applyAlignment="1">
      <alignment vertical="center"/>
    </xf>
    <xf numFmtId="14" fontId="2" fillId="0" borderId="4" xfId="0" applyNumberFormat="1" applyFont="1" applyBorder="1">
      <alignment vertical="center"/>
    </xf>
    <xf numFmtId="2" fontId="2" fillId="0" borderId="0" xfId="0" applyNumberFormat="1" applyFont="1">
      <alignment vertical="center"/>
    </xf>
    <xf numFmtId="0" fontId="4" fillId="0" borderId="0" xfId="0" applyFont="1" applyAlignment="1">
      <alignment horizontal="right" vertical="center"/>
    </xf>
    <xf numFmtId="0" fontId="4" fillId="0" borderId="4" xfId="0" applyFont="1" applyBorder="1" applyAlignment="1">
      <alignment horizontal="right" vertical="center"/>
    </xf>
    <xf numFmtId="9" fontId="19" fillId="0" borderId="0" xfId="0" applyNumberFormat="1" applyFont="1">
      <alignment vertical="center"/>
    </xf>
    <xf numFmtId="2" fontId="2" fillId="0" borderId="10" xfId="0" applyNumberFormat="1" applyFont="1" applyBorder="1">
      <alignment vertical="center"/>
    </xf>
    <xf numFmtId="2" fontId="2" fillId="0" borderId="10" xfId="0" applyNumberFormat="1" applyFont="1" applyFill="1" applyBorder="1" applyAlignment="1">
      <alignment vertical="center"/>
    </xf>
    <xf numFmtId="0" fontId="2" fillId="0" borderId="0" xfId="0" applyFont="1" applyFill="1" applyBorder="1" applyAlignment="1">
      <alignment horizontal="center" vertical="center"/>
    </xf>
    <xf numFmtId="0" fontId="6" fillId="0" borderId="0" xfId="0" applyFont="1" applyFill="1" applyBorder="1" applyAlignment="1">
      <alignment horizontal="left" vertical="center"/>
    </xf>
    <xf numFmtId="0" fontId="6" fillId="0" borderId="0" xfId="0" applyFont="1" applyFill="1" applyBorder="1" applyAlignment="1">
      <alignment horizontal="left" vertical="center" wrapText="1"/>
    </xf>
    <xf numFmtId="0" fontId="22" fillId="0" borderId="0" xfId="0" applyFont="1">
      <alignment vertical="center"/>
    </xf>
    <xf numFmtId="0" fontId="6" fillId="0" borderId="0" xfId="0" applyFont="1" applyBorder="1" applyAlignment="1">
      <alignment vertical="center"/>
    </xf>
    <xf numFmtId="179" fontId="2" fillId="0" borderId="4" xfId="0" applyNumberFormat="1" applyFont="1" applyBorder="1" applyAlignment="1">
      <alignment horizontal="center" vertical="center"/>
    </xf>
    <xf numFmtId="179" fontId="2" fillId="0" borderId="0" xfId="0" applyNumberFormat="1" applyFont="1" applyBorder="1" applyAlignment="1">
      <alignment vertical="center"/>
    </xf>
    <xf numFmtId="179" fontId="2" fillId="0" borderId="4" xfId="0" applyNumberFormat="1" applyFont="1" applyBorder="1" applyAlignment="1">
      <alignment vertical="center"/>
    </xf>
    <xf numFmtId="0" fontId="6" fillId="0" borderId="1" xfId="0" applyFont="1" applyFill="1" applyBorder="1" applyAlignment="1">
      <alignment vertical="center"/>
    </xf>
    <xf numFmtId="0" fontId="2" fillId="0" borderId="9" xfId="0" applyFont="1" applyBorder="1" applyAlignment="1">
      <alignment horizontal="left" vertical="center"/>
    </xf>
    <xf numFmtId="0" fontId="2" fillId="0" borderId="9" xfId="0" applyFont="1" applyFill="1" applyBorder="1" applyAlignment="1">
      <alignment vertical="center"/>
    </xf>
    <xf numFmtId="179" fontId="2" fillId="0" borderId="10" xfId="0" applyNumberFormat="1" applyFont="1" applyBorder="1" applyAlignment="1">
      <alignment vertical="center"/>
    </xf>
    <xf numFmtId="179" fontId="2" fillId="0" borderId="10" xfId="0" applyNumberFormat="1" applyFont="1" applyBorder="1" applyAlignment="1">
      <alignment horizontal="center" vertical="center"/>
    </xf>
    <xf numFmtId="0" fontId="2" fillId="0" borderId="2" xfId="0" applyFont="1" applyFill="1" applyBorder="1" applyAlignment="1">
      <alignment horizontal="left" vertical="center"/>
    </xf>
    <xf numFmtId="0" fontId="2" fillId="0" borderId="3" xfId="0" applyFont="1" applyFill="1" applyBorder="1" applyAlignment="1">
      <alignment horizontal="left" vertical="center" wrapText="1"/>
    </xf>
    <xf numFmtId="0" fontId="2" fillId="0" borderId="4" xfId="0" applyFont="1" applyBorder="1" applyAlignment="1">
      <alignment horizontal="right" vertical="center"/>
    </xf>
    <xf numFmtId="14" fontId="2" fillId="0" borderId="4" xfId="0" applyNumberFormat="1" applyFont="1" applyBorder="1" applyAlignment="1">
      <alignment horizontal="right" vertical="center"/>
    </xf>
    <xf numFmtId="14" fontId="2" fillId="0" borderId="0" xfId="0" applyNumberFormat="1" applyFont="1" applyBorder="1">
      <alignment vertical="center"/>
    </xf>
    <xf numFmtId="181" fontId="2" fillId="0" borderId="0" xfId="0" applyNumberFormat="1" applyFont="1" applyFill="1" applyBorder="1" applyAlignment="1">
      <alignment vertical="center"/>
    </xf>
    <xf numFmtId="2" fontId="2" fillId="0" borderId="0" xfId="0" applyNumberFormat="1" applyFont="1" applyFill="1" applyBorder="1" applyAlignment="1">
      <alignment vertical="center"/>
    </xf>
    <xf numFmtId="0" fontId="2" fillId="0" borderId="4" xfId="0" applyFont="1" applyBorder="1" applyAlignment="1">
      <alignment horizontal="center" vertical="center"/>
    </xf>
    <xf numFmtId="10" fontId="19" fillId="0" borderId="0" xfId="0" applyNumberFormat="1" applyFont="1">
      <alignment vertical="center"/>
    </xf>
    <xf numFmtId="180" fontId="2" fillId="0" borderId="0" xfId="0" applyNumberFormat="1" applyFont="1" applyFill="1" applyBorder="1" applyAlignment="1">
      <alignment vertical="center"/>
    </xf>
    <xf numFmtId="2" fontId="2" fillId="0" borderId="4" xfId="0" applyNumberFormat="1" applyFont="1" applyFill="1" applyBorder="1" applyAlignment="1">
      <alignment vertical="center"/>
    </xf>
    <xf numFmtId="181" fontId="2" fillId="0" borderId="4" xfId="0" applyNumberFormat="1" applyFont="1" applyFill="1" applyBorder="1" applyAlignment="1">
      <alignment vertical="center"/>
    </xf>
    <xf numFmtId="10" fontId="19" fillId="0" borderId="4" xfId="0" applyNumberFormat="1" applyFont="1" applyBorder="1">
      <alignment vertical="center"/>
    </xf>
    <xf numFmtId="0" fontId="2" fillId="0" borderId="4" xfId="0" applyFont="1" applyFill="1" applyBorder="1" applyAlignment="1">
      <alignment horizontal="right" vertical="center" wrapText="1"/>
    </xf>
    <xf numFmtId="14" fontId="2" fillId="0" borderId="10" xfId="0" applyNumberFormat="1" applyFont="1" applyBorder="1">
      <alignment vertical="center"/>
    </xf>
    <xf numFmtId="180" fontId="2" fillId="0" borderId="10" xfId="0" applyNumberFormat="1" applyFont="1" applyFill="1" applyBorder="1" applyAlignment="1">
      <alignment vertical="center"/>
    </xf>
    <xf numFmtId="181" fontId="2" fillId="0" borderId="10" xfId="0" applyNumberFormat="1" applyFont="1" applyFill="1" applyBorder="1" applyAlignment="1">
      <alignment vertical="center"/>
    </xf>
    <xf numFmtId="10" fontId="19" fillId="0" borderId="10" xfId="0" applyNumberFormat="1" applyFont="1" applyBorder="1">
      <alignment vertical="center"/>
    </xf>
    <xf numFmtId="180" fontId="2" fillId="4" borderId="10" xfId="0" applyNumberFormat="1" applyFont="1" applyFill="1" applyBorder="1" applyAlignment="1">
      <alignment vertical="center"/>
    </xf>
    <xf numFmtId="0" fontId="2" fillId="4" borderId="10" xfId="0" applyFont="1" applyFill="1" applyBorder="1" applyAlignment="1">
      <alignment vertical="center"/>
    </xf>
    <xf numFmtId="10" fontId="2" fillId="0" borderId="0" xfId="0" applyNumberFormat="1" applyFont="1">
      <alignment vertical="center"/>
    </xf>
    <xf numFmtId="10" fontId="2" fillId="0" borderId="10" xfId="0" applyNumberFormat="1" applyFont="1" applyBorder="1">
      <alignment vertical="center"/>
    </xf>
    <xf numFmtId="10" fontId="2" fillId="0" borderId="4" xfId="0" applyNumberFormat="1" applyFont="1" applyBorder="1">
      <alignment vertical="center"/>
    </xf>
    <xf numFmtId="0" fontId="2" fillId="0" borderId="1" xfId="0" applyNumberFormat="1" applyFont="1" applyFill="1" applyBorder="1" applyAlignment="1">
      <alignment horizontal="left" vertical="center"/>
    </xf>
    <xf numFmtId="0" fontId="6" fillId="0" borderId="0" xfId="0" applyFont="1" applyAlignment="1">
      <alignment vertical="center"/>
    </xf>
    <xf numFmtId="0" fontId="2" fillId="3" borderId="4" xfId="0" applyFont="1" applyFill="1" applyBorder="1" applyAlignment="1">
      <alignment horizontal="left" vertical="center"/>
    </xf>
    <xf numFmtId="0" fontId="2" fillId="3" borderId="4" xfId="0" applyFont="1" applyFill="1" applyBorder="1" applyAlignment="1">
      <alignment horizontal="left" vertical="center" wrapText="1"/>
    </xf>
    <xf numFmtId="0" fontId="2" fillId="0" borderId="11" xfId="0" applyFont="1" applyBorder="1" applyAlignment="1">
      <alignment vertical="center"/>
    </xf>
    <xf numFmtId="0" fontId="2" fillId="3" borderId="11" xfId="0" applyFont="1" applyFill="1" applyBorder="1" applyAlignment="1">
      <alignment horizontal="left" vertical="center"/>
    </xf>
    <xf numFmtId="0" fontId="2" fillId="3" borderId="11" xfId="0" applyFont="1" applyFill="1" applyBorder="1" applyAlignment="1">
      <alignment horizontal="left" vertical="center" wrapText="1"/>
    </xf>
    <xf numFmtId="14" fontId="2" fillId="0" borderId="0" xfId="0" applyNumberFormat="1" applyFont="1" applyAlignment="1">
      <alignment horizontal="right" vertical="center"/>
    </xf>
    <xf numFmtId="0" fontId="2" fillId="0" borderId="0" xfId="0" applyFont="1" applyAlignment="1">
      <alignment horizontal="right" vertical="center"/>
    </xf>
    <xf numFmtId="0" fontId="2" fillId="3" borderId="12" xfId="0" applyFont="1" applyFill="1" applyBorder="1" applyAlignment="1">
      <alignment horizontal="left" vertical="center"/>
    </xf>
    <xf numFmtId="0" fontId="2" fillId="3" borderId="12" xfId="0" applyFont="1" applyFill="1" applyBorder="1" applyAlignment="1">
      <alignment horizontal="left" vertical="center" wrapText="1"/>
    </xf>
    <xf numFmtId="182" fontId="2" fillId="0" borderId="0" xfId="54" applyNumberFormat="1" applyFont="1" applyFill="1" applyBorder="1" applyAlignment="1">
      <alignment vertical="center"/>
    </xf>
    <xf numFmtId="182" fontId="2" fillId="0" borderId="0" xfId="54" applyNumberFormat="1" applyFont="1" applyAlignment="1">
      <alignment vertical="center"/>
    </xf>
    <xf numFmtId="0" fontId="23" fillId="0" borderId="4" xfId="0" applyFont="1" applyFill="1" applyBorder="1" applyAlignment="1">
      <alignment horizontal="right" vertical="center"/>
    </xf>
    <xf numFmtId="182" fontId="2" fillId="0" borderId="4" xfId="54" applyNumberFormat="1" applyFont="1" applyFill="1" applyBorder="1" applyAlignment="1">
      <alignment vertical="center"/>
    </xf>
    <xf numFmtId="182" fontId="2" fillId="0" borderId="4" xfId="54" applyNumberFormat="1" applyFont="1" applyBorder="1" applyAlignment="1">
      <alignment vertical="center"/>
    </xf>
    <xf numFmtId="14" fontId="2" fillId="0" borderId="10" xfId="0" applyNumberFormat="1" applyFont="1" applyBorder="1" applyAlignment="1">
      <alignment horizontal="right" vertical="center"/>
    </xf>
    <xf numFmtId="182" fontId="2" fillId="0" borderId="10" xfId="54" applyNumberFormat="1" applyFont="1" applyFill="1" applyBorder="1" applyAlignment="1">
      <alignment vertical="center"/>
    </xf>
    <xf numFmtId="182" fontId="2" fillId="0" borderId="10" xfId="54" applyNumberFormat="1" applyFont="1" applyBorder="1" applyAlignment="1">
      <alignment vertical="center"/>
    </xf>
    <xf numFmtId="0" fontId="2" fillId="2" borderId="6" xfId="0" applyFont="1" applyFill="1" applyBorder="1" applyAlignment="1">
      <alignment horizontal="left" vertical="center" wrapText="1"/>
    </xf>
    <xf numFmtId="0" fontId="2" fillId="2" borderId="7"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1" xfId="0" applyFont="1" applyFill="1" applyBorder="1" applyAlignment="1">
      <alignment horizontal="left" vertical="top" wrapText="1"/>
    </xf>
    <xf numFmtId="0" fontId="2" fillId="2" borderId="0"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0" borderId="4" xfId="0" applyFont="1" applyFill="1" applyBorder="1" applyAlignment="1">
      <alignment horizontal="left" vertical="center" wrapText="1"/>
    </xf>
    <xf numFmtId="0" fontId="2" fillId="0" borderId="4" xfId="0" applyFont="1" applyFill="1" applyBorder="1" applyAlignment="1">
      <alignment horizontal="center" vertical="center"/>
    </xf>
    <xf numFmtId="177" fontId="2" fillId="0" borderId="0" xfId="0" applyNumberFormat="1" applyFont="1" applyAlignment="1">
      <alignment horizontal="right" vertical="center" indent="2"/>
    </xf>
    <xf numFmtId="177" fontId="2" fillId="0" borderId="0" xfId="0" applyNumberFormat="1" applyFont="1" applyFill="1" applyBorder="1" applyAlignment="1">
      <alignment horizontal="right" vertical="center" indent="2"/>
    </xf>
    <xf numFmtId="0" fontId="2" fillId="5" borderId="3" xfId="0" applyFont="1" applyFill="1" applyBorder="1" applyAlignment="1">
      <alignment horizontal="left" vertical="center"/>
    </xf>
    <xf numFmtId="0" fontId="2" fillId="5" borderId="4" xfId="0" applyFont="1" applyFill="1" applyBorder="1" applyAlignment="1">
      <alignment horizontal="left" vertical="center" wrapText="1"/>
    </xf>
    <xf numFmtId="0" fontId="2" fillId="0" borderId="13" xfId="0" applyFont="1" applyFill="1" applyBorder="1" applyAlignment="1">
      <alignment horizontal="left" vertical="center" wrapText="1"/>
    </xf>
    <xf numFmtId="177" fontId="2" fillId="0" borderId="13" xfId="0" applyNumberFormat="1" applyFont="1" applyBorder="1" applyAlignment="1">
      <alignment horizontal="right" vertical="center" indent="2"/>
    </xf>
    <xf numFmtId="177" fontId="2" fillId="0" borderId="13" xfId="0" applyNumberFormat="1" applyFont="1" applyFill="1" applyBorder="1" applyAlignment="1">
      <alignment horizontal="right" vertical="center" indent="2"/>
    </xf>
    <xf numFmtId="10" fontId="6" fillId="0" borderId="1" xfId="0" applyNumberFormat="1" applyFont="1" applyFill="1" applyBorder="1" applyAlignment="1">
      <alignment horizontal="left" vertical="center"/>
    </xf>
    <xf numFmtId="0" fontId="6" fillId="0" borderId="1" xfId="0" applyFont="1" applyBorder="1" applyAlignment="1">
      <alignment horizontal="left" vertical="center"/>
    </xf>
    <xf numFmtId="14" fontId="2" fillId="0" borderId="0" xfId="0" applyNumberFormat="1" applyFont="1" applyFill="1" applyBorder="1" applyAlignment="1">
      <alignment horizontal="left" vertical="center" wrapText="1"/>
    </xf>
    <xf numFmtId="0" fontId="2" fillId="0" borderId="4" xfId="0" applyNumberFormat="1" applyFont="1" applyFill="1" applyBorder="1" applyAlignment="1">
      <alignment horizontal="left" vertical="center" wrapText="1"/>
    </xf>
    <xf numFmtId="14" fontId="2" fillId="0" borderId="4" xfId="0" applyNumberFormat="1" applyFont="1" applyFill="1" applyBorder="1" applyAlignment="1">
      <alignment horizontal="left" vertical="center" wrapText="1"/>
    </xf>
    <xf numFmtId="0" fontId="2" fillId="0" borderId="10" xfId="0" applyFont="1" applyFill="1" applyBorder="1" applyAlignment="1">
      <alignment horizontal="left" vertical="center" wrapText="1"/>
    </xf>
    <xf numFmtId="14" fontId="2" fillId="0" borderId="10" xfId="0" applyNumberFormat="1" applyFont="1" applyFill="1" applyBorder="1" applyAlignment="1">
      <alignment horizontal="left" vertical="center" wrapText="1"/>
    </xf>
    <xf numFmtId="0" fontId="2" fillId="0" borderId="10" xfId="0" applyNumberFormat="1" applyFont="1" applyFill="1" applyBorder="1" applyAlignment="1">
      <alignment horizontal="left" vertical="center" wrapText="1"/>
    </xf>
    <xf numFmtId="0" fontId="2" fillId="0" borderId="14" xfId="0" applyFont="1" applyFill="1" applyBorder="1" applyAlignment="1">
      <alignment vertical="center"/>
    </xf>
    <xf numFmtId="0" fontId="2" fillId="6" borderId="14" xfId="0" applyFont="1" applyFill="1" applyBorder="1" applyAlignment="1">
      <alignment horizontal="left" vertical="center" wrapText="1"/>
    </xf>
    <xf numFmtId="0" fontId="2" fillId="6" borderId="14" xfId="0" applyFont="1" applyFill="1" applyBorder="1" applyAlignment="1">
      <alignment horizontal="center" vertical="center"/>
    </xf>
    <xf numFmtId="4" fontId="24" fillId="0" borderId="0" xfId="0" applyNumberFormat="1" applyFont="1">
      <alignment vertical="center"/>
    </xf>
    <xf numFmtId="183" fontId="0" fillId="0" borderId="0" xfId="0" applyNumberFormat="1">
      <alignment vertical="center"/>
    </xf>
    <xf numFmtId="4" fontId="15" fillId="0" borderId="0" xfId="0" applyNumberFormat="1" applyFont="1">
      <alignment vertical="center"/>
    </xf>
    <xf numFmtId="177" fontId="2" fillId="4" borderId="13" xfId="0" applyNumberFormat="1" applyFont="1" applyFill="1" applyBorder="1" applyAlignment="1">
      <alignment horizontal="right" vertical="center" indent="2"/>
    </xf>
    <xf numFmtId="0" fontId="2" fillId="7" borderId="6" xfId="0" applyFont="1" applyFill="1" applyBorder="1" applyAlignment="1">
      <alignment horizontal="left" vertical="center" wrapText="1"/>
    </xf>
    <xf numFmtId="0" fontId="2" fillId="7" borderId="7" xfId="0" applyFont="1" applyFill="1" applyBorder="1" applyAlignment="1">
      <alignment horizontal="left" vertical="center" wrapText="1"/>
    </xf>
    <xf numFmtId="0" fontId="2" fillId="7" borderId="8" xfId="0" applyFont="1" applyFill="1" applyBorder="1" applyAlignment="1">
      <alignment horizontal="left" vertical="center" wrapText="1"/>
    </xf>
    <xf numFmtId="0" fontId="2" fillId="7" borderId="1" xfId="0" applyFont="1" applyFill="1" applyBorder="1" applyAlignment="1">
      <alignment vertical="center"/>
    </xf>
    <xf numFmtId="0" fontId="2" fillId="7" borderId="0" xfId="0" applyFont="1" applyFill="1" applyBorder="1" applyAlignment="1">
      <alignment horizontal="left" vertical="center" wrapText="1"/>
    </xf>
    <xf numFmtId="0" fontId="2" fillId="7" borderId="2" xfId="0" applyFont="1" applyFill="1" applyBorder="1" applyAlignment="1">
      <alignment horizontal="left" vertical="center" wrapText="1"/>
    </xf>
    <xf numFmtId="0" fontId="2" fillId="7" borderId="3" xfId="0" applyFont="1" applyFill="1" applyBorder="1" applyAlignment="1">
      <alignment vertical="center"/>
    </xf>
    <xf numFmtId="0" fontId="2" fillId="7" borderId="4" xfId="0" applyFont="1" applyFill="1" applyBorder="1" applyAlignment="1">
      <alignment horizontal="left" vertical="center" wrapText="1"/>
    </xf>
    <xf numFmtId="0" fontId="2" fillId="7" borderId="5" xfId="0" applyFont="1" applyFill="1" applyBorder="1" applyAlignment="1">
      <alignment horizontal="left" vertical="center" wrapText="1"/>
    </xf>
    <xf numFmtId="0" fontId="2" fillId="7" borderId="1" xfId="0" applyFont="1" applyFill="1" applyBorder="1" applyAlignment="1">
      <alignment horizontal="left" vertical="center"/>
    </xf>
    <xf numFmtId="0" fontId="2" fillId="7" borderId="3" xfId="0" applyFont="1" applyFill="1" applyBorder="1" applyAlignment="1">
      <alignment horizontal="left" vertical="center"/>
    </xf>
    <xf numFmtId="0" fontId="2" fillId="8" borderId="6" xfId="0" applyFont="1" applyFill="1" applyBorder="1" applyAlignment="1">
      <alignment horizontal="left" vertical="center" wrapText="1"/>
    </xf>
    <xf numFmtId="0" fontId="2" fillId="8" borderId="7" xfId="0" applyFont="1" applyFill="1" applyBorder="1" applyAlignment="1">
      <alignment horizontal="left" vertical="center" wrapText="1"/>
    </xf>
    <xf numFmtId="0" fontId="2" fillId="8" borderId="8" xfId="0" applyFont="1" applyFill="1" applyBorder="1" applyAlignment="1">
      <alignment horizontal="left" vertical="center" wrapText="1"/>
    </xf>
    <xf numFmtId="0" fontId="2" fillId="8" borderId="1" xfId="0" applyFont="1" applyFill="1" applyBorder="1" applyAlignment="1">
      <alignment horizontal="left" vertical="center"/>
    </xf>
    <xf numFmtId="0" fontId="2" fillId="8" borderId="0" xfId="0" applyFont="1" applyFill="1" applyBorder="1" applyAlignment="1">
      <alignment horizontal="left" vertical="center" wrapText="1"/>
    </xf>
    <xf numFmtId="0" fontId="2" fillId="8" borderId="2" xfId="0" applyFont="1" applyFill="1" applyBorder="1" applyAlignment="1">
      <alignment horizontal="left" vertical="center" wrapText="1"/>
    </xf>
    <xf numFmtId="0" fontId="2" fillId="8" borderId="3" xfId="0" applyFont="1" applyFill="1" applyBorder="1" applyAlignment="1">
      <alignment horizontal="left" vertical="center"/>
    </xf>
    <xf numFmtId="0" fontId="2" fillId="8" borderId="4" xfId="0" applyFont="1" applyFill="1" applyBorder="1" applyAlignment="1">
      <alignment horizontal="left" vertical="center" wrapText="1"/>
    </xf>
    <xf numFmtId="0" fontId="2" fillId="8" borderId="5" xfId="0" applyFont="1" applyFill="1" applyBorder="1" applyAlignment="1">
      <alignment horizontal="left" vertical="center" wrapText="1"/>
    </xf>
    <xf numFmtId="0" fontId="2" fillId="8" borderId="1" xfId="0" applyFont="1" applyFill="1" applyBorder="1" applyAlignment="1">
      <alignment vertical="center"/>
    </xf>
    <xf numFmtId="0" fontId="2" fillId="8" borderId="3" xfId="0" applyFont="1" applyFill="1" applyBorder="1" applyAlignment="1">
      <alignment vertical="center"/>
    </xf>
    <xf numFmtId="0" fontId="2" fillId="0" borderId="11" xfId="0" applyFont="1" applyFill="1" applyBorder="1" applyAlignment="1">
      <alignment horizontal="left" vertical="center" wrapText="1"/>
    </xf>
    <xf numFmtId="177" fontId="2" fillId="0" borderId="11" xfId="0" applyNumberFormat="1" applyFont="1" applyBorder="1" applyAlignment="1">
      <alignment horizontal="right" vertical="center" indent="2"/>
    </xf>
    <xf numFmtId="177" fontId="2" fillId="0" borderId="11" xfId="0" applyNumberFormat="1" applyFont="1" applyFill="1" applyBorder="1" applyAlignment="1">
      <alignment horizontal="right" vertical="center" indent="2"/>
    </xf>
    <xf numFmtId="0" fontId="2" fillId="0" borderId="13" xfId="0" applyFont="1" applyBorder="1" applyAlignment="1">
      <alignment vertical="center"/>
    </xf>
    <xf numFmtId="0" fontId="17" fillId="0" borderId="13" xfId="0" applyFont="1" applyBorder="1" applyAlignment="1">
      <alignment vertical="center"/>
    </xf>
    <xf numFmtId="177" fontId="17" fillId="0" borderId="11" xfId="0" applyNumberFormat="1" applyFont="1" applyBorder="1" applyAlignment="1">
      <alignment horizontal="right" vertical="center" indent="2"/>
    </xf>
    <xf numFmtId="177" fontId="17" fillId="0" borderId="11" xfId="0" applyNumberFormat="1" applyFont="1" applyFill="1" applyBorder="1" applyAlignment="1">
      <alignment horizontal="right" vertical="center" indent="2"/>
    </xf>
    <xf numFmtId="0" fontId="2" fillId="7" borderId="6" xfId="0" applyFont="1" applyFill="1" applyBorder="1" applyAlignment="1">
      <alignment horizontal="left" vertical="center"/>
    </xf>
    <xf numFmtId="0" fontId="2" fillId="0" borderId="14" xfId="0" applyFont="1" applyFill="1" applyBorder="1" applyAlignment="1">
      <alignment horizontal="center" vertical="center"/>
    </xf>
    <xf numFmtId="0" fontId="2" fillId="0" borderId="0" xfId="0" applyFont="1" applyFill="1" applyBorder="1" applyAlignment="1">
      <alignment horizontal="left" vertical="center" indent="4"/>
    </xf>
    <xf numFmtId="0" fontId="25" fillId="0" borderId="0" xfId="0" applyFont="1">
      <alignment vertical="center"/>
    </xf>
    <xf numFmtId="10" fontId="2" fillId="0" borderId="0" xfId="3" applyNumberFormat="1" applyFont="1" applyFill="1" applyBorder="1" applyAlignment="1">
      <alignment horizontal="left" vertical="center" wrapText="1"/>
    </xf>
    <xf numFmtId="10" fontId="2" fillId="0" borderId="13" xfId="3" applyNumberFormat="1" applyFont="1" applyFill="1" applyBorder="1" applyAlignment="1">
      <alignment horizontal="left" vertical="center" wrapText="1"/>
    </xf>
  </cellXfs>
  <cellStyles count="57">
    <cellStyle name="百分比" xfId="3" builtinId="5"/>
    <cellStyle name="常规" xfId="0" builtinId="0"/>
    <cellStyle name="常规 10" xfId="34"/>
    <cellStyle name="常规 11" xfId="35"/>
    <cellStyle name="常规 12" xfId="53"/>
    <cellStyle name="常规 2" xfId="1"/>
    <cellStyle name="常规 3" xfId="7"/>
    <cellStyle name="常规 4" xfId="8"/>
    <cellStyle name="常规 5" xfId="9"/>
    <cellStyle name="常规 6" xfId="16"/>
    <cellStyle name="常规 7" xfId="17"/>
    <cellStyle name="常规 8" xfId="32"/>
    <cellStyle name="常规 9" xfId="33"/>
    <cellStyle name="超链接" xfId="18" builtinId="8" hidden="1"/>
    <cellStyle name="超链接" xfId="20" builtinId="8" hidden="1"/>
    <cellStyle name="超链接" xfId="22" builtinId="8" hidden="1"/>
    <cellStyle name="超链接" xfId="24" builtinId="8" hidden="1"/>
    <cellStyle name="超链接" xfId="26" builtinId="8" hidden="1"/>
    <cellStyle name="超链接" xfId="28"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5" builtinId="8" hidden="1"/>
    <cellStyle name="千位分隔" xfId="54" builtinId="3"/>
    <cellStyle name="千位分隔 2" xfId="2"/>
    <cellStyle name="已访问的超链接" xfId="4" builtinId="9" hidden="1"/>
    <cellStyle name="已访问的超链接" xfId="5" builtinId="9" hidden="1"/>
    <cellStyle name="已访问的超链接" xfId="6"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9" builtinId="9" hidden="1"/>
    <cellStyle name="已访问的超链接" xfId="21" builtinId="9" hidden="1"/>
    <cellStyle name="已访问的超链接" xfId="23" builtinId="9" hidden="1"/>
    <cellStyle name="已访问的超链接" xfId="25" builtinId="9" hidden="1"/>
    <cellStyle name="已访问的超链接" xfId="27" builtinId="9" hidden="1"/>
    <cellStyle name="已访问的超链接" xfId="29" builtinId="9" hidden="1"/>
    <cellStyle name="已访问的超链接" xfId="30" builtinId="9" hidden="1"/>
    <cellStyle name="已访问的超链接" xfId="31" builtinId="9" hidden="1"/>
    <cellStyle name="已访问的超链接" xfId="36" builtinId="9" hidden="1"/>
    <cellStyle name="已访问的超链接" xfId="37" builtinId="9" hidden="1"/>
    <cellStyle name="已访问的超链接" xfId="38" builtinId="9" hidden="1"/>
    <cellStyle name="已访问的超链接" xfId="39"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6" builtinId="9" hidden="1"/>
  </cellStyles>
  <dxfs count="2">
    <dxf>
      <font>
        <color rgb="FFC00000"/>
      </font>
      <fill>
        <patternFill patternType="none">
          <bgColor auto="1"/>
        </patternFill>
      </fill>
    </dxf>
    <dxf>
      <font>
        <color rgb="FF00B050"/>
      </font>
      <fill>
        <patternFill patternType="none">
          <bgColor auto="1"/>
        </patternFill>
      </fill>
    </dxf>
  </dxfs>
  <tableStyles count="0" defaultTableStyle="TableStyleMedium2" defaultPivotStyle="PivotStyleLight16"/>
  <colors>
    <mruColors>
      <color rgb="FFE9D3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jpe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142240</xdr:colOff>
      <xdr:row>41</xdr:row>
      <xdr:rowOff>182880</xdr:rowOff>
    </xdr:from>
    <xdr:to>
      <xdr:col>13</xdr:col>
      <xdr:colOff>0</xdr:colOff>
      <xdr:row>57</xdr:row>
      <xdr:rowOff>142839</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57425" y="9402139"/>
          <a:ext cx="5558649" cy="3572404"/>
        </a:xfrm>
        <a:prstGeom prst="rect">
          <a:avLst/>
        </a:prstGeom>
      </xdr:spPr>
    </xdr:pic>
    <xdr:clientData/>
  </xdr:twoCellAnchor>
  <xdr:twoCellAnchor editAs="oneCell">
    <xdr:from>
      <xdr:col>9</xdr:col>
      <xdr:colOff>338667</xdr:colOff>
      <xdr:row>52</xdr:row>
      <xdr:rowOff>57880</xdr:rowOff>
    </xdr:from>
    <xdr:to>
      <xdr:col>9</xdr:col>
      <xdr:colOff>716969</xdr:colOff>
      <xdr:row>54</xdr:row>
      <xdr:rowOff>164160</xdr:rowOff>
    </xdr:to>
    <xdr:pic>
      <xdr:nvPicPr>
        <xdr:cNvPr id="4" name="图片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278519" y="11760695"/>
          <a:ext cx="378302" cy="557835"/>
        </a:xfrm>
        <a:prstGeom prst="rect">
          <a:avLst/>
        </a:prstGeom>
      </xdr:spPr>
    </xdr:pic>
    <xdr:clientData/>
  </xdr:twoCellAnchor>
  <xdr:twoCellAnchor>
    <xdr:from>
      <xdr:col>9</xdr:col>
      <xdr:colOff>131703</xdr:colOff>
      <xdr:row>53</xdr:row>
      <xdr:rowOff>9407</xdr:rowOff>
    </xdr:from>
    <xdr:to>
      <xdr:col>9</xdr:col>
      <xdr:colOff>357480</xdr:colOff>
      <xdr:row>55</xdr:row>
      <xdr:rowOff>112890</xdr:rowOff>
    </xdr:to>
    <xdr:sp macro="" textlink="">
      <xdr:nvSpPr>
        <xdr:cNvPr id="3" name="圆角矩形 2"/>
        <xdr:cNvSpPr/>
      </xdr:nvSpPr>
      <xdr:spPr>
        <a:xfrm>
          <a:off x="8071555" y="11938000"/>
          <a:ext cx="225777" cy="555038"/>
        </a:xfrm>
        <a:prstGeom prst="roundRect">
          <a:avLst/>
        </a:prstGeom>
        <a:ln/>
      </xdr:spPr>
      <xdr:style>
        <a:lnRef idx="3">
          <a:schemeClr val="lt1"/>
        </a:lnRef>
        <a:fillRef idx="1">
          <a:schemeClr val="accent2"/>
        </a:fillRef>
        <a:effectRef idx="1">
          <a:schemeClr val="accent2"/>
        </a:effectRef>
        <a:fontRef idx="minor">
          <a:schemeClr val="lt1"/>
        </a:fontRef>
      </xdr:style>
      <xdr:txBody>
        <a:bodyPr vertOverflow="clip" horzOverflow="clip" vert="wordArtVertRtl" lIns="0" tIns="0" rIns="0" bIns="0" rtlCol="0" anchor="t"/>
        <a:lstStyle/>
        <a:p>
          <a:pPr algn="l"/>
          <a:r>
            <a:rPr lang="zh-CN" altLang="en-US" sz="1100" b="1"/>
            <a:t>主机商</a:t>
          </a:r>
        </a:p>
      </xdr:txBody>
    </xdr:sp>
    <xdr:clientData/>
  </xdr:twoCellAnchor>
  <xdr:twoCellAnchor>
    <xdr:from>
      <xdr:col>7</xdr:col>
      <xdr:colOff>47033</xdr:colOff>
      <xdr:row>51</xdr:row>
      <xdr:rowOff>216370</xdr:rowOff>
    </xdr:from>
    <xdr:to>
      <xdr:col>9</xdr:col>
      <xdr:colOff>103480</xdr:colOff>
      <xdr:row>53</xdr:row>
      <xdr:rowOff>206963</xdr:rowOff>
    </xdr:to>
    <xdr:sp macro="" textlink="">
      <xdr:nvSpPr>
        <xdr:cNvPr id="5" name="直角上箭头 4"/>
        <xdr:cNvSpPr/>
      </xdr:nvSpPr>
      <xdr:spPr>
        <a:xfrm rot="5400000">
          <a:off x="6928552" y="11020777"/>
          <a:ext cx="442149" cy="1787410"/>
        </a:xfrm>
        <a:prstGeom prst="bentUpArrow">
          <a:avLst>
            <a:gd name="adj1" fmla="val 4310"/>
            <a:gd name="adj2" fmla="val 25000"/>
            <a:gd name="adj3" fmla="val 17276"/>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489185</xdr:colOff>
      <xdr:row>53</xdr:row>
      <xdr:rowOff>75259</xdr:rowOff>
    </xdr:from>
    <xdr:ext cx="607859" cy="264560"/>
    <xdr:sp macro="" textlink="">
      <xdr:nvSpPr>
        <xdr:cNvPr id="6" name="文本框 5"/>
        <xdr:cNvSpPr txBox="1"/>
      </xdr:nvSpPr>
      <xdr:spPr>
        <a:xfrm>
          <a:off x="6698074" y="12003852"/>
          <a:ext cx="60785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rgbClr val="FF0000"/>
              </a:solidFill>
            </a:rPr>
            <a:t>授权金</a:t>
          </a:r>
        </a:p>
      </xdr:txBody>
    </xdr:sp>
    <xdr:clientData/>
  </xdr:oneCellAnchor>
  <xdr:twoCellAnchor>
    <xdr:from>
      <xdr:col>6</xdr:col>
      <xdr:colOff>827852</xdr:colOff>
      <xdr:row>43</xdr:row>
      <xdr:rowOff>159926</xdr:rowOff>
    </xdr:from>
    <xdr:to>
      <xdr:col>6</xdr:col>
      <xdr:colOff>827852</xdr:colOff>
      <xdr:row>47</xdr:row>
      <xdr:rowOff>131704</xdr:rowOff>
    </xdr:to>
    <xdr:cxnSp macro="">
      <xdr:nvCxnSpPr>
        <xdr:cNvPr id="8" name="直线箭头连接符 7"/>
        <xdr:cNvCxnSpPr/>
      </xdr:nvCxnSpPr>
      <xdr:spPr>
        <a:xfrm flipV="1">
          <a:off x="6143037" y="9830741"/>
          <a:ext cx="0" cy="874889"/>
        </a:xfrm>
        <a:prstGeom prst="straightConnector1">
          <a:avLst/>
        </a:prstGeom>
        <a:ln w="28575">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6</xdr:col>
      <xdr:colOff>799630</xdr:colOff>
      <xdr:row>44</xdr:row>
      <xdr:rowOff>94074</xdr:rowOff>
    </xdr:from>
    <xdr:ext cx="857351" cy="264560"/>
    <xdr:sp macro="" textlink="">
      <xdr:nvSpPr>
        <xdr:cNvPr id="11" name="文本框 10"/>
        <xdr:cNvSpPr txBox="1"/>
      </xdr:nvSpPr>
      <xdr:spPr>
        <a:xfrm>
          <a:off x="6114815" y="9990667"/>
          <a:ext cx="8573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rgbClr val="FF0000"/>
              </a:solidFill>
            </a:rPr>
            <a:t>反向输出</a:t>
          </a:r>
          <a:r>
            <a:rPr lang="en-US" altLang="zh-CN" sz="1100">
              <a:solidFill>
                <a:srgbClr val="FF0000"/>
              </a:solidFill>
            </a:rPr>
            <a:t>IP</a:t>
          </a:r>
          <a:endParaRPr lang="zh-CN" altLang="en-US" sz="1100">
            <a:solidFill>
              <a:srgbClr val="FF0000"/>
            </a:solidFill>
          </a:endParaRPr>
        </a:p>
      </xdr:txBody>
    </xdr:sp>
    <xdr:clientData/>
  </xdr:oneCellAnchor>
  <xdr:twoCellAnchor editAs="oneCell">
    <xdr:from>
      <xdr:col>6</xdr:col>
      <xdr:colOff>827852</xdr:colOff>
      <xdr:row>57</xdr:row>
      <xdr:rowOff>44083</xdr:rowOff>
    </xdr:from>
    <xdr:to>
      <xdr:col>12</xdr:col>
      <xdr:colOff>472251</xdr:colOff>
      <xdr:row>70</xdr:row>
      <xdr:rowOff>210517</xdr:rowOff>
    </xdr:to>
    <xdr:pic>
      <xdr:nvPicPr>
        <xdr:cNvPr id="10" name="图片 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143037" y="12875787"/>
          <a:ext cx="4762029" cy="3101545"/>
        </a:xfrm>
        <a:prstGeom prst="rect">
          <a:avLst/>
        </a:prstGeom>
      </xdr:spPr>
    </xdr:pic>
    <xdr:clientData/>
  </xdr:twoCellAnchor>
  <xdr:twoCellAnchor>
    <xdr:from>
      <xdr:col>6</xdr:col>
      <xdr:colOff>206960</xdr:colOff>
      <xdr:row>51</xdr:row>
      <xdr:rowOff>103482</xdr:rowOff>
    </xdr:from>
    <xdr:to>
      <xdr:col>6</xdr:col>
      <xdr:colOff>893703</xdr:colOff>
      <xdr:row>60</xdr:row>
      <xdr:rowOff>178741</xdr:rowOff>
    </xdr:to>
    <xdr:sp macro="" textlink="">
      <xdr:nvSpPr>
        <xdr:cNvPr id="14" name="直角上箭头 13"/>
        <xdr:cNvSpPr/>
      </xdr:nvSpPr>
      <xdr:spPr>
        <a:xfrm rot="5400000">
          <a:off x="4811887" y="12290777"/>
          <a:ext cx="2107259" cy="686743"/>
        </a:xfrm>
        <a:prstGeom prst="bentUpArrow">
          <a:avLst>
            <a:gd name="adj1" fmla="val 4310"/>
            <a:gd name="adj2" fmla="val 25000"/>
            <a:gd name="adj3" fmla="val 1179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clientData/>
  </xdr:twoCellAnchor>
  <xdr:oneCellAnchor>
    <xdr:from>
      <xdr:col>6</xdr:col>
      <xdr:colOff>159926</xdr:colOff>
      <xdr:row>58</xdr:row>
      <xdr:rowOff>216370</xdr:rowOff>
    </xdr:from>
    <xdr:ext cx="748923" cy="264560"/>
    <xdr:sp macro="" textlink="">
      <xdr:nvSpPr>
        <xdr:cNvPr id="15" name="文本框 14"/>
        <xdr:cNvSpPr txBox="1"/>
      </xdr:nvSpPr>
      <xdr:spPr>
        <a:xfrm>
          <a:off x="5475111" y="13273851"/>
          <a:ext cx="7489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rgbClr val="FF0000"/>
              </a:solidFill>
            </a:rPr>
            <a:t>衍生行业</a:t>
          </a:r>
        </a:p>
      </xdr:txBody>
    </xdr:sp>
    <xdr:clientData/>
  </xdr:oneCellAnchor>
  <xdr:twoCellAnchor>
    <xdr:from>
      <xdr:col>8</xdr:col>
      <xdr:colOff>780814</xdr:colOff>
      <xdr:row>53</xdr:row>
      <xdr:rowOff>150518</xdr:rowOff>
    </xdr:from>
    <xdr:to>
      <xdr:col>9</xdr:col>
      <xdr:colOff>225777</xdr:colOff>
      <xdr:row>54</xdr:row>
      <xdr:rowOff>206963</xdr:rowOff>
    </xdr:to>
    <xdr:sp macro="" textlink="">
      <xdr:nvSpPr>
        <xdr:cNvPr id="13" name="文本框 12"/>
        <xdr:cNvSpPr txBox="1"/>
      </xdr:nvSpPr>
      <xdr:spPr>
        <a:xfrm>
          <a:off x="7855184" y="12079111"/>
          <a:ext cx="310445" cy="282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①</a:t>
          </a:r>
        </a:p>
      </xdr:txBody>
    </xdr:sp>
    <xdr:clientData/>
  </xdr:twoCellAnchor>
  <xdr:twoCellAnchor>
    <xdr:from>
      <xdr:col>6</xdr:col>
      <xdr:colOff>799630</xdr:colOff>
      <xdr:row>43</xdr:row>
      <xdr:rowOff>159926</xdr:rowOff>
    </xdr:from>
    <xdr:to>
      <xdr:col>7</xdr:col>
      <xdr:colOff>216371</xdr:colOff>
      <xdr:row>44</xdr:row>
      <xdr:rowOff>216370</xdr:rowOff>
    </xdr:to>
    <xdr:sp macro="" textlink="">
      <xdr:nvSpPr>
        <xdr:cNvPr id="17" name="文本框 16"/>
        <xdr:cNvSpPr txBox="1"/>
      </xdr:nvSpPr>
      <xdr:spPr>
        <a:xfrm>
          <a:off x="6114815" y="9830741"/>
          <a:ext cx="310445" cy="282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②</a:t>
          </a:r>
        </a:p>
      </xdr:txBody>
    </xdr:sp>
    <xdr:clientData/>
  </xdr:twoCellAnchor>
  <xdr:twoCellAnchor>
    <xdr:from>
      <xdr:col>6</xdr:col>
      <xdr:colOff>159926</xdr:colOff>
      <xdr:row>58</xdr:row>
      <xdr:rowOff>47038</xdr:rowOff>
    </xdr:from>
    <xdr:to>
      <xdr:col>6</xdr:col>
      <xdr:colOff>470371</xdr:colOff>
      <xdr:row>59</xdr:row>
      <xdr:rowOff>103482</xdr:rowOff>
    </xdr:to>
    <xdr:sp macro="" textlink="">
      <xdr:nvSpPr>
        <xdr:cNvPr id="18" name="文本框 17"/>
        <xdr:cNvSpPr txBox="1"/>
      </xdr:nvSpPr>
      <xdr:spPr>
        <a:xfrm>
          <a:off x="5475111" y="13104519"/>
          <a:ext cx="310445" cy="282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t>③</a:t>
          </a:r>
        </a:p>
      </xdr:txBody>
    </xdr:sp>
    <xdr:clientData/>
  </xdr:twoCellAnchor>
  <xdr:oneCellAnchor>
    <xdr:from>
      <xdr:col>6</xdr:col>
      <xdr:colOff>58324</xdr:colOff>
      <xdr:row>59</xdr:row>
      <xdr:rowOff>218251</xdr:rowOff>
    </xdr:from>
    <xdr:ext cx="819199" cy="264560"/>
    <xdr:sp macro="" textlink="">
      <xdr:nvSpPr>
        <xdr:cNvPr id="19" name="文本框 18"/>
        <xdr:cNvSpPr txBox="1"/>
      </xdr:nvSpPr>
      <xdr:spPr>
        <a:xfrm>
          <a:off x="5373509" y="13501510"/>
          <a:ext cx="81919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rgbClr val="FF0000"/>
              </a:solidFill>
            </a:rPr>
            <a:t>电竞</a:t>
          </a:r>
          <a:r>
            <a:rPr lang="en-US" altLang="zh-CN" sz="1100">
              <a:solidFill>
                <a:srgbClr val="FF0000"/>
              </a:solidFill>
            </a:rPr>
            <a:t>+</a:t>
          </a:r>
          <a:r>
            <a:rPr lang="zh-CN" altLang="en-US" sz="1100">
              <a:solidFill>
                <a:srgbClr val="FF0000"/>
              </a:solidFill>
            </a:rPr>
            <a:t>直播</a:t>
          </a:r>
        </a:p>
      </xdr:txBody>
    </xdr:sp>
    <xdr:clientData/>
  </xdr:oneCellAnchor>
  <xdr:twoCellAnchor editAs="oneCell">
    <xdr:from>
      <xdr:col>1</xdr:col>
      <xdr:colOff>37630</xdr:colOff>
      <xdr:row>234</xdr:row>
      <xdr:rowOff>47036</xdr:rowOff>
    </xdr:from>
    <xdr:to>
      <xdr:col>4</xdr:col>
      <xdr:colOff>442149</xdr:colOff>
      <xdr:row>244</xdr:row>
      <xdr:rowOff>137646</xdr:rowOff>
    </xdr:to>
    <xdr:pic>
      <xdr:nvPicPr>
        <xdr:cNvPr id="9" name="图片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70371" y="54487703"/>
          <a:ext cx="3499556" cy="2348387"/>
        </a:xfrm>
        <a:prstGeom prst="rect">
          <a:avLst/>
        </a:prstGeom>
      </xdr:spPr>
    </xdr:pic>
    <xdr:clientData/>
  </xdr:twoCellAnchor>
  <xdr:twoCellAnchor editAs="oneCell">
    <xdr:from>
      <xdr:col>4</xdr:col>
      <xdr:colOff>470370</xdr:colOff>
      <xdr:row>234</xdr:row>
      <xdr:rowOff>47037</xdr:rowOff>
    </xdr:from>
    <xdr:to>
      <xdr:col>8</xdr:col>
      <xdr:colOff>454925</xdr:colOff>
      <xdr:row>244</xdr:row>
      <xdr:rowOff>131704</xdr:rowOff>
    </xdr:to>
    <xdr:pic>
      <xdr:nvPicPr>
        <xdr:cNvPr id="12" name="图片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998148" y="54487704"/>
          <a:ext cx="3531147" cy="2342444"/>
        </a:xfrm>
        <a:prstGeom prst="rect">
          <a:avLst/>
        </a:prstGeom>
      </xdr:spPr>
    </xdr:pic>
    <xdr:clientData/>
  </xdr:twoCellAnchor>
  <xdr:twoCellAnchor editAs="oneCell">
    <xdr:from>
      <xdr:col>8</xdr:col>
      <xdr:colOff>479779</xdr:colOff>
      <xdr:row>234</xdr:row>
      <xdr:rowOff>47038</xdr:rowOff>
    </xdr:from>
    <xdr:to>
      <xdr:col>12</xdr:col>
      <xdr:colOff>564026</xdr:colOff>
      <xdr:row>244</xdr:row>
      <xdr:rowOff>103483</xdr:rowOff>
    </xdr:to>
    <xdr:pic>
      <xdr:nvPicPr>
        <xdr:cNvPr id="16" name="图片 15"/>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554149" y="54487705"/>
          <a:ext cx="3442692" cy="2314222"/>
        </a:xfrm>
        <a:prstGeom prst="rect">
          <a:avLst/>
        </a:prstGeom>
      </xdr:spPr>
    </xdr:pic>
    <xdr:clientData/>
  </xdr:twoCellAnchor>
  <xdr:twoCellAnchor editAs="oneCell">
    <xdr:from>
      <xdr:col>6</xdr:col>
      <xdr:colOff>686741</xdr:colOff>
      <xdr:row>259</xdr:row>
      <xdr:rowOff>197556</xdr:rowOff>
    </xdr:from>
    <xdr:to>
      <xdr:col>12</xdr:col>
      <xdr:colOff>103481</xdr:colOff>
      <xdr:row>270</xdr:row>
      <xdr:rowOff>141111</xdr:rowOff>
    </xdr:to>
    <xdr:pic>
      <xdr:nvPicPr>
        <xdr:cNvPr id="20" name="图片 19"/>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001926" y="60282667"/>
          <a:ext cx="4534370" cy="2427111"/>
        </a:xfrm>
        <a:prstGeom prst="rect">
          <a:avLst/>
        </a:prstGeom>
        <a:noFill/>
        <a:ln>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A280"/>
  <sheetViews>
    <sheetView showGridLines="0" tabSelected="1" zoomScale="138" workbookViewId="0">
      <pane xSplit="1" ySplit="2" topLeftCell="B3" activePane="bottomRight" state="frozen"/>
      <selection pane="topRight" activeCell="B1" sqref="B1"/>
      <selection pane="bottomLeft" activeCell="A3" sqref="A3"/>
      <selection pane="bottomRight" activeCell="G234" sqref="G234"/>
    </sheetView>
  </sheetViews>
  <sheetFormatPr baseColWidth="10" defaultColWidth="9" defaultRowHeight="13" x14ac:dyDescent="0.2"/>
  <cols>
    <col min="1" max="1" width="5.6640625" style="1" customWidth="1"/>
    <col min="2" max="2" width="17.1640625" style="1" customWidth="1"/>
    <col min="3" max="7" width="11.6640625" style="1" customWidth="1"/>
    <col min="8" max="11" width="11.33203125" style="1" customWidth="1"/>
    <col min="12" max="12" width="10" style="1" customWidth="1"/>
    <col min="13" max="13" width="7.6640625" style="1" customWidth="1"/>
    <col min="14" max="16384" width="9" style="1"/>
  </cols>
  <sheetData>
    <row r="2" spans="2:13" ht="18" x14ac:dyDescent="0.2">
      <c r="B2" s="21" t="s">
        <v>4</v>
      </c>
    </row>
    <row r="3" spans="2:13" ht="18" customHeight="1" x14ac:dyDescent="0.2"/>
    <row r="4" spans="2:13" ht="18" customHeight="1" x14ac:dyDescent="0.2">
      <c r="B4" s="1" t="s">
        <v>0</v>
      </c>
      <c r="F4" s="16"/>
    </row>
    <row r="5" spans="2:13" ht="18" customHeight="1" x14ac:dyDescent="0.2">
      <c r="B5" s="127" t="s">
        <v>5</v>
      </c>
      <c r="C5" s="128"/>
      <c r="D5" s="128"/>
      <c r="E5" s="128"/>
      <c r="F5" s="128"/>
      <c r="G5" s="128"/>
      <c r="H5" s="128"/>
      <c r="I5" s="128"/>
      <c r="J5" s="128"/>
      <c r="K5" s="128"/>
      <c r="L5" s="128"/>
      <c r="M5" s="129"/>
    </row>
    <row r="6" spans="2:13" ht="18" customHeight="1" x14ac:dyDescent="0.2">
      <c r="B6" s="27"/>
      <c r="C6" s="30"/>
      <c r="D6" s="30"/>
      <c r="E6" s="30"/>
      <c r="F6" s="30"/>
      <c r="G6" s="30"/>
      <c r="H6" s="30"/>
      <c r="I6" s="30"/>
      <c r="J6" s="30"/>
      <c r="K6" s="30"/>
      <c r="L6" s="30"/>
      <c r="M6" s="31"/>
    </row>
    <row r="7" spans="2:13" ht="18" customHeight="1" x14ac:dyDescent="0.2">
      <c r="B7" s="22" t="s">
        <v>181</v>
      </c>
      <c r="C7" s="42"/>
      <c r="D7" s="42"/>
      <c r="E7" s="42"/>
      <c r="F7" s="47"/>
      <c r="G7" s="47"/>
      <c r="H7" s="47"/>
      <c r="I7" s="47"/>
      <c r="J7" s="47"/>
      <c r="K7" s="47"/>
      <c r="L7" s="47"/>
      <c r="M7" s="48"/>
    </row>
    <row r="8" spans="2:13" ht="18" customHeight="1" x14ac:dyDescent="0.2">
      <c r="B8" s="22" t="s">
        <v>168</v>
      </c>
      <c r="C8" s="42"/>
      <c r="D8" s="42"/>
      <c r="E8" s="42"/>
      <c r="F8" s="50"/>
      <c r="G8" s="50"/>
      <c r="H8" s="50"/>
      <c r="I8" s="50"/>
      <c r="J8" s="50"/>
      <c r="K8" s="50"/>
      <c r="L8" s="50"/>
      <c r="M8" s="51"/>
    </row>
    <row r="9" spans="2:13" ht="18" customHeight="1" x14ac:dyDescent="0.2">
      <c r="B9" s="39"/>
      <c r="C9" s="36"/>
      <c r="D9" s="36"/>
      <c r="E9" s="36"/>
      <c r="F9" s="36"/>
      <c r="G9" s="36"/>
      <c r="H9" s="36"/>
      <c r="I9" s="36"/>
      <c r="J9" s="36"/>
      <c r="K9" s="36"/>
      <c r="L9" s="36"/>
      <c r="M9" s="37"/>
    </row>
    <row r="10" spans="2:13" ht="18" customHeight="1" x14ac:dyDescent="0.2">
      <c r="B10" s="39"/>
      <c r="C10" s="50"/>
      <c r="D10" s="50"/>
      <c r="E10" s="50"/>
      <c r="F10" s="50"/>
      <c r="G10" s="50"/>
      <c r="H10" s="50"/>
      <c r="I10" s="50"/>
      <c r="J10" s="50"/>
      <c r="K10" s="50"/>
      <c r="L10" s="50"/>
      <c r="M10" s="51"/>
    </row>
    <row r="11" spans="2:13" s="3" customFormat="1" ht="18" customHeight="1" x14ac:dyDescent="0.2">
      <c r="B11" s="130" t="s">
        <v>6</v>
      </c>
      <c r="C11" s="131"/>
      <c r="D11" s="131"/>
      <c r="E11" s="131"/>
      <c r="F11" s="131"/>
      <c r="G11" s="131"/>
      <c r="H11" s="131"/>
      <c r="I11" s="131"/>
      <c r="J11" s="131"/>
      <c r="K11" s="131"/>
      <c r="L11" s="131"/>
      <c r="M11" s="132"/>
    </row>
    <row r="12" spans="2:13" s="8" customFormat="1" ht="18" customHeight="1" x14ac:dyDescent="0.2">
      <c r="B12" s="5"/>
      <c r="C12" s="26"/>
      <c r="D12" s="26"/>
      <c r="E12" s="26"/>
      <c r="F12" s="17"/>
      <c r="G12" s="18"/>
      <c r="H12" s="26"/>
      <c r="I12" s="26"/>
      <c r="J12" s="6"/>
      <c r="K12" s="6"/>
      <c r="L12" s="6"/>
      <c r="M12" s="7"/>
    </row>
    <row r="13" spans="2:13" s="8" customFormat="1" ht="18" customHeight="1" x14ac:dyDescent="0.2">
      <c r="B13" s="6" t="s">
        <v>68</v>
      </c>
      <c r="C13" s="50"/>
      <c r="D13" s="50"/>
      <c r="E13" s="50"/>
      <c r="F13" s="17"/>
      <c r="G13" s="18"/>
      <c r="H13" s="50"/>
      <c r="I13" s="50"/>
      <c r="J13" s="6"/>
      <c r="K13" s="6"/>
      <c r="L13" s="6"/>
      <c r="M13" s="7"/>
    </row>
    <row r="14" spans="2:13" s="8" customFormat="1" ht="18" customHeight="1" x14ac:dyDescent="0.2">
      <c r="B14" s="6" t="s">
        <v>71</v>
      </c>
      <c r="C14" s="50"/>
      <c r="D14" s="50"/>
      <c r="E14" s="50"/>
      <c r="F14" s="17"/>
      <c r="G14" s="18"/>
      <c r="H14" s="50"/>
      <c r="I14" s="50"/>
      <c r="J14" s="6"/>
      <c r="K14" s="6"/>
      <c r="L14" s="6"/>
      <c r="M14" s="7"/>
    </row>
    <row r="15" spans="2:13" s="8" customFormat="1" ht="18" customHeight="1" x14ac:dyDescent="0.2">
      <c r="B15" s="6" t="s">
        <v>69</v>
      </c>
      <c r="C15" s="50"/>
      <c r="D15" s="50"/>
      <c r="E15" s="50"/>
      <c r="F15" s="17"/>
      <c r="G15" s="18"/>
      <c r="H15" s="50"/>
      <c r="I15" s="50"/>
      <c r="J15" s="6"/>
      <c r="K15" s="6"/>
      <c r="L15" s="6"/>
      <c r="M15" s="7"/>
    </row>
    <row r="16" spans="2:13" s="8" customFormat="1" ht="18" customHeight="1" x14ac:dyDescent="0.2">
      <c r="B16" s="6" t="s">
        <v>70</v>
      </c>
      <c r="C16" s="50"/>
      <c r="D16" s="50"/>
      <c r="E16" s="50"/>
      <c r="F16" s="17"/>
      <c r="G16" s="18"/>
      <c r="H16" s="50"/>
      <c r="I16" s="50"/>
      <c r="J16" s="6"/>
      <c r="K16" s="6"/>
      <c r="L16" s="6"/>
      <c r="M16" s="7"/>
    </row>
    <row r="17" spans="2:13" s="8" customFormat="1" ht="18" customHeight="1" x14ac:dyDescent="0.2">
      <c r="B17" s="6"/>
      <c r="C17" s="42"/>
      <c r="D17" s="42"/>
      <c r="E17" s="42"/>
      <c r="F17" s="41"/>
      <c r="G17" s="42"/>
      <c r="H17" s="43"/>
      <c r="I17" s="20"/>
      <c r="J17" s="6"/>
      <c r="K17" s="6"/>
      <c r="L17" s="6"/>
      <c r="M17" s="7"/>
    </row>
    <row r="18" spans="2:13" s="8" customFormat="1" ht="18" customHeight="1" x14ac:dyDescent="0.2">
      <c r="B18" s="6"/>
      <c r="C18" s="42"/>
      <c r="D18" s="42"/>
      <c r="E18" s="42"/>
      <c r="F18" s="41"/>
      <c r="G18" s="42"/>
      <c r="H18" s="43"/>
      <c r="I18" s="20"/>
      <c r="J18" s="6"/>
      <c r="K18" s="6"/>
      <c r="L18" s="6"/>
      <c r="M18" s="7"/>
    </row>
    <row r="19" spans="2:13" ht="18" customHeight="1" x14ac:dyDescent="0.2">
      <c r="B19" s="133" t="s">
        <v>7</v>
      </c>
      <c r="C19" s="134"/>
      <c r="D19" s="134"/>
      <c r="E19" s="134"/>
      <c r="F19" s="134"/>
      <c r="G19" s="134"/>
      <c r="H19" s="134"/>
      <c r="I19" s="134"/>
      <c r="J19" s="134"/>
      <c r="K19" s="134"/>
      <c r="L19" s="134"/>
      <c r="M19" s="135"/>
    </row>
    <row r="20" spans="2:13" ht="18" customHeight="1" x14ac:dyDescent="0.2">
      <c r="B20" s="2"/>
      <c r="C20" s="3"/>
      <c r="D20" s="3"/>
      <c r="E20" s="3"/>
      <c r="F20" s="3"/>
      <c r="G20" s="3"/>
      <c r="H20" s="3"/>
      <c r="I20" s="3"/>
      <c r="J20" s="3"/>
      <c r="K20" s="3"/>
      <c r="L20" s="3"/>
      <c r="M20" s="4"/>
    </row>
    <row r="21" spans="2:13" ht="18" customHeight="1" x14ac:dyDescent="0.2">
      <c r="B21" s="76" t="s">
        <v>73</v>
      </c>
      <c r="C21" s="3"/>
      <c r="D21" s="3"/>
      <c r="E21" s="3"/>
      <c r="F21" s="3"/>
      <c r="G21" s="3"/>
      <c r="H21" s="3"/>
      <c r="I21" s="3"/>
      <c r="J21" s="3"/>
      <c r="K21" s="3"/>
      <c r="L21" s="3"/>
      <c r="M21" s="4"/>
    </row>
    <row r="22" spans="2:13" ht="18" customHeight="1" x14ac:dyDescent="0.2">
      <c r="B22" s="3"/>
      <c r="C22" s="3"/>
      <c r="D22" s="3"/>
      <c r="E22" s="3"/>
      <c r="F22" s="3"/>
      <c r="G22" s="3"/>
      <c r="H22" s="3"/>
      <c r="I22" s="3"/>
      <c r="J22" s="3"/>
      <c r="K22" s="3"/>
      <c r="L22" s="3"/>
      <c r="M22" s="4"/>
    </row>
    <row r="23" spans="2:13" ht="18" customHeight="1" x14ac:dyDescent="0.2">
      <c r="B23" s="76" t="s">
        <v>77</v>
      </c>
      <c r="C23" s="3"/>
      <c r="D23" s="3"/>
      <c r="E23" s="3"/>
      <c r="F23" s="3"/>
      <c r="G23" s="3"/>
      <c r="H23" s="3"/>
      <c r="I23" s="3"/>
      <c r="J23" s="3"/>
      <c r="K23" s="3"/>
      <c r="L23" s="3"/>
      <c r="M23" s="4"/>
    </row>
    <row r="24" spans="2:13" ht="18" customHeight="1" x14ac:dyDescent="0.2">
      <c r="B24" s="3" t="s">
        <v>79</v>
      </c>
      <c r="C24" s="3"/>
      <c r="D24" s="3"/>
      <c r="E24" s="3"/>
      <c r="F24" s="3"/>
      <c r="G24" s="3"/>
      <c r="H24" s="3"/>
      <c r="I24" s="3"/>
      <c r="J24" s="3"/>
      <c r="K24" s="3"/>
      <c r="L24" s="3"/>
      <c r="M24" s="4"/>
    </row>
    <row r="25" spans="2:13" ht="18" customHeight="1" x14ac:dyDescent="0.2">
      <c r="B25" s="3" t="s">
        <v>76</v>
      </c>
      <c r="C25" s="3"/>
      <c r="D25" s="3"/>
      <c r="E25" s="3"/>
      <c r="F25" s="3"/>
      <c r="G25" s="3"/>
      <c r="H25" s="3"/>
      <c r="I25" s="3"/>
      <c r="J25" s="3"/>
      <c r="K25" s="3"/>
      <c r="L25" s="3"/>
      <c r="M25" s="4"/>
    </row>
    <row r="26" spans="2:13" ht="18" customHeight="1" x14ac:dyDescent="0.2">
      <c r="B26" s="3"/>
      <c r="C26" s="3"/>
      <c r="D26" s="3"/>
      <c r="E26" s="3"/>
      <c r="F26" s="3"/>
      <c r="G26" s="3"/>
      <c r="H26" s="3"/>
      <c r="I26" s="3"/>
      <c r="J26" s="3"/>
      <c r="K26" s="3"/>
      <c r="L26" s="3"/>
      <c r="M26" s="4"/>
    </row>
    <row r="27" spans="2:13" ht="18" customHeight="1" x14ac:dyDescent="0.2">
      <c r="B27" s="76" t="s">
        <v>78</v>
      </c>
      <c r="C27" s="3"/>
      <c r="D27" s="3"/>
      <c r="E27" s="3"/>
      <c r="F27" s="3"/>
      <c r="G27" s="3"/>
      <c r="H27" s="3"/>
      <c r="I27" s="3"/>
      <c r="J27" s="3"/>
      <c r="K27" s="3"/>
      <c r="L27" s="3"/>
      <c r="M27" s="4"/>
    </row>
    <row r="28" spans="2:13" ht="18" customHeight="1" x14ac:dyDescent="0.2">
      <c r="B28" s="3" t="s">
        <v>74</v>
      </c>
      <c r="C28" s="3"/>
      <c r="D28" s="3"/>
      <c r="E28" s="3"/>
      <c r="F28" s="3"/>
      <c r="G28" s="3"/>
      <c r="H28" s="3"/>
      <c r="I28" s="3"/>
      <c r="J28" s="3"/>
      <c r="K28" s="3"/>
      <c r="L28" s="3"/>
      <c r="M28" s="4"/>
    </row>
    <row r="29" spans="2:13" ht="18" customHeight="1" x14ac:dyDescent="0.2">
      <c r="B29" s="2" t="s">
        <v>75</v>
      </c>
      <c r="C29" s="3"/>
      <c r="D29" s="3"/>
      <c r="E29" s="3"/>
      <c r="F29" s="3"/>
      <c r="G29" s="3"/>
      <c r="H29" s="3"/>
      <c r="I29" s="3"/>
      <c r="J29" s="3"/>
      <c r="K29" s="3"/>
      <c r="L29" s="3"/>
      <c r="M29" s="4"/>
    </row>
    <row r="30" spans="2:13" ht="18" customHeight="1" x14ac:dyDescent="0.2">
      <c r="B30" s="2"/>
      <c r="C30" s="3"/>
      <c r="D30" s="3"/>
      <c r="E30" s="3"/>
      <c r="F30" s="3"/>
      <c r="G30" s="3"/>
      <c r="H30" s="3"/>
      <c r="I30" s="3"/>
      <c r="J30" s="3"/>
      <c r="K30" s="3"/>
      <c r="L30" s="3"/>
      <c r="M30" s="4"/>
    </row>
    <row r="31" spans="2:13" ht="18" customHeight="1" x14ac:dyDescent="0.2">
      <c r="B31" s="2"/>
      <c r="C31" s="3"/>
      <c r="D31" s="3"/>
      <c r="E31" s="3"/>
      <c r="F31" s="3"/>
      <c r="G31" s="3"/>
      <c r="H31" s="3"/>
      <c r="I31" s="3"/>
      <c r="J31" s="3"/>
      <c r="K31" s="3"/>
      <c r="L31" s="3"/>
      <c r="M31" s="4"/>
    </row>
    <row r="32" spans="2:13" ht="19" customHeight="1" x14ac:dyDescent="0.2">
      <c r="B32" s="130" t="s">
        <v>8</v>
      </c>
      <c r="C32" s="131"/>
      <c r="D32" s="131"/>
      <c r="E32" s="131"/>
      <c r="F32" s="131"/>
      <c r="G32" s="131"/>
      <c r="H32" s="131"/>
      <c r="I32" s="131"/>
      <c r="J32" s="131"/>
      <c r="K32" s="131"/>
      <c r="L32" s="131"/>
      <c r="M32" s="132"/>
    </row>
    <row r="33" spans="2:13" s="8" customFormat="1" ht="18" customHeight="1" x14ac:dyDescent="0.2">
      <c r="B33" s="49"/>
      <c r="C33" s="50"/>
      <c r="D33" s="50"/>
      <c r="E33" s="50"/>
      <c r="F33" s="50"/>
      <c r="G33" s="50"/>
      <c r="H33" s="50"/>
      <c r="I33" s="50"/>
      <c r="J33" s="50"/>
      <c r="K33" s="50"/>
      <c r="L33" s="50"/>
      <c r="M33" s="51"/>
    </row>
    <row r="34" spans="2:13" s="8" customFormat="1" ht="18" customHeight="1" x14ac:dyDescent="0.2">
      <c r="B34" s="39" t="s">
        <v>93</v>
      </c>
      <c r="C34" s="50"/>
      <c r="D34" s="50"/>
      <c r="E34" s="50"/>
      <c r="F34" s="50"/>
      <c r="G34" s="50"/>
      <c r="H34" s="50"/>
      <c r="I34" s="50"/>
      <c r="J34" s="50"/>
      <c r="K34" s="50"/>
      <c r="L34" s="50"/>
      <c r="M34" s="51"/>
    </row>
    <row r="35" spans="2:13" s="8" customFormat="1" ht="18" customHeight="1" x14ac:dyDescent="0.2">
      <c r="B35" s="49"/>
      <c r="C35" s="50"/>
      <c r="D35" s="50"/>
      <c r="E35" s="50"/>
      <c r="F35" s="50"/>
      <c r="G35" s="50"/>
      <c r="H35" s="50"/>
      <c r="I35" s="50"/>
      <c r="J35" s="50"/>
      <c r="K35" s="50"/>
      <c r="L35" s="50"/>
      <c r="M35" s="51"/>
    </row>
    <row r="36" spans="2:13" s="8" customFormat="1" ht="18" customHeight="1" x14ac:dyDescent="0.2">
      <c r="B36" s="22" t="s">
        <v>91</v>
      </c>
      <c r="C36" s="50"/>
      <c r="D36" s="50"/>
      <c r="E36" s="50"/>
      <c r="F36" s="50"/>
      <c r="G36" s="50"/>
      <c r="H36" s="50"/>
      <c r="I36" s="50"/>
      <c r="J36" s="50"/>
      <c r="K36" s="50"/>
      <c r="L36" s="50"/>
      <c r="M36" s="51"/>
    </row>
    <row r="37" spans="2:13" s="8" customFormat="1" ht="18" customHeight="1" x14ac:dyDescent="0.2">
      <c r="B37" s="22" t="s">
        <v>92</v>
      </c>
      <c r="C37" s="50"/>
      <c r="D37" s="50"/>
      <c r="E37" s="50"/>
      <c r="F37" s="50"/>
      <c r="G37" s="50"/>
      <c r="H37" s="50"/>
      <c r="I37" s="50"/>
      <c r="J37" s="50"/>
      <c r="K37" s="50"/>
      <c r="L37" s="50"/>
      <c r="M37" s="51"/>
    </row>
    <row r="38" spans="2:13" ht="18" customHeight="1" x14ac:dyDescent="0.2">
      <c r="B38" s="2" t="s">
        <v>80</v>
      </c>
      <c r="C38" s="66"/>
      <c r="D38" s="66"/>
      <c r="E38" s="66"/>
      <c r="F38" s="66"/>
      <c r="G38" s="69"/>
      <c r="H38" s="69"/>
      <c r="I38" s="15"/>
      <c r="J38" s="3"/>
      <c r="K38" s="3"/>
      <c r="L38" s="3"/>
      <c r="M38" s="4"/>
    </row>
    <row r="39" spans="2:13" ht="18" customHeight="1" x14ac:dyDescent="0.2">
      <c r="B39" s="2"/>
      <c r="C39" s="66"/>
      <c r="D39" s="66"/>
      <c r="E39" s="66"/>
      <c r="F39" s="66"/>
      <c r="G39" s="69"/>
      <c r="H39" s="69"/>
      <c r="I39" s="15"/>
      <c r="J39" s="3"/>
      <c r="K39" s="3"/>
      <c r="L39" s="3"/>
      <c r="M39" s="4"/>
    </row>
    <row r="40" spans="2:13" s="8" customFormat="1" ht="18" customHeight="1" x14ac:dyDescent="0.2">
      <c r="B40" s="27"/>
      <c r="C40" s="30"/>
      <c r="D40" s="30"/>
      <c r="E40" s="30"/>
      <c r="F40" s="30"/>
      <c r="G40" s="30"/>
      <c r="H40" s="30"/>
      <c r="I40" s="30"/>
      <c r="J40" s="30"/>
      <c r="K40" s="30"/>
      <c r="L40" s="30"/>
      <c r="M40" s="31"/>
    </row>
    <row r="41" spans="2:13" ht="18" customHeight="1" x14ac:dyDescent="0.2">
      <c r="B41" s="130" t="s">
        <v>9</v>
      </c>
      <c r="C41" s="131"/>
      <c r="D41" s="131"/>
      <c r="E41" s="131"/>
      <c r="F41" s="131"/>
      <c r="G41" s="131"/>
      <c r="H41" s="131"/>
      <c r="I41" s="131"/>
      <c r="J41" s="131"/>
      <c r="K41" s="131"/>
      <c r="L41" s="131"/>
      <c r="M41" s="132"/>
    </row>
    <row r="42" spans="2:13" s="8" customFormat="1" ht="18" customHeight="1" x14ac:dyDescent="0.2">
      <c r="B42" s="27"/>
      <c r="C42" s="26"/>
      <c r="D42" s="26"/>
      <c r="E42" s="26"/>
      <c r="F42" s="26"/>
      <c r="G42" s="26"/>
      <c r="H42" s="26"/>
      <c r="I42" s="26"/>
      <c r="J42" s="6"/>
      <c r="K42" s="6"/>
      <c r="L42" s="6"/>
      <c r="M42" s="7"/>
    </row>
    <row r="43" spans="2:13" s="8" customFormat="1" ht="18" customHeight="1" x14ac:dyDescent="0.2">
      <c r="B43" s="22" t="s">
        <v>136</v>
      </c>
      <c r="C43" s="50"/>
      <c r="D43" s="50"/>
      <c r="E43" s="50"/>
      <c r="F43" s="50"/>
      <c r="G43" s="50"/>
      <c r="H43" s="50"/>
      <c r="I43" s="50"/>
      <c r="J43" s="6"/>
      <c r="K43" s="6"/>
      <c r="L43" s="6"/>
      <c r="M43" s="7"/>
    </row>
    <row r="44" spans="2:13" s="8" customFormat="1" ht="18" customHeight="1" x14ac:dyDescent="0.2">
      <c r="B44" s="39" t="s">
        <v>94</v>
      </c>
      <c r="C44" s="50"/>
      <c r="D44" s="50"/>
      <c r="E44" s="50"/>
      <c r="F44" s="50"/>
      <c r="G44" s="50"/>
      <c r="H44" s="50"/>
      <c r="I44" s="50"/>
      <c r="J44" s="6"/>
      <c r="K44" s="6"/>
      <c r="L44" s="6"/>
      <c r="M44" s="7"/>
    </row>
    <row r="45" spans="2:13" s="8" customFormat="1" ht="18" customHeight="1" x14ac:dyDescent="0.2">
      <c r="B45" s="39" t="s">
        <v>95</v>
      </c>
      <c r="C45" s="50"/>
      <c r="D45" s="50"/>
      <c r="E45" s="50"/>
      <c r="F45" s="50"/>
      <c r="G45" s="50"/>
      <c r="H45" s="50"/>
      <c r="I45" s="50"/>
      <c r="J45" s="6"/>
      <c r="K45" s="6"/>
      <c r="L45" s="6"/>
      <c r="M45" s="7"/>
    </row>
    <row r="46" spans="2:13" s="8" customFormat="1" ht="18" customHeight="1" x14ac:dyDescent="0.2">
      <c r="B46" s="39" t="s">
        <v>96</v>
      </c>
      <c r="C46" s="50"/>
      <c r="D46" s="50"/>
      <c r="E46" s="50"/>
      <c r="F46" s="50"/>
      <c r="G46" s="50"/>
      <c r="H46" s="50"/>
      <c r="I46" s="50"/>
      <c r="J46" s="6"/>
      <c r="K46" s="6"/>
      <c r="L46" s="6"/>
      <c r="M46" s="7"/>
    </row>
    <row r="47" spans="2:13" s="8" customFormat="1" ht="18" customHeight="1" x14ac:dyDescent="0.2">
      <c r="B47" s="49"/>
      <c r="C47" s="50"/>
      <c r="D47" s="50"/>
      <c r="E47" s="50"/>
      <c r="F47" s="50"/>
      <c r="G47" s="50"/>
      <c r="H47" s="50"/>
      <c r="I47" s="50"/>
      <c r="J47" s="6"/>
      <c r="K47" s="6"/>
      <c r="L47" s="6"/>
      <c r="M47" s="7"/>
    </row>
    <row r="48" spans="2:13" s="8" customFormat="1" ht="18" customHeight="1" x14ac:dyDescent="0.2">
      <c r="B48" s="22" t="s">
        <v>81</v>
      </c>
      <c r="C48" s="50"/>
      <c r="D48" s="50"/>
      <c r="E48" s="50"/>
      <c r="F48" s="50"/>
      <c r="G48" s="50"/>
      <c r="H48" s="50"/>
      <c r="I48" s="50"/>
      <c r="J48" s="6"/>
      <c r="K48" s="6"/>
      <c r="L48" s="6"/>
      <c r="M48" s="7"/>
    </row>
    <row r="49" spans="2:13" s="8" customFormat="1" ht="18" customHeight="1" x14ac:dyDescent="0.2">
      <c r="B49" s="56" t="s">
        <v>82</v>
      </c>
      <c r="C49" s="57" t="s">
        <v>83</v>
      </c>
      <c r="D49" s="57"/>
      <c r="E49" s="57"/>
      <c r="F49" s="57"/>
      <c r="G49" s="50"/>
      <c r="H49" s="50"/>
      <c r="I49" s="50"/>
      <c r="J49" s="6"/>
      <c r="K49" s="6"/>
      <c r="L49" s="6"/>
      <c r="M49" s="7"/>
    </row>
    <row r="50" spans="2:13" s="8" customFormat="1" ht="18" customHeight="1" x14ac:dyDescent="0.2">
      <c r="B50" s="22" t="s">
        <v>84</v>
      </c>
      <c r="C50" s="6" t="s">
        <v>104</v>
      </c>
      <c r="D50" s="20"/>
      <c r="E50" s="20"/>
      <c r="F50" s="20"/>
      <c r="G50" s="50"/>
      <c r="H50" s="50"/>
      <c r="I50" s="50"/>
      <c r="J50" s="6"/>
      <c r="K50" s="6"/>
      <c r="L50" s="6"/>
      <c r="M50" s="7"/>
    </row>
    <row r="51" spans="2:13" s="8" customFormat="1" ht="18" customHeight="1" x14ac:dyDescent="0.2">
      <c r="B51" s="61" t="s">
        <v>85</v>
      </c>
      <c r="C51" s="64" t="s">
        <v>97</v>
      </c>
      <c r="D51" s="58"/>
      <c r="E51" s="58"/>
      <c r="F51" s="58"/>
      <c r="G51" s="50"/>
      <c r="H51" s="50"/>
      <c r="I51" s="50"/>
      <c r="J51" s="6"/>
      <c r="K51" s="6"/>
      <c r="L51" s="6"/>
      <c r="M51" s="7"/>
    </row>
    <row r="52" spans="2:13" s="8" customFormat="1" ht="18" customHeight="1" x14ac:dyDescent="0.2">
      <c r="B52" s="61" t="s">
        <v>86</v>
      </c>
      <c r="C52" s="64" t="s">
        <v>98</v>
      </c>
      <c r="D52" s="58"/>
      <c r="E52" s="58"/>
      <c r="F52" s="58"/>
      <c r="G52" s="50"/>
      <c r="H52" s="50"/>
      <c r="I52" s="50"/>
      <c r="J52" s="6"/>
      <c r="K52" s="6"/>
      <c r="L52" s="6"/>
      <c r="M52" s="7"/>
    </row>
    <row r="53" spans="2:13" s="8" customFormat="1" ht="18" customHeight="1" x14ac:dyDescent="0.2">
      <c r="B53" s="81" t="s">
        <v>87</v>
      </c>
      <c r="C53" s="64" t="s">
        <v>99</v>
      </c>
      <c r="D53" s="58"/>
      <c r="E53" s="58"/>
      <c r="F53" s="58"/>
      <c r="G53" s="50"/>
      <c r="H53" s="50"/>
      <c r="I53" s="50"/>
      <c r="J53" s="6"/>
      <c r="K53" s="6"/>
      <c r="L53" s="6"/>
      <c r="M53" s="7"/>
    </row>
    <row r="54" spans="2:13" s="8" customFormat="1" ht="18" customHeight="1" x14ac:dyDescent="0.2">
      <c r="B54" s="82" t="s">
        <v>72</v>
      </c>
      <c r="C54" s="83" t="s">
        <v>100</v>
      </c>
      <c r="D54" s="84"/>
      <c r="E54" s="84"/>
      <c r="F54" s="84"/>
      <c r="G54" s="50"/>
      <c r="H54" s="50"/>
      <c r="I54" s="50"/>
      <c r="J54" s="6"/>
      <c r="K54" s="6"/>
      <c r="L54" s="6"/>
      <c r="M54" s="7"/>
    </row>
    <row r="55" spans="2:13" s="8" customFormat="1" ht="18" customHeight="1" x14ac:dyDescent="0.2">
      <c r="B55" s="82" t="s">
        <v>88</v>
      </c>
      <c r="C55" s="83" t="s">
        <v>101</v>
      </c>
      <c r="D55" s="84"/>
      <c r="E55" s="84"/>
      <c r="F55" s="84"/>
      <c r="G55" s="26"/>
      <c r="H55" s="26"/>
      <c r="I55" s="26"/>
      <c r="J55" s="6"/>
      <c r="K55" s="6"/>
      <c r="L55" s="6"/>
      <c r="M55" s="7"/>
    </row>
    <row r="56" spans="2:13" s="8" customFormat="1" ht="18" customHeight="1" x14ac:dyDescent="0.2">
      <c r="B56" s="82" t="s">
        <v>89</v>
      </c>
      <c r="C56" s="83" t="s">
        <v>102</v>
      </c>
      <c r="D56" s="84"/>
      <c r="E56" s="84"/>
      <c r="F56" s="84"/>
      <c r="G56" s="50"/>
      <c r="H56" s="50"/>
      <c r="I56" s="50"/>
      <c r="J56" s="6"/>
      <c r="K56" s="6"/>
      <c r="L56" s="6"/>
      <c r="M56" s="7"/>
    </row>
    <row r="57" spans="2:13" s="8" customFormat="1" ht="18" customHeight="1" x14ac:dyDescent="0.2">
      <c r="B57" s="60" t="s">
        <v>90</v>
      </c>
      <c r="C57" s="79" t="s">
        <v>103</v>
      </c>
      <c r="D57" s="77"/>
      <c r="E57" s="77"/>
      <c r="F57" s="77"/>
      <c r="G57" s="38"/>
      <c r="H57" s="38"/>
      <c r="I57" s="38"/>
      <c r="J57" s="6"/>
      <c r="K57" s="6"/>
      <c r="L57" s="6"/>
      <c r="M57" s="7"/>
    </row>
    <row r="58" spans="2:13" s="8" customFormat="1" ht="18" customHeight="1" x14ac:dyDescent="0.2">
      <c r="B58" s="80"/>
      <c r="C58" s="78"/>
      <c r="D58" s="44"/>
      <c r="E58" s="44"/>
      <c r="F58" s="44"/>
      <c r="G58" s="50"/>
      <c r="H58" s="50"/>
      <c r="I58" s="50"/>
      <c r="J58" s="6"/>
      <c r="K58" s="6"/>
      <c r="L58" s="6"/>
      <c r="M58" s="7"/>
    </row>
    <row r="59" spans="2:13" s="8" customFormat="1" ht="18" customHeight="1" x14ac:dyDescent="0.2">
      <c r="B59" s="46"/>
      <c r="C59" s="78"/>
      <c r="D59" s="44"/>
      <c r="E59" s="44"/>
      <c r="F59" s="44"/>
      <c r="G59" s="50"/>
      <c r="H59" s="50"/>
      <c r="I59" s="50"/>
      <c r="J59" s="6"/>
      <c r="K59" s="6"/>
      <c r="L59" s="6"/>
      <c r="M59" s="7"/>
    </row>
    <row r="60" spans="2:13" s="8" customFormat="1" ht="18" customHeight="1" x14ac:dyDescent="0.2">
      <c r="B60" s="46"/>
      <c r="C60" s="78"/>
      <c r="D60" s="44"/>
      <c r="E60" s="44"/>
      <c r="F60" s="44"/>
      <c r="G60" s="50"/>
      <c r="H60" s="50"/>
      <c r="I60" s="50"/>
      <c r="J60" s="6"/>
      <c r="K60" s="6"/>
      <c r="L60" s="6"/>
      <c r="M60" s="7"/>
    </row>
    <row r="61" spans="2:13" s="8" customFormat="1" ht="18" customHeight="1" x14ac:dyDescent="0.2">
      <c r="B61" s="46"/>
      <c r="C61" s="78"/>
      <c r="D61" s="44"/>
      <c r="E61" s="44"/>
      <c r="F61" s="44"/>
      <c r="G61" s="50"/>
      <c r="H61" s="50"/>
      <c r="I61" s="50"/>
      <c r="J61" s="6"/>
      <c r="K61" s="6"/>
      <c r="L61" s="6"/>
      <c r="M61" s="7"/>
    </row>
    <row r="62" spans="2:13" s="8" customFormat="1" ht="18" customHeight="1" x14ac:dyDescent="0.2">
      <c r="B62" s="46"/>
      <c r="C62" s="78"/>
      <c r="D62" s="44"/>
      <c r="E62" s="44"/>
      <c r="F62" s="44"/>
      <c r="G62" s="50"/>
      <c r="H62" s="50"/>
      <c r="I62" s="50"/>
      <c r="J62" s="6"/>
      <c r="K62" s="6"/>
      <c r="L62" s="6"/>
      <c r="M62" s="7"/>
    </row>
    <row r="63" spans="2:13" s="8" customFormat="1" ht="18" customHeight="1" x14ac:dyDescent="0.2">
      <c r="B63" s="46"/>
      <c r="C63" s="78"/>
      <c r="D63" s="44"/>
      <c r="E63" s="44"/>
      <c r="F63" s="44"/>
      <c r="G63" s="50"/>
      <c r="H63" s="50"/>
      <c r="I63" s="50"/>
      <c r="J63" s="6"/>
      <c r="K63" s="6"/>
      <c r="L63" s="6"/>
      <c r="M63" s="7"/>
    </row>
    <row r="64" spans="2:13" s="8" customFormat="1" ht="18" customHeight="1" x14ac:dyDescent="0.2">
      <c r="B64" s="46"/>
      <c r="C64" s="78"/>
      <c r="D64" s="44"/>
      <c r="E64" s="44"/>
      <c r="F64" s="44"/>
      <c r="G64" s="50"/>
      <c r="H64" s="50"/>
      <c r="I64" s="50"/>
      <c r="J64" s="6"/>
      <c r="K64" s="6"/>
      <c r="L64" s="6"/>
      <c r="M64" s="7"/>
    </row>
    <row r="65" spans="2:13" s="8" customFormat="1" ht="18" customHeight="1" x14ac:dyDescent="0.2">
      <c r="B65" s="46"/>
      <c r="C65" s="78"/>
      <c r="D65" s="44"/>
      <c r="E65" s="44"/>
      <c r="F65" s="44"/>
      <c r="G65" s="50"/>
      <c r="H65" s="50"/>
      <c r="I65" s="50"/>
      <c r="J65" s="6"/>
      <c r="K65" s="6"/>
      <c r="L65" s="6"/>
      <c r="M65" s="7"/>
    </row>
    <row r="66" spans="2:13" s="8" customFormat="1" ht="18" customHeight="1" x14ac:dyDescent="0.2">
      <c r="B66" s="46"/>
      <c r="C66" s="78"/>
      <c r="D66" s="44"/>
      <c r="E66" s="44"/>
      <c r="F66" s="44"/>
      <c r="G66" s="50"/>
      <c r="H66" s="50"/>
      <c r="I66" s="50"/>
      <c r="J66" s="6"/>
      <c r="K66" s="6"/>
      <c r="L66" s="6"/>
      <c r="M66" s="7"/>
    </row>
    <row r="67" spans="2:13" s="8" customFormat="1" ht="18" customHeight="1" x14ac:dyDescent="0.2">
      <c r="B67" s="46"/>
      <c r="C67" s="78"/>
      <c r="D67" s="44"/>
      <c r="E67" s="44"/>
      <c r="F67" s="44"/>
      <c r="G67" s="50"/>
      <c r="H67" s="50"/>
      <c r="I67" s="50"/>
      <c r="J67" s="6"/>
      <c r="K67" s="6"/>
      <c r="L67" s="6"/>
      <c r="M67" s="7"/>
    </row>
    <row r="68" spans="2:13" s="8" customFormat="1" ht="18" customHeight="1" x14ac:dyDescent="0.2">
      <c r="B68" s="46"/>
      <c r="C68" s="78"/>
      <c r="D68" s="44"/>
      <c r="E68" s="44"/>
      <c r="F68" s="44"/>
      <c r="G68" s="50"/>
      <c r="H68" s="50"/>
      <c r="I68" s="50"/>
      <c r="J68" s="6"/>
      <c r="K68" s="6"/>
      <c r="L68" s="6"/>
      <c r="M68" s="7"/>
    </row>
    <row r="69" spans="2:13" s="8" customFormat="1" ht="18" customHeight="1" x14ac:dyDescent="0.2">
      <c r="B69" s="46"/>
      <c r="C69" s="78"/>
      <c r="D69" s="44"/>
      <c r="E69" s="44"/>
      <c r="F69" s="44"/>
      <c r="G69" s="50"/>
      <c r="H69" s="50"/>
      <c r="I69" s="50"/>
      <c r="J69" s="6"/>
      <c r="K69" s="6"/>
      <c r="L69" s="6"/>
      <c r="M69" s="7"/>
    </row>
    <row r="70" spans="2:13" s="8" customFormat="1" ht="18" customHeight="1" x14ac:dyDescent="0.2">
      <c r="B70" s="46"/>
      <c r="C70" s="44"/>
      <c r="D70" s="44"/>
      <c r="E70" s="44"/>
      <c r="F70" s="44"/>
      <c r="G70" s="50"/>
      <c r="H70" s="50"/>
      <c r="I70" s="50"/>
      <c r="J70" s="6"/>
      <c r="K70" s="6"/>
      <c r="L70" s="6"/>
      <c r="M70" s="7"/>
    </row>
    <row r="71" spans="2:13" ht="18" customHeight="1" x14ac:dyDescent="0.2">
      <c r="B71" s="12"/>
      <c r="C71" s="19"/>
      <c r="D71" s="14"/>
      <c r="E71" s="14"/>
      <c r="F71" s="14"/>
      <c r="G71" s="13"/>
      <c r="H71" s="3"/>
      <c r="I71" s="3"/>
      <c r="J71" s="3"/>
      <c r="K71" s="3"/>
      <c r="L71" s="3"/>
      <c r="M71" s="4"/>
    </row>
    <row r="72" spans="2:13" s="8" customFormat="1" ht="18" customHeight="1" x14ac:dyDescent="0.2">
      <c r="B72" s="130" t="s">
        <v>10</v>
      </c>
      <c r="C72" s="131"/>
      <c r="D72" s="131"/>
      <c r="E72" s="131"/>
      <c r="F72" s="131"/>
      <c r="G72" s="131"/>
      <c r="H72" s="131"/>
      <c r="I72" s="131"/>
      <c r="J72" s="131"/>
      <c r="K72" s="131"/>
      <c r="L72" s="131"/>
      <c r="M72" s="132"/>
    </row>
    <row r="73" spans="2:13" s="8" customFormat="1" ht="18" customHeight="1" x14ac:dyDescent="0.2">
      <c r="B73" s="54"/>
      <c r="C73" s="50"/>
      <c r="D73" s="50"/>
      <c r="E73" s="50"/>
      <c r="F73" s="50"/>
      <c r="G73" s="50"/>
      <c r="H73" s="50"/>
      <c r="I73" s="50"/>
      <c r="J73" s="6"/>
      <c r="K73" s="6"/>
      <c r="L73" s="6"/>
      <c r="M73" s="7"/>
    </row>
    <row r="74" spans="2:13" s="8" customFormat="1" ht="18" customHeight="1" x14ac:dyDescent="0.2">
      <c r="B74" s="54" t="s">
        <v>169</v>
      </c>
      <c r="C74" s="50"/>
      <c r="D74" s="50"/>
      <c r="E74" s="50"/>
      <c r="F74" s="50"/>
      <c r="G74" s="50"/>
      <c r="H74" s="50"/>
      <c r="I74" s="50"/>
      <c r="J74" s="6"/>
      <c r="K74" s="6"/>
      <c r="L74" s="6"/>
      <c r="M74" s="7"/>
    </row>
    <row r="75" spans="2:13" s="8" customFormat="1" ht="18" customHeight="1" x14ac:dyDescent="0.2">
      <c r="B75" s="54"/>
      <c r="C75" s="50"/>
      <c r="D75" s="50"/>
      <c r="E75" s="50"/>
      <c r="F75" s="50"/>
      <c r="G75" s="50"/>
      <c r="H75" s="50"/>
      <c r="I75" s="50"/>
      <c r="J75" s="6"/>
      <c r="K75" s="6"/>
      <c r="L75" s="6"/>
      <c r="M75" s="7"/>
    </row>
    <row r="76" spans="2:13" s="8" customFormat="1" ht="18" customHeight="1" x14ac:dyDescent="0.2">
      <c r="B76" s="145" t="s">
        <v>134</v>
      </c>
      <c r="C76" s="50"/>
      <c r="D76" s="50"/>
      <c r="E76" s="50"/>
      <c r="F76" s="50"/>
      <c r="G76" s="50"/>
      <c r="H76" s="50"/>
      <c r="I76" s="50"/>
      <c r="J76" s="6"/>
      <c r="K76" s="6"/>
      <c r="L76" s="6"/>
      <c r="M76" s="7"/>
    </row>
    <row r="77" spans="2:13" s="8" customFormat="1" ht="18" customHeight="1" x14ac:dyDescent="0.2">
      <c r="B77" s="54"/>
      <c r="C77" s="50"/>
      <c r="D77" s="50"/>
      <c r="E77" s="50"/>
      <c r="F77" s="50"/>
      <c r="G77" s="50"/>
      <c r="H77" s="50"/>
      <c r="I77" s="50"/>
      <c r="J77" s="6"/>
      <c r="K77" s="6"/>
      <c r="L77" s="6"/>
      <c r="M77" s="7"/>
    </row>
    <row r="78" spans="2:13" s="8" customFormat="1" ht="18" customHeight="1" x14ac:dyDescent="0.2">
      <c r="B78" s="54" t="s">
        <v>115</v>
      </c>
      <c r="C78" s="50"/>
      <c r="D78" s="50"/>
      <c r="E78" s="50"/>
      <c r="F78" s="50"/>
      <c r="G78" s="50"/>
      <c r="H78" s="50"/>
      <c r="I78" s="50"/>
      <c r="J78" s="6"/>
      <c r="K78" s="6"/>
      <c r="L78" s="6"/>
      <c r="M78" s="7"/>
    </row>
    <row r="79" spans="2:13" s="8" customFormat="1" ht="18" customHeight="1" x14ac:dyDescent="0.2">
      <c r="B79" s="108" t="s">
        <v>116</v>
      </c>
      <c r="C79" s="50"/>
      <c r="D79" s="50"/>
      <c r="E79" s="50"/>
      <c r="F79" s="50"/>
      <c r="G79" s="50"/>
      <c r="H79" s="50"/>
      <c r="I79" s="50"/>
      <c r="J79" s="6"/>
      <c r="K79" s="6"/>
      <c r="L79" s="6"/>
      <c r="M79" s="7"/>
    </row>
    <row r="80" spans="2:13" s="8" customFormat="1" ht="18" customHeight="1" x14ac:dyDescent="0.2">
      <c r="B80" s="108" t="s">
        <v>117</v>
      </c>
      <c r="C80" s="50"/>
      <c r="D80" s="50"/>
      <c r="E80" s="50"/>
      <c r="F80" s="50"/>
      <c r="G80" s="50"/>
      <c r="H80" s="50"/>
      <c r="I80" s="50"/>
      <c r="J80" s="6"/>
      <c r="K80" s="6"/>
      <c r="L80" s="6"/>
      <c r="M80" s="7"/>
    </row>
    <row r="81" spans="2:13" s="8" customFormat="1" ht="18" customHeight="1" x14ac:dyDescent="0.2">
      <c r="B81" s="108" t="s">
        <v>118</v>
      </c>
      <c r="C81" s="50"/>
      <c r="D81" s="50"/>
      <c r="E81" s="50"/>
      <c r="F81" s="50"/>
      <c r="G81" s="50"/>
      <c r="H81" s="50"/>
      <c r="I81" s="50"/>
      <c r="J81" s="6"/>
      <c r="K81" s="6"/>
      <c r="L81" s="6"/>
      <c r="M81" s="7"/>
    </row>
    <row r="82" spans="2:13" s="8" customFormat="1" ht="18" customHeight="1" x14ac:dyDescent="0.2">
      <c r="B82" s="108" t="s">
        <v>135</v>
      </c>
      <c r="C82" s="50"/>
      <c r="D82" s="50"/>
      <c r="E82" s="50"/>
      <c r="F82" s="50"/>
      <c r="G82" s="50"/>
      <c r="H82" s="50"/>
      <c r="I82" s="50"/>
      <c r="J82" s="6"/>
      <c r="K82" s="6"/>
      <c r="L82" s="6"/>
      <c r="M82" s="7"/>
    </row>
    <row r="83" spans="2:13" s="8" customFormat="1" ht="18" customHeight="1" x14ac:dyDescent="0.2">
      <c r="B83" s="108"/>
      <c r="C83" s="45"/>
      <c r="D83" s="45"/>
      <c r="E83" s="45"/>
      <c r="F83" s="45"/>
      <c r="G83" s="45"/>
      <c r="H83" s="45"/>
      <c r="I83" s="45"/>
      <c r="J83" s="6"/>
      <c r="K83" s="6"/>
      <c r="L83" s="6"/>
      <c r="M83" s="7"/>
    </row>
    <row r="84" spans="2:13" s="8" customFormat="1" ht="18" customHeight="1" x14ac:dyDescent="0.2">
      <c r="B84" s="22"/>
      <c r="C84" s="20"/>
      <c r="D84" s="20"/>
      <c r="E84" s="40"/>
      <c r="F84" s="40"/>
      <c r="G84" s="40"/>
      <c r="H84" s="40"/>
      <c r="I84" s="40"/>
      <c r="J84" s="6"/>
      <c r="K84" s="6"/>
      <c r="L84" s="6"/>
      <c r="M84" s="7"/>
    </row>
    <row r="85" spans="2:13" ht="18" customHeight="1" x14ac:dyDescent="0.2">
      <c r="B85" s="130" t="s">
        <v>11</v>
      </c>
      <c r="C85" s="131"/>
      <c r="D85" s="131"/>
      <c r="E85" s="131"/>
      <c r="F85" s="131"/>
      <c r="G85" s="131"/>
      <c r="H85" s="131"/>
      <c r="I85" s="131"/>
      <c r="J85" s="131"/>
      <c r="K85" s="131"/>
      <c r="L85" s="131"/>
      <c r="M85" s="132"/>
    </row>
    <row r="86" spans="2:13" ht="18" customHeight="1" x14ac:dyDescent="0.2">
      <c r="B86" s="35"/>
      <c r="C86" s="28"/>
      <c r="D86" s="28"/>
      <c r="E86" s="28"/>
      <c r="F86" s="28"/>
      <c r="G86" s="28"/>
      <c r="H86" s="28"/>
      <c r="I86" s="28"/>
      <c r="J86" s="28"/>
      <c r="K86" s="28"/>
      <c r="L86" s="28"/>
      <c r="M86" s="29"/>
    </row>
    <row r="87" spans="2:13" ht="18" customHeight="1" x14ac:dyDescent="0.2">
      <c r="B87" s="35" t="s">
        <v>121</v>
      </c>
      <c r="C87" s="28"/>
      <c r="D87" s="28"/>
      <c r="E87" s="28"/>
      <c r="F87" s="28"/>
      <c r="G87" s="28"/>
      <c r="H87" s="28"/>
      <c r="I87" s="28"/>
      <c r="J87" s="28"/>
      <c r="K87" s="28"/>
      <c r="L87" s="28"/>
      <c r="M87" s="29"/>
    </row>
    <row r="88" spans="2:13" ht="18" customHeight="1" x14ac:dyDescent="0.2">
      <c r="B88" s="35" t="s">
        <v>137</v>
      </c>
      <c r="C88" s="28"/>
      <c r="D88" s="28"/>
      <c r="E88" s="28"/>
      <c r="F88" s="28"/>
      <c r="G88" s="28"/>
      <c r="H88" s="28"/>
      <c r="I88" s="28"/>
      <c r="J88" s="28"/>
      <c r="K88" s="28"/>
      <c r="L88" s="28"/>
      <c r="M88" s="29"/>
    </row>
    <row r="89" spans="2:13" ht="18" customHeight="1" x14ac:dyDescent="0.2">
      <c r="B89" s="35" t="s">
        <v>138</v>
      </c>
      <c r="C89" s="28"/>
      <c r="D89" s="28"/>
      <c r="E89" s="28"/>
      <c r="F89" s="28"/>
      <c r="G89" s="28"/>
      <c r="H89" s="28"/>
      <c r="I89" s="28"/>
      <c r="J89" s="28"/>
      <c r="K89" s="28"/>
      <c r="L89" s="28"/>
      <c r="M89" s="29"/>
    </row>
    <row r="90" spans="2:13" ht="18" customHeight="1" x14ac:dyDescent="0.2">
      <c r="B90" s="1" t="s">
        <v>139</v>
      </c>
      <c r="C90" s="28"/>
      <c r="D90" s="28"/>
      <c r="E90" s="28"/>
      <c r="F90" s="28"/>
      <c r="G90" s="28"/>
      <c r="H90" s="28"/>
      <c r="I90" s="28"/>
      <c r="J90" s="28"/>
      <c r="K90" s="28"/>
      <c r="L90" s="28"/>
      <c r="M90" s="29"/>
    </row>
    <row r="91" spans="2:13" ht="18" customHeight="1" x14ac:dyDescent="0.2">
      <c r="C91" s="28"/>
      <c r="D91" s="28"/>
      <c r="E91" s="28"/>
      <c r="F91" s="28"/>
      <c r="G91" s="28"/>
      <c r="H91" s="28"/>
      <c r="I91" s="28"/>
      <c r="J91" s="28"/>
      <c r="K91" s="28"/>
      <c r="L91" s="28"/>
      <c r="M91" s="29"/>
    </row>
    <row r="92" spans="2:13" ht="18" customHeight="1" x14ac:dyDescent="0.2">
      <c r="B92" s="109" t="s">
        <v>124</v>
      </c>
      <c r="C92" s="28"/>
      <c r="D92" s="28"/>
      <c r="E92" s="28"/>
      <c r="F92" s="28"/>
      <c r="G92" s="28"/>
      <c r="H92" s="28"/>
      <c r="I92" s="28"/>
      <c r="J92" s="28"/>
      <c r="K92" s="28"/>
      <c r="L92" s="28"/>
      <c r="M92" s="29"/>
    </row>
    <row r="93" spans="2:13" ht="18" customHeight="1" x14ac:dyDescent="0.2">
      <c r="B93" s="1" t="s">
        <v>170</v>
      </c>
      <c r="C93" s="28"/>
      <c r="D93" s="28"/>
      <c r="E93" s="28"/>
      <c r="F93" s="28"/>
      <c r="G93" s="28"/>
      <c r="H93" s="28"/>
      <c r="I93" s="28"/>
      <c r="J93" s="28"/>
      <c r="K93" s="28"/>
      <c r="L93" s="28"/>
      <c r="M93" s="29"/>
    </row>
    <row r="94" spans="2:13" ht="18" customHeight="1" x14ac:dyDescent="0.2">
      <c r="C94" s="28"/>
      <c r="D94" s="28"/>
      <c r="E94" s="28"/>
      <c r="F94" s="28"/>
      <c r="G94" s="28"/>
      <c r="H94" s="28"/>
      <c r="I94" s="28"/>
      <c r="J94" s="28"/>
      <c r="K94" s="28"/>
      <c r="L94" s="28"/>
      <c r="M94" s="29"/>
    </row>
    <row r="95" spans="2:13" ht="18" customHeight="1" x14ac:dyDescent="0.2">
      <c r="B95" s="10" t="s">
        <v>120</v>
      </c>
      <c r="C95" s="110" t="s">
        <v>123</v>
      </c>
      <c r="D95" s="111"/>
      <c r="E95" s="111"/>
      <c r="F95" s="111"/>
      <c r="G95" s="111"/>
      <c r="H95" s="111"/>
      <c r="I95" s="111"/>
      <c r="J95" s="111"/>
      <c r="K95" s="111"/>
      <c r="L95" s="111"/>
      <c r="M95" s="29"/>
    </row>
    <row r="96" spans="2:13" ht="18" customHeight="1" x14ac:dyDescent="0.2">
      <c r="B96" s="1" t="s">
        <v>119</v>
      </c>
      <c r="C96" s="35" t="s">
        <v>130</v>
      </c>
      <c r="D96" s="28"/>
      <c r="E96" s="28"/>
      <c r="F96" s="28"/>
      <c r="G96" s="28"/>
      <c r="H96" s="28"/>
      <c r="I96" s="28"/>
      <c r="J96" s="28"/>
      <c r="K96" s="28"/>
      <c r="L96" s="28"/>
      <c r="M96" s="29"/>
    </row>
    <row r="97" spans="2:13" ht="18" customHeight="1" x14ac:dyDescent="0.2">
      <c r="C97" s="35" t="s">
        <v>131</v>
      </c>
      <c r="D97" s="28"/>
      <c r="E97" s="28"/>
      <c r="F97" s="28"/>
      <c r="G97" s="28"/>
      <c r="H97" s="28"/>
      <c r="I97" s="28"/>
      <c r="J97" s="28"/>
      <c r="K97" s="28"/>
      <c r="L97" s="28"/>
      <c r="M97" s="29"/>
    </row>
    <row r="98" spans="2:13" ht="18" customHeight="1" x14ac:dyDescent="0.2">
      <c r="C98" s="117" t="s">
        <v>132</v>
      </c>
      <c r="D98" s="118"/>
      <c r="E98" s="118"/>
      <c r="F98" s="118"/>
      <c r="G98" s="118"/>
      <c r="H98" s="118"/>
      <c r="I98" s="118"/>
      <c r="J98" s="118"/>
      <c r="K98" s="118"/>
      <c r="L98" s="118"/>
      <c r="M98" s="29"/>
    </row>
    <row r="99" spans="2:13" ht="18" customHeight="1" x14ac:dyDescent="0.2">
      <c r="C99" s="35" t="s">
        <v>133</v>
      </c>
      <c r="D99" s="28"/>
      <c r="E99" s="28"/>
      <c r="F99" s="28"/>
      <c r="G99" s="28"/>
      <c r="H99" s="28"/>
      <c r="I99" s="28"/>
      <c r="J99" s="28"/>
      <c r="K99" s="28"/>
      <c r="L99" s="28"/>
      <c r="M99" s="29"/>
    </row>
    <row r="100" spans="2:13" ht="18" customHeight="1" x14ac:dyDescent="0.2">
      <c r="C100" s="113" t="s">
        <v>129</v>
      </c>
      <c r="D100" s="114"/>
      <c r="E100" s="114"/>
      <c r="F100" s="114"/>
      <c r="G100" s="114"/>
      <c r="H100" s="114"/>
      <c r="I100" s="114"/>
      <c r="J100" s="114"/>
      <c r="K100" s="114"/>
      <c r="L100" s="114"/>
      <c r="M100" s="29"/>
    </row>
    <row r="101" spans="2:13" ht="18" customHeight="1" x14ac:dyDescent="0.2">
      <c r="C101" s="35" t="s">
        <v>128</v>
      </c>
      <c r="D101" s="28"/>
      <c r="E101" s="28"/>
      <c r="F101" s="28"/>
      <c r="G101" s="28"/>
      <c r="H101" s="28"/>
      <c r="I101" s="28"/>
      <c r="J101" s="28"/>
      <c r="K101" s="28"/>
      <c r="L101" s="28"/>
      <c r="M101" s="29"/>
    </row>
    <row r="102" spans="2:13" ht="18" customHeight="1" x14ac:dyDescent="0.2">
      <c r="B102" s="112" t="s">
        <v>122</v>
      </c>
      <c r="C102" s="113" t="s">
        <v>125</v>
      </c>
      <c r="D102" s="114"/>
      <c r="E102" s="114"/>
      <c r="F102" s="114"/>
      <c r="G102" s="114"/>
      <c r="H102" s="114"/>
      <c r="I102" s="114"/>
      <c r="J102" s="114"/>
      <c r="K102" s="114"/>
      <c r="L102" s="114"/>
      <c r="M102" s="29"/>
    </row>
    <row r="103" spans="2:13" ht="18" customHeight="1" x14ac:dyDescent="0.2">
      <c r="B103" s="3"/>
      <c r="C103" s="113" t="s">
        <v>126</v>
      </c>
      <c r="D103" s="114"/>
      <c r="E103" s="114"/>
      <c r="F103" s="114"/>
      <c r="G103" s="114"/>
      <c r="H103" s="114"/>
      <c r="I103" s="114"/>
      <c r="J103" s="114"/>
      <c r="K103" s="114"/>
      <c r="L103" s="114"/>
      <c r="M103" s="29"/>
    </row>
    <row r="104" spans="2:13" ht="18" customHeight="1" x14ac:dyDescent="0.2">
      <c r="B104" s="10"/>
      <c r="C104" s="110" t="s">
        <v>127</v>
      </c>
      <c r="D104" s="111"/>
      <c r="E104" s="111"/>
      <c r="F104" s="111"/>
      <c r="G104" s="111"/>
      <c r="H104" s="111"/>
      <c r="I104" s="111"/>
      <c r="J104" s="111"/>
      <c r="K104" s="111"/>
      <c r="L104" s="111"/>
      <c r="M104" s="29"/>
    </row>
    <row r="105" spans="2:13" ht="18" customHeight="1" x14ac:dyDescent="0.2">
      <c r="C105" s="35"/>
      <c r="D105" s="28"/>
      <c r="E105" s="28"/>
      <c r="F105" s="28"/>
      <c r="G105" s="28"/>
      <c r="H105" s="28"/>
      <c r="I105" s="28"/>
      <c r="J105" s="28"/>
      <c r="K105" s="28"/>
      <c r="L105" s="28"/>
      <c r="M105" s="29"/>
    </row>
    <row r="106" spans="2:13" ht="18" customHeight="1" x14ac:dyDescent="0.2">
      <c r="C106" s="28"/>
      <c r="D106" s="28"/>
      <c r="E106" s="28"/>
      <c r="F106" s="28"/>
      <c r="G106" s="28"/>
      <c r="H106" s="28"/>
      <c r="I106" s="28"/>
      <c r="J106" s="28"/>
      <c r="K106" s="28"/>
      <c r="L106" s="28"/>
      <c r="M106" s="29"/>
    </row>
    <row r="107" spans="2:13" ht="18" customHeight="1" x14ac:dyDescent="0.2">
      <c r="B107" s="34" t="s">
        <v>12</v>
      </c>
      <c r="C107" s="62"/>
      <c r="D107" s="62"/>
      <c r="E107" s="62"/>
      <c r="F107" s="62"/>
      <c r="G107" s="62"/>
      <c r="H107" s="62"/>
      <c r="I107" s="62"/>
      <c r="J107" s="62"/>
      <c r="K107" s="62"/>
      <c r="L107" s="62"/>
      <c r="M107" s="63"/>
    </row>
    <row r="108" spans="2:13" ht="18" customHeight="1" x14ac:dyDescent="0.2">
      <c r="B108" s="22"/>
      <c r="C108" s="50"/>
      <c r="D108" s="50"/>
      <c r="E108" s="50"/>
      <c r="F108" s="50"/>
      <c r="G108" s="50"/>
      <c r="H108" s="50"/>
      <c r="I108" s="50"/>
      <c r="J108" s="50"/>
      <c r="K108" s="50"/>
      <c r="L108" s="50"/>
      <c r="M108" s="51"/>
    </row>
    <row r="109" spans="2:13" ht="18" customHeight="1" x14ac:dyDescent="0.2">
      <c r="B109" s="56" t="s">
        <v>149</v>
      </c>
      <c r="C109" s="98" t="s">
        <v>140</v>
      </c>
      <c r="D109" s="121" t="s">
        <v>148</v>
      </c>
      <c r="E109" s="98" t="s">
        <v>147</v>
      </c>
      <c r="F109" s="98" t="s">
        <v>141</v>
      </c>
      <c r="G109" s="98" t="s">
        <v>34</v>
      </c>
      <c r="H109" s="98" t="s">
        <v>142</v>
      </c>
      <c r="I109" s="98" t="s">
        <v>143</v>
      </c>
      <c r="J109" s="50"/>
      <c r="K109" s="50"/>
      <c r="L109" s="50"/>
      <c r="M109" s="51"/>
    </row>
    <row r="110" spans="2:13" ht="18" customHeight="1" x14ac:dyDescent="0.2">
      <c r="B110" s="22" t="s">
        <v>145</v>
      </c>
      <c r="C110" s="115">
        <v>42213</v>
      </c>
      <c r="D110" s="116">
        <v>20.170000000000002</v>
      </c>
      <c r="E110" s="6">
        <v>4</v>
      </c>
      <c r="F110" s="119">
        <v>249095295</v>
      </c>
      <c r="G110" s="120">
        <f>D110/E110*F110</f>
        <v>1256063025.0375001</v>
      </c>
      <c r="H110" s="119">
        <v>75974000</v>
      </c>
      <c r="I110" s="91">
        <f>G110/H110</f>
        <v>16.53280102452813</v>
      </c>
      <c r="J110" s="50"/>
      <c r="K110" s="50"/>
      <c r="L110" s="50"/>
      <c r="M110" s="51"/>
    </row>
    <row r="111" spans="2:13" ht="18" customHeight="1" x14ac:dyDescent="0.2">
      <c r="B111" s="61" t="s">
        <v>144</v>
      </c>
      <c r="C111" s="124">
        <v>41838</v>
      </c>
      <c r="D111" s="70">
        <v>11.92</v>
      </c>
      <c r="E111" s="64">
        <v>1</v>
      </c>
      <c r="F111" s="125">
        <v>240499872</v>
      </c>
      <c r="G111" s="126">
        <f>D111/E111*F111</f>
        <v>2866758474.2399998</v>
      </c>
      <c r="H111" s="125">
        <v>206976000</v>
      </c>
      <c r="I111" s="71">
        <f>G111/H111</f>
        <v>13.850680630797772</v>
      </c>
      <c r="J111" s="50"/>
      <c r="K111" s="50"/>
      <c r="L111" s="50"/>
      <c r="M111" s="51"/>
    </row>
    <row r="112" spans="2:13" ht="18" customHeight="1" x14ac:dyDescent="0.2">
      <c r="B112" s="56" t="s">
        <v>146</v>
      </c>
      <c r="C112" s="88">
        <v>42327</v>
      </c>
      <c r="D112" s="60">
        <v>6.98</v>
      </c>
      <c r="E112" s="60">
        <v>2</v>
      </c>
      <c r="F112" s="122">
        <v>440313944</v>
      </c>
      <c r="G112" s="123">
        <f>D112/E112*F112</f>
        <v>1536695664.5600002</v>
      </c>
      <c r="H112" s="122">
        <v>146570000</v>
      </c>
      <c r="I112" s="95">
        <f>G112/H112</f>
        <v>10.48438060012281</v>
      </c>
      <c r="J112" s="50"/>
      <c r="K112" s="50"/>
      <c r="L112" s="50"/>
      <c r="M112" s="51"/>
    </row>
    <row r="113" spans="2:13" ht="18" customHeight="1" x14ac:dyDescent="0.2">
      <c r="B113" s="22"/>
      <c r="C113" s="50"/>
      <c r="D113" s="50"/>
      <c r="E113" s="50"/>
      <c r="F113" s="50"/>
      <c r="G113" s="50"/>
      <c r="H113" s="50"/>
      <c r="I113" s="50"/>
      <c r="J113" s="50"/>
      <c r="K113" s="50"/>
      <c r="L113" s="50"/>
      <c r="M113" s="51"/>
    </row>
    <row r="114" spans="2:13" ht="18" customHeight="1" x14ac:dyDescent="0.2">
      <c r="B114" s="2"/>
      <c r="C114" s="33"/>
      <c r="D114" s="33"/>
      <c r="E114" s="33"/>
      <c r="F114" s="33"/>
      <c r="G114" s="33"/>
      <c r="H114" s="3"/>
      <c r="I114" s="3"/>
      <c r="J114" s="3"/>
      <c r="K114" s="3"/>
      <c r="L114" s="3"/>
      <c r="M114" s="4"/>
    </row>
    <row r="115" spans="2:13" ht="18" customHeight="1" x14ac:dyDescent="0.2">
      <c r="B115" s="34" t="s">
        <v>13</v>
      </c>
      <c r="C115" s="62"/>
      <c r="D115" s="62"/>
      <c r="E115" s="62"/>
      <c r="F115" s="62"/>
      <c r="G115" s="62"/>
      <c r="H115" s="62"/>
      <c r="I115" s="62"/>
      <c r="J115" s="62"/>
      <c r="K115" s="62"/>
      <c r="L115" s="62"/>
      <c r="M115" s="63"/>
    </row>
    <row r="116" spans="2:13" ht="18" customHeight="1" x14ac:dyDescent="0.2">
      <c r="B116" s="2"/>
      <c r="C116" s="33"/>
      <c r="D116" s="33"/>
      <c r="E116" s="33"/>
      <c r="F116" s="33"/>
      <c r="G116" s="33"/>
      <c r="H116" s="3"/>
      <c r="I116" s="3"/>
      <c r="J116" s="3"/>
      <c r="K116" s="3"/>
      <c r="L116" s="3"/>
      <c r="M116" s="4"/>
    </row>
    <row r="117" spans="2:13" ht="18" customHeight="1" x14ac:dyDescent="0.2">
      <c r="B117" s="2" t="s">
        <v>176</v>
      </c>
      <c r="C117" s="33"/>
      <c r="D117" s="33"/>
      <c r="E117" s="33"/>
      <c r="F117" s="33"/>
      <c r="G117" s="33"/>
      <c r="H117" s="3"/>
      <c r="I117" s="3"/>
      <c r="J117" s="3"/>
      <c r="K117" s="3"/>
      <c r="L117" s="3"/>
      <c r="M117" s="4"/>
    </row>
    <row r="118" spans="2:13" ht="18" customHeight="1" x14ac:dyDescent="0.2">
      <c r="B118" s="2" t="s">
        <v>177</v>
      </c>
      <c r="C118" s="33"/>
      <c r="D118" s="33"/>
      <c r="E118" s="33"/>
      <c r="F118" s="33"/>
      <c r="G118" s="33"/>
      <c r="H118" s="3"/>
      <c r="I118" s="3"/>
      <c r="J118" s="3"/>
      <c r="K118" s="3"/>
      <c r="L118" s="3"/>
      <c r="M118" s="4"/>
    </row>
    <row r="119" spans="2:13" ht="18" customHeight="1" x14ac:dyDescent="0.2">
      <c r="B119" s="2" t="s">
        <v>178</v>
      </c>
      <c r="C119" s="33"/>
      <c r="D119" s="33"/>
      <c r="E119" s="33"/>
      <c r="F119" s="33"/>
      <c r="G119" s="33"/>
      <c r="H119" s="3"/>
      <c r="I119" s="3"/>
      <c r="J119" s="3"/>
      <c r="K119" s="3"/>
      <c r="L119" s="3"/>
      <c r="M119" s="4"/>
    </row>
    <row r="120" spans="2:13" ht="18" customHeight="1" x14ac:dyDescent="0.2">
      <c r="B120" s="2"/>
      <c r="C120" s="33"/>
      <c r="D120" s="33"/>
      <c r="E120" s="33"/>
      <c r="F120" s="33"/>
      <c r="G120" s="33"/>
      <c r="H120" s="3"/>
      <c r="I120" s="3"/>
      <c r="J120" s="3"/>
      <c r="K120" s="3"/>
      <c r="L120" s="3"/>
      <c r="M120" s="4"/>
    </row>
    <row r="121" spans="2:13" ht="18" customHeight="1" x14ac:dyDescent="0.2">
      <c r="B121" s="2" t="s">
        <v>179</v>
      </c>
      <c r="C121" s="33"/>
      <c r="D121" s="33"/>
      <c r="E121" s="33"/>
      <c r="F121" s="33"/>
      <c r="G121" s="33"/>
      <c r="H121" s="3"/>
      <c r="I121" s="3"/>
      <c r="J121" s="3"/>
      <c r="K121" s="3"/>
      <c r="L121" s="3"/>
      <c r="M121" s="4"/>
    </row>
    <row r="122" spans="2:13" ht="18" customHeight="1" x14ac:dyDescent="0.2">
      <c r="B122" s="2" t="s">
        <v>172</v>
      </c>
      <c r="C122" s="33"/>
      <c r="D122" s="33"/>
      <c r="E122" s="33"/>
      <c r="F122" s="33"/>
      <c r="G122" s="33"/>
      <c r="H122" s="3"/>
      <c r="I122" s="3"/>
      <c r="J122" s="3"/>
      <c r="K122" s="3"/>
      <c r="L122" s="3"/>
      <c r="M122" s="4"/>
    </row>
    <row r="123" spans="2:13" ht="18" customHeight="1" x14ac:dyDescent="0.2">
      <c r="B123" s="2" t="s">
        <v>173</v>
      </c>
      <c r="C123" s="33"/>
      <c r="D123" s="33"/>
      <c r="E123" s="33"/>
      <c r="F123" s="33"/>
      <c r="G123" s="33"/>
      <c r="H123" s="3"/>
      <c r="I123" s="3"/>
      <c r="J123" s="3"/>
      <c r="K123" s="3"/>
      <c r="L123" s="3"/>
      <c r="M123" s="4"/>
    </row>
    <row r="124" spans="2:13" ht="18" customHeight="1" x14ac:dyDescent="0.2">
      <c r="B124" s="2"/>
      <c r="C124" s="33"/>
      <c r="D124" s="33"/>
      <c r="E124" s="33"/>
      <c r="F124" s="33"/>
      <c r="G124" s="33"/>
      <c r="H124" s="3"/>
      <c r="I124" s="3"/>
      <c r="J124" s="3"/>
      <c r="K124" s="3"/>
      <c r="L124" s="3"/>
      <c r="M124" s="4"/>
    </row>
    <row r="125" spans="2:13" ht="18" customHeight="1" x14ac:dyDescent="0.2">
      <c r="B125" s="2" t="s">
        <v>171</v>
      </c>
      <c r="C125" s="33"/>
      <c r="D125" s="33"/>
      <c r="E125" s="33"/>
      <c r="F125" s="33"/>
      <c r="G125" s="33"/>
      <c r="H125" s="3"/>
      <c r="I125" s="3"/>
      <c r="J125" s="3"/>
      <c r="K125" s="3"/>
      <c r="L125" s="3"/>
      <c r="M125" s="4"/>
    </row>
    <row r="126" spans="2:13" ht="18" customHeight="1" x14ac:dyDescent="0.2">
      <c r="B126" s="2" t="s">
        <v>175</v>
      </c>
      <c r="C126" s="33"/>
      <c r="D126" s="33"/>
      <c r="E126" s="33"/>
      <c r="F126" s="33"/>
      <c r="G126" s="33"/>
      <c r="H126" s="3"/>
      <c r="I126" s="3"/>
      <c r="J126" s="3"/>
      <c r="K126" s="3"/>
      <c r="L126" s="3"/>
      <c r="M126" s="4"/>
    </row>
    <row r="127" spans="2:13" ht="18" customHeight="1" x14ac:dyDescent="0.2">
      <c r="B127" s="2"/>
      <c r="C127" s="33"/>
      <c r="D127" s="33"/>
      <c r="E127" s="33"/>
      <c r="F127" s="33"/>
      <c r="G127" s="33"/>
      <c r="H127" s="3"/>
      <c r="I127" s="3"/>
      <c r="J127" s="3"/>
      <c r="K127" s="3"/>
      <c r="L127" s="3"/>
      <c r="M127" s="4"/>
    </row>
    <row r="128" spans="2:13" ht="18" customHeight="1" x14ac:dyDescent="0.2">
      <c r="B128" s="2" t="s">
        <v>180</v>
      </c>
      <c r="C128" s="33"/>
      <c r="D128" s="33"/>
      <c r="E128" s="33"/>
      <c r="F128" s="33"/>
      <c r="G128" s="33"/>
      <c r="H128" s="3"/>
      <c r="I128" s="3"/>
      <c r="J128" s="3"/>
      <c r="K128" s="3"/>
      <c r="L128" s="3"/>
      <c r="M128" s="4"/>
    </row>
    <row r="129" spans="2:27" ht="18" customHeight="1" x14ac:dyDescent="0.2">
      <c r="B129" s="2" t="s">
        <v>174</v>
      </c>
      <c r="C129" s="33"/>
      <c r="D129" s="33"/>
      <c r="E129" s="33"/>
      <c r="F129" s="33"/>
      <c r="G129" s="33"/>
      <c r="H129" s="3"/>
      <c r="I129" s="3"/>
      <c r="J129" s="3"/>
      <c r="K129" s="3"/>
      <c r="L129" s="3"/>
      <c r="M129" s="4"/>
    </row>
    <row r="130" spans="2:27" ht="18" customHeight="1" x14ac:dyDescent="0.2">
      <c r="B130" s="2" t="s">
        <v>204</v>
      </c>
      <c r="C130" s="33"/>
      <c r="D130" s="33"/>
      <c r="E130" s="33"/>
      <c r="F130" s="33"/>
      <c r="G130" s="33"/>
      <c r="H130" s="3"/>
      <c r="I130" s="3"/>
      <c r="J130" s="3"/>
      <c r="K130" s="3"/>
      <c r="L130" s="3"/>
      <c r="M130" s="4"/>
    </row>
    <row r="131" spans="2:27" ht="18" customHeight="1" x14ac:dyDescent="0.2">
      <c r="B131" s="2" t="s">
        <v>203</v>
      </c>
      <c r="C131" s="33"/>
      <c r="D131" s="33"/>
      <c r="E131" s="33"/>
      <c r="F131" s="33"/>
      <c r="G131" s="33"/>
      <c r="H131" s="3"/>
      <c r="I131" s="3"/>
      <c r="J131" s="3"/>
      <c r="K131" s="3"/>
      <c r="L131" s="3"/>
      <c r="M131" s="4"/>
    </row>
    <row r="132" spans="2:27" ht="18" customHeight="1" x14ac:dyDescent="0.2">
      <c r="B132" s="2"/>
      <c r="C132" s="33"/>
      <c r="D132" s="33"/>
      <c r="E132" s="33"/>
      <c r="F132" s="33"/>
      <c r="G132" s="55"/>
      <c r="H132" s="3"/>
      <c r="I132" s="3"/>
      <c r="J132" s="3"/>
      <c r="K132" s="3"/>
      <c r="L132" s="3"/>
      <c r="M132" s="4"/>
    </row>
    <row r="133" spans="2:27" ht="18" customHeight="1" x14ac:dyDescent="0.2">
      <c r="B133" s="2"/>
      <c r="C133" s="33"/>
      <c r="D133" s="33"/>
      <c r="E133" s="33"/>
      <c r="F133" s="33"/>
      <c r="G133" s="55"/>
      <c r="H133" s="3"/>
      <c r="I133" s="3"/>
      <c r="J133" s="3"/>
      <c r="K133" s="3"/>
      <c r="L133" s="3"/>
      <c r="M133" s="4"/>
    </row>
    <row r="134" spans="2:27" ht="18" customHeight="1" x14ac:dyDescent="0.2">
      <c r="B134" s="34" t="s">
        <v>14</v>
      </c>
      <c r="C134" s="62"/>
      <c r="D134" s="62"/>
      <c r="E134" s="62"/>
      <c r="F134" s="62"/>
      <c r="G134" s="62"/>
      <c r="H134" s="62"/>
      <c r="I134" s="62"/>
      <c r="J134" s="62"/>
      <c r="K134" s="62"/>
      <c r="L134" s="62"/>
      <c r="M134" s="63"/>
    </row>
    <row r="135" spans="2:27" ht="18" customHeight="1" x14ac:dyDescent="0.2">
      <c r="B135" s="25"/>
      <c r="C135" s="24"/>
      <c r="D135" s="24"/>
      <c r="E135" s="24"/>
      <c r="F135" s="24"/>
      <c r="G135" s="24"/>
      <c r="H135" s="24"/>
      <c r="I135" s="24"/>
      <c r="J135" s="3"/>
      <c r="K135" s="3"/>
      <c r="L135" s="3"/>
      <c r="M135" s="4"/>
      <c r="O135" s="3"/>
      <c r="P135" s="3"/>
      <c r="Q135" s="3"/>
      <c r="R135" s="3"/>
      <c r="S135" s="3"/>
      <c r="T135" s="3"/>
      <c r="U135" s="3"/>
      <c r="V135" s="3"/>
      <c r="W135" s="3"/>
      <c r="X135" s="3"/>
      <c r="Y135" s="3"/>
      <c r="Z135" s="3"/>
      <c r="AA135" s="4"/>
    </row>
    <row r="136" spans="2:27" ht="18" customHeight="1" x14ac:dyDescent="0.2">
      <c r="B136" s="146" t="s">
        <v>182</v>
      </c>
      <c r="C136" s="24"/>
      <c r="D136" s="24"/>
      <c r="E136" s="24"/>
      <c r="F136" s="24"/>
      <c r="G136" s="24"/>
      <c r="H136" s="24"/>
      <c r="I136" s="24"/>
      <c r="J136" s="3"/>
      <c r="K136" s="3"/>
      <c r="L136" s="3"/>
      <c r="M136" s="4"/>
      <c r="O136" s="3"/>
      <c r="P136" s="3"/>
      <c r="Q136" s="3"/>
      <c r="R136" s="3"/>
      <c r="S136" s="3"/>
      <c r="T136" s="3"/>
      <c r="U136" s="3"/>
      <c r="V136" s="3"/>
      <c r="W136" s="3"/>
      <c r="X136" s="3"/>
      <c r="Y136" s="3"/>
      <c r="Z136" s="3"/>
      <c r="AA136" s="4"/>
    </row>
    <row r="137" spans="2:27" ht="18" customHeight="1" x14ac:dyDescent="0.2">
      <c r="B137" s="25"/>
      <c r="C137" s="24"/>
      <c r="D137" s="24"/>
      <c r="E137" s="24"/>
      <c r="F137" s="24"/>
      <c r="G137" s="24"/>
      <c r="H137" s="24"/>
      <c r="I137" s="24"/>
      <c r="J137" s="3"/>
      <c r="K137" s="3"/>
      <c r="L137" s="3"/>
      <c r="M137" s="4"/>
      <c r="O137" s="3"/>
      <c r="P137" s="3"/>
      <c r="Q137" s="3"/>
      <c r="R137" s="3"/>
      <c r="S137" s="3"/>
      <c r="T137" s="3"/>
      <c r="U137" s="3"/>
      <c r="V137" s="3"/>
      <c r="W137" s="3"/>
      <c r="X137" s="3"/>
      <c r="Y137" s="3"/>
      <c r="Z137" s="3"/>
      <c r="AA137" s="4"/>
    </row>
    <row r="138" spans="2:27" ht="18" customHeight="1" x14ac:dyDescent="0.2">
      <c r="B138" s="12" t="s">
        <v>183</v>
      </c>
      <c r="C138" s="24"/>
      <c r="D138" s="24"/>
      <c r="E138" s="24"/>
      <c r="F138" s="24"/>
      <c r="G138" s="24"/>
      <c r="H138" s="24"/>
      <c r="I138" s="24"/>
      <c r="J138" s="3"/>
      <c r="K138" s="3"/>
      <c r="L138" s="3"/>
      <c r="M138" s="4"/>
      <c r="O138" s="3"/>
      <c r="P138" s="3"/>
      <c r="Q138" s="3"/>
      <c r="R138" s="3"/>
      <c r="S138" s="3"/>
      <c r="T138" s="3"/>
      <c r="U138" s="3"/>
      <c r="V138" s="3"/>
      <c r="W138" s="3"/>
      <c r="X138" s="3"/>
      <c r="Y138" s="3"/>
      <c r="Z138" s="3"/>
      <c r="AA138" s="4"/>
    </row>
    <row r="139" spans="2:27" ht="18" customHeight="1" x14ac:dyDescent="0.2">
      <c r="B139" s="25"/>
      <c r="C139" s="24"/>
      <c r="D139" s="24"/>
      <c r="E139" s="24"/>
      <c r="F139" s="24"/>
      <c r="G139" s="24"/>
      <c r="H139" s="24"/>
      <c r="I139" s="24"/>
      <c r="J139" s="3"/>
      <c r="K139" s="3"/>
      <c r="L139" s="3"/>
      <c r="M139" s="4"/>
      <c r="O139" s="3"/>
      <c r="P139" s="3"/>
      <c r="Q139" s="3"/>
      <c r="R139" s="3"/>
      <c r="S139" s="3"/>
      <c r="T139" s="3"/>
      <c r="U139" s="3"/>
      <c r="V139" s="3"/>
      <c r="W139" s="3"/>
      <c r="X139" s="3"/>
      <c r="Y139" s="3"/>
      <c r="Z139" s="3"/>
      <c r="AA139" s="4"/>
    </row>
    <row r="140" spans="2:27" ht="18" customHeight="1" x14ac:dyDescent="0.2">
      <c r="B140" s="25"/>
      <c r="C140" s="24"/>
      <c r="D140" s="24"/>
      <c r="E140" s="24"/>
      <c r="F140" s="24"/>
      <c r="G140" s="24"/>
      <c r="H140" s="24"/>
      <c r="I140" s="24"/>
      <c r="J140" s="3"/>
      <c r="K140" s="3"/>
      <c r="L140" s="3"/>
      <c r="M140" s="4"/>
      <c r="O140" s="3"/>
      <c r="P140" s="3"/>
      <c r="Q140" s="3"/>
      <c r="R140" s="3"/>
      <c r="S140" s="3"/>
      <c r="T140" s="3"/>
      <c r="U140" s="3"/>
      <c r="V140" s="3"/>
      <c r="W140" s="3"/>
      <c r="X140" s="3"/>
      <c r="Y140" s="3"/>
      <c r="Z140" s="3"/>
      <c r="AA140" s="4"/>
    </row>
    <row r="141" spans="2:27" ht="18" customHeight="1" x14ac:dyDescent="0.2">
      <c r="B141" s="32" t="s">
        <v>1</v>
      </c>
      <c r="C141" s="15"/>
      <c r="D141" s="15"/>
      <c r="E141" s="15"/>
      <c r="F141" s="15"/>
      <c r="G141" s="15"/>
      <c r="H141" s="15"/>
      <c r="I141" s="15"/>
      <c r="J141" s="3"/>
      <c r="K141" s="3"/>
      <c r="L141" s="3"/>
      <c r="M141" s="4"/>
      <c r="O141" s="3"/>
      <c r="P141" s="3"/>
      <c r="Q141" s="3"/>
      <c r="R141" s="3"/>
      <c r="S141" s="3"/>
      <c r="T141" s="3"/>
      <c r="U141" s="3"/>
      <c r="V141" s="3"/>
      <c r="W141" s="3"/>
      <c r="X141" s="3"/>
      <c r="Y141" s="3"/>
      <c r="Z141" s="3"/>
      <c r="AA141" s="4"/>
    </row>
    <row r="142" spans="2:27" ht="18" customHeight="1" x14ac:dyDescent="0.2">
      <c r="B142" s="34" t="s">
        <v>15</v>
      </c>
      <c r="C142" s="62"/>
      <c r="D142" s="62"/>
      <c r="E142" s="62"/>
      <c r="F142" s="62"/>
      <c r="G142" s="62"/>
      <c r="H142" s="62"/>
      <c r="I142" s="62"/>
      <c r="J142" s="62"/>
      <c r="K142" s="62"/>
      <c r="L142" s="62"/>
      <c r="M142" s="63"/>
      <c r="O142" s="3"/>
      <c r="P142" s="3"/>
      <c r="Q142" s="3"/>
      <c r="R142" s="3"/>
      <c r="S142" s="3"/>
      <c r="T142" s="3"/>
      <c r="U142" s="3"/>
      <c r="V142" s="3"/>
      <c r="W142" s="3"/>
      <c r="X142" s="3"/>
      <c r="Y142" s="3"/>
      <c r="Z142" s="3"/>
      <c r="AA142" s="4"/>
    </row>
    <row r="143" spans="2:27" ht="18" customHeight="1" x14ac:dyDescent="0.2">
      <c r="B143" s="49"/>
      <c r="C143" s="50"/>
      <c r="D143" s="50"/>
      <c r="E143" s="50"/>
      <c r="F143" s="50"/>
      <c r="G143" s="50"/>
      <c r="H143" s="50"/>
      <c r="I143" s="50"/>
      <c r="J143" s="50"/>
      <c r="K143" s="50"/>
      <c r="L143" s="50"/>
      <c r="M143" s="51"/>
      <c r="O143" s="3"/>
      <c r="P143" s="3"/>
      <c r="Q143" s="3"/>
      <c r="R143" s="3"/>
      <c r="S143" s="3"/>
      <c r="T143" s="3"/>
      <c r="U143" s="3"/>
      <c r="V143" s="3"/>
      <c r="W143" s="3"/>
      <c r="X143" s="3"/>
      <c r="Y143" s="3"/>
      <c r="Z143" s="3"/>
      <c r="AA143" s="4"/>
    </row>
    <row r="144" spans="2:27" ht="18" customHeight="1" x14ac:dyDescent="0.2">
      <c r="B144" s="49"/>
      <c r="C144" s="17" t="s">
        <v>105</v>
      </c>
      <c r="D144" s="67" t="s">
        <v>2</v>
      </c>
      <c r="E144" s="67" t="s">
        <v>2</v>
      </c>
      <c r="F144" s="50"/>
      <c r="G144" s="72"/>
      <c r="H144" s="72" t="s">
        <v>111</v>
      </c>
      <c r="I144" s="42" t="s">
        <v>113</v>
      </c>
      <c r="J144" s="50"/>
      <c r="K144" s="50"/>
      <c r="L144" s="50"/>
      <c r="M144" s="51"/>
      <c r="O144" s="3"/>
      <c r="P144" s="3"/>
      <c r="Q144" s="3"/>
      <c r="R144" s="3"/>
      <c r="S144" s="3"/>
      <c r="T144" s="3"/>
      <c r="U144" s="3"/>
      <c r="V144" s="3"/>
      <c r="W144" s="3"/>
      <c r="X144" s="3"/>
      <c r="Y144" s="3"/>
      <c r="Z144" s="3"/>
      <c r="AA144" s="4"/>
    </row>
    <row r="145" spans="2:27" ht="18" customHeight="1" x14ac:dyDescent="0.2">
      <c r="B145" s="86"/>
      <c r="C145" s="98" t="s">
        <v>106</v>
      </c>
      <c r="D145" s="88" t="s">
        <v>107</v>
      </c>
      <c r="E145" s="65">
        <v>43210</v>
      </c>
      <c r="F145" s="68" t="s">
        <v>109</v>
      </c>
      <c r="G145" s="87" t="s">
        <v>110</v>
      </c>
      <c r="H145" s="92" t="s">
        <v>108</v>
      </c>
      <c r="I145" s="92" t="s">
        <v>112</v>
      </c>
      <c r="J145" s="50"/>
      <c r="K145" s="50"/>
      <c r="L145" s="50"/>
      <c r="M145" s="51"/>
      <c r="O145" s="3"/>
      <c r="P145" s="3"/>
      <c r="Q145" s="3"/>
      <c r="R145" s="3"/>
      <c r="S145" s="3"/>
      <c r="T145" s="3"/>
      <c r="U145" s="3"/>
      <c r="V145" s="3"/>
      <c r="W145" s="3"/>
      <c r="X145" s="3"/>
      <c r="Y145" s="3"/>
      <c r="Z145" s="3"/>
      <c r="AA145" s="4"/>
    </row>
    <row r="146" spans="2:27" ht="18" customHeight="1" x14ac:dyDescent="0.2">
      <c r="B146" s="22" t="s">
        <v>16</v>
      </c>
      <c r="C146" s="89">
        <v>42824</v>
      </c>
      <c r="D146" s="91">
        <v>90</v>
      </c>
      <c r="E146" s="6">
        <v>26.99</v>
      </c>
      <c r="F146" s="94">
        <v>0.2</v>
      </c>
      <c r="G146" s="90">
        <v>1.2</v>
      </c>
      <c r="H146" s="93">
        <f>(E146*G146+F146-D146)/D146</f>
        <v>-0.6379111111111111</v>
      </c>
      <c r="I146" s="105">
        <f t="shared" ref="I146:I154" si="0">(H146+1)^(365/($E$145-C146))-1</f>
        <v>-0.61733611166107705</v>
      </c>
      <c r="J146" s="20"/>
      <c r="K146" s="20"/>
      <c r="L146" s="20"/>
      <c r="M146" s="85"/>
      <c r="O146" s="3"/>
      <c r="P146" s="3"/>
      <c r="Q146" s="3"/>
      <c r="R146" s="3"/>
      <c r="S146" s="3"/>
      <c r="T146" s="3"/>
      <c r="U146" s="3"/>
      <c r="V146" s="3"/>
      <c r="W146" s="3"/>
      <c r="X146" s="3"/>
      <c r="Y146" s="3"/>
      <c r="Z146" s="3"/>
      <c r="AA146" s="4"/>
    </row>
    <row r="147" spans="2:27" ht="18" customHeight="1" x14ac:dyDescent="0.2">
      <c r="B147" s="61" t="s">
        <v>17</v>
      </c>
      <c r="C147" s="99">
        <v>42717</v>
      </c>
      <c r="D147" s="71">
        <v>47.3</v>
      </c>
      <c r="E147" s="64">
        <v>34.479999999999997</v>
      </c>
      <c r="F147" s="100">
        <v>0.1</v>
      </c>
      <c r="G147" s="101">
        <v>1</v>
      </c>
      <c r="H147" s="102">
        <f t="shared" ref="H147:H154" si="1">(E147*G147+F147-D147)/D147</f>
        <v>-0.26892177589852007</v>
      </c>
      <c r="I147" s="106">
        <f t="shared" si="0"/>
        <v>-0.20698102453985157</v>
      </c>
      <c r="J147" s="20"/>
      <c r="K147" s="20"/>
      <c r="L147" s="20"/>
      <c r="M147" s="85"/>
      <c r="O147" s="3"/>
      <c r="P147" s="3"/>
      <c r="Q147" s="3"/>
      <c r="R147" s="3"/>
      <c r="S147" s="3"/>
      <c r="T147" s="3"/>
      <c r="U147" s="3"/>
      <c r="V147" s="3"/>
      <c r="W147" s="3"/>
      <c r="X147" s="3"/>
      <c r="Y147" s="3"/>
      <c r="Z147" s="3"/>
      <c r="AA147" s="4"/>
    </row>
    <row r="148" spans="2:27" ht="18" customHeight="1" x14ac:dyDescent="0.2">
      <c r="B148" s="61" t="s">
        <v>18</v>
      </c>
      <c r="C148" s="99">
        <v>42418</v>
      </c>
      <c r="D148" s="71">
        <v>43.62</v>
      </c>
      <c r="E148" s="71">
        <v>33.9</v>
      </c>
      <c r="F148" s="64">
        <f>0.0266+0.0888</f>
        <v>0.1154</v>
      </c>
      <c r="G148" s="101">
        <v>1</v>
      </c>
      <c r="H148" s="102">
        <f t="shared" si="1"/>
        <v>-0.22018798716185231</v>
      </c>
      <c r="I148" s="106">
        <f t="shared" si="0"/>
        <v>-0.10829207220155423</v>
      </c>
      <c r="J148" s="20"/>
      <c r="K148" s="20"/>
      <c r="L148" s="20"/>
      <c r="M148" s="85"/>
      <c r="O148" s="3"/>
      <c r="P148" s="3"/>
      <c r="Q148" s="3"/>
      <c r="R148" s="3"/>
      <c r="S148" s="3"/>
      <c r="T148" s="3"/>
      <c r="U148" s="3"/>
      <c r="V148" s="3"/>
      <c r="W148" s="3"/>
      <c r="X148" s="3"/>
      <c r="Y148" s="3"/>
      <c r="Z148" s="3"/>
      <c r="AA148" s="4"/>
    </row>
    <row r="149" spans="2:27" ht="18" customHeight="1" x14ac:dyDescent="0.2">
      <c r="B149" s="61" t="s">
        <v>19</v>
      </c>
      <c r="C149" s="99">
        <v>42145</v>
      </c>
      <c r="D149" s="71">
        <v>65.2</v>
      </c>
      <c r="E149" s="64">
        <v>14.83</v>
      </c>
      <c r="F149" s="103">
        <f>0.1+0.1</f>
        <v>0.2</v>
      </c>
      <c r="G149" s="101">
        <v>2</v>
      </c>
      <c r="H149" s="102">
        <f>((E149+0.1)*G149+0.1-D149)/D149</f>
        <v>-0.54049079754601226</v>
      </c>
      <c r="I149" s="106">
        <f t="shared" si="0"/>
        <v>-0.233944106509264</v>
      </c>
      <c r="J149" s="20"/>
      <c r="K149" s="20"/>
      <c r="L149" s="20"/>
      <c r="M149" s="85"/>
      <c r="O149" s="3"/>
      <c r="P149" s="3"/>
      <c r="Q149" s="3"/>
      <c r="R149" s="3"/>
      <c r="S149" s="3"/>
      <c r="T149" s="3"/>
      <c r="U149" s="3"/>
      <c r="V149" s="3"/>
      <c r="W149" s="3"/>
      <c r="X149" s="3"/>
      <c r="Y149" s="3"/>
      <c r="Z149" s="3"/>
      <c r="AA149" s="4"/>
    </row>
    <row r="150" spans="2:27" ht="18" customHeight="1" x14ac:dyDescent="0.2">
      <c r="B150" s="61" t="s">
        <v>20</v>
      </c>
      <c r="C150" s="99">
        <v>42334</v>
      </c>
      <c r="D150" s="71">
        <v>60.5</v>
      </c>
      <c r="E150" s="64">
        <v>21.95</v>
      </c>
      <c r="F150" s="100">
        <f>0.0105*2</f>
        <v>2.1000000000000001E-2</v>
      </c>
      <c r="G150" s="101">
        <v>1</v>
      </c>
      <c r="H150" s="102">
        <f t="shared" si="1"/>
        <v>-0.63684297520661148</v>
      </c>
      <c r="I150" s="106">
        <f t="shared" si="0"/>
        <v>-0.34429873639723885</v>
      </c>
      <c r="J150" s="20"/>
      <c r="K150" s="20"/>
      <c r="L150" s="20"/>
      <c r="M150" s="85"/>
      <c r="O150" s="3"/>
      <c r="P150" s="3"/>
      <c r="Q150" s="3"/>
      <c r="R150" s="3"/>
      <c r="S150" s="3"/>
      <c r="T150" s="3"/>
      <c r="U150" s="3"/>
      <c r="V150" s="3"/>
      <c r="W150" s="3"/>
      <c r="X150" s="3"/>
      <c r="Y150" s="3"/>
      <c r="Z150" s="3"/>
      <c r="AA150" s="4"/>
    </row>
    <row r="151" spans="2:27" ht="18" customHeight="1" x14ac:dyDescent="0.2">
      <c r="B151" s="61" t="s">
        <v>21</v>
      </c>
      <c r="C151" s="99">
        <v>42167</v>
      </c>
      <c r="D151" s="71">
        <v>66.599999999999994</v>
      </c>
      <c r="E151" s="64">
        <v>14.92</v>
      </c>
      <c r="F151" s="100">
        <v>0.2</v>
      </c>
      <c r="G151" s="101">
        <v>2</v>
      </c>
      <c r="H151" s="102">
        <f t="shared" si="1"/>
        <v>-0.54894894894894897</v>
      </c>
      <c r="I151" s="106">
        <f t="shared" si="0"/>
        <v>-0.24317482383429367</v>
      </c>
      <c r="J151" s="20"/>
      <c r="K151" s="20"/>
      <c r="L151" s="20"/>
      <c r="M151" s="85"/>
      <c r="O151" s="3"/>
      <c r="P151" s="3"/>
      <c r="Q151" s="3"/>
      <c r="R151" s="3"/>
      <c r="S151" s="3"/>
      <c r="T151" s="3"/>
      <c r="U151" s="3"/>
      <c r="V151" s="3"/>
      <c r="W151" s="3"/>
      <c r="X151" s="3"/>
      <c r="Y151" s="3"/>
      <c r="Z151" s="3"/>
      <c r="AA151" s="4"/>
    </row>
    <row r="152" spans="2:27" ht="18" customHeight="1" x14ac:dyDescent="0.2">
      <c r="B152" s="61" t="s">
        <v>22</v>
      </c>
      <c r="C152" s="99">
        <v>42166</v>
      </c>
      <c r="D152" s="71">
        <v>152.16999999999999</v>
      </c>
      <c r="E152" s="64">
        <v>20.350000000000001</v>
      </c>
      <c r="F152" s="104">
        <f>0.0151+0.18+0.07</f>
        <v>0.2651</v>
      </c>
      <c r="G152" s="101">
        <v>3</v>
      </c>
      <c r="H152" s="102">
        <f>((E152+0.07)*G152+0.0151+0.018-D152)/D152</f>
        <v>-0.59720641387921392</v>
      </c>
      <c r="I152" s="106">
        <f t="shared" si="0"/>
        <v>-0.27233715410214654</v>
      </c>
      <c r="J152" s="20"/>
      <c r="K152" s="20"/>
      <c r="L152" s="20"/>
      <c r="M152" s="85"/>
      <c r="O152" s="3"/>
      <c r="P152" s="3"/>
      <c r="Q152" s="3"/>
      <c r="R152" s="3"/>
      <c r="S152" s="3"/>
      <c r="T152" s="3"/>
      <c r="U152" s="3"/>
      <c r="V152" s="3"/>
      <c r="W152" s="3"/>
      <c r="X152" s="3"/>
      <c r="Y152" s="3"/>
      <c r="Z152" s="3"/>
      <c r="AA152" s="4"/>
    </row>
    <row r="153" spans="2:27" ht="18" customHeight="1" x14ac:dyDescent="0.2">
      <c r="B153" s="61" t="s">
        <v>23</v>
      </c>
      <c r="C153" s="99">
        <v>42145</v>
      </c>
      <c r="D153" s="71">
        <v>41.81</v>
      </c>
      <c r="E153" s="64">
        <v>5.77</v>
      </c>
      <c r="F153" s="104">
        <f>0.029+0.017+0.019</f>
        <v>6.5000000000000002E-2</v>
      </c>
      <c r="G153" s="101">
        <v>1.9</v>
      </c>
      <c r="H153" s="102">
        <f>((E153+0.019+0.017)*G153+0.029-D153)/D153</f>
        <v>-0.73546041616838076</v>
      </c>
      <c r="I153" s="106">
        <f t="shared" si="0"/>
        <v>-0.36602188563571314</v>
      </c>
      <c r="J153" s="20"/>
      <c r="K153" s="20"/>
      <c r="L153" s="20"/>
      <c r="M153" s="85"/>
      <c r="O153" s="3"/>
      <c r="P153" s="3"/>
      <c r="Q153" s="3"/>
      <c r="R153" s="3"/>
      <c r="S153" s="3"/>
      <c r="T153" s="3"/>
      <c r="U153" s="3"/>
      <c r="V153" s="3"/>
      <c r="W153" s="3"/>
      <c r="X153" s="3"/>
      <c r="Y153" s="3"/>
      <c r="Z153" s="3"/>
      <c r="AA153" s="4"/>
    </row>
    <row r="154" spans="2:27" ht="18" customHeight="1" x14ac:dyDescent="0.2">
      <c r="B154" s="56" t="s">
        <v>114</v>
      </c>
      <c r="C154" s="65">
        <v>42166</v>
      </c>
      <c r="D154" s="95">
        <v>48.4</v>
      </c>
      <c r="E154" s="95">
        <v>13.5</v>
      </c>
      <c r="F154" s="60">
        <v>0.02</v>
      </c>
      <c r="G154" s="96">
        <v>1</v>
      </c>
      <c r="H154" s="97">
        <f t="shared" si="1"/>
        <v>-0.72066115702479328</v>
      </c>
      <c r="I154" s="107">
        <f t="shared" si="0"/>
        <v>-0.3597373383546576</v>
      </c>
      <c r="J154" s="20"/>
      <c r="K154" s="20"/>
      <c r="L154" s="20"/>
      <c r="M154" s="85"/>
      <c r="O154" s="3"/>
      <c r="P154" s="3"/>
      <c r="Q154" s="3"/>
      <c r="R154" s="3"/>
      <c r="S154" s="3"/>
      <c r="T154" s="3"/>
      <c r="U154" s="3"/>
      <c r="V154" s="3"/>
      <c r="W154" s="3"/>
      <c r="X154" s="3"/>
      <c r="Y154" s="3"/>
      <c r="Z154" s="3"/>
      <c r="AA154" s="4"/>
    </row>
    <row r="155" spans="2:27" ht="18" customHeight="1" x14ac:dyDescent="0.2">
      <c r="B155" s="22"/>
      <c r="C155" s="30"/>
      <c r="D155" s="30"/>
      <c r="E155" s="30"/>
      <c r="F155" s="30"/>
      <c r="G155" s="30"/>
      <c r="H155" s="30"/>
      <c r="I155" s="30"/>
      <c r="J155" s="30"/>
      <c r="K155" s="30"/>
      <c r="L155" s="30"/>
      <c r="M155" s="31"/>
      <c r="O155" s="3"/>
      <c r="P155" s="3"/>
      <c r="Q155" s="3"/>
      <c r="R155" s="3"/>
      <c r="S155" s="3"/>
      <c r="T155" s="3"/>
      <c r="U155" s="3"/>
      <c r="V155" s="3"/>
      <c r="W155" s="3"/>
      <c r="X155" s="3"/>
      <c r="Y155" s="3"/>
      <c r="Z155" s="3"/>
      <c r="AA155" s="4"/>
    </row>
    <row r="156" spans="2:27" ht="18" customHeight="1" x14ac:dyDescent="0.2">
      <c r="B156" s="22"/>
      <c r="C156" s="30"/>
      <c r="D156" s="30"/>
      <c r="E156" s="30"/>
      <c r="F156" s="30"/>
      <c r="G156" s="30"/>
      <c r="H156" s="30"/>
      <c r="I156" s="30"/>
      <c r="J156" s="30"/>
      <c r="K156" s="30"/>
      <c r="L156" s="30"/>
      <c r="M156" s="31"/>
      <c r="O156" s="3"/>
      <c r="P156" s="3"/>
      <c r="Q156" s="3"/>
      <c r="R156" s="3"/>
      <c r="S156" s="3"/>
      <c r="T156" s="3"/>
      <c r="U156" s="3"/>
      <c r="V156" s="3"/>
      <c r="W156" s="3"/>
      <c r="X156" s="3"/>
      <c r="Y156" s="3"/>
      <c r="Z156" s="3"/>
      <c r="AA156" s="4"/>
    </row>
    <row r="157" spans="2:27" ht="18" customHeight="1" x14ac:dyDescent="0.2">
      <c r="B157" s="34" t="s">
        <v>24</v>
      </c>
      <c r="C157" s="62"/>
      <c r="D157" s="62"/>
      <c r="E157" s="62"/>
      <c r="F157" s="62"/>
      <c r="G157" s="62"/>
      <c r="H157" s="62"/>
      <c r="I157" s="62"/>
      <c r="J157" s="62"/>
      <c r="K157" s="62"/>
      <c r="L157" s="62"/>
      <c r="M157" s="63"/>
      <c r="O157" s="3"/>
      <c r="P157" s="3"/>
      <c r="Q157" s="3"/>
      <c r="R157" s="3"/>
      <c r="S157" s="3"/>
      <c r="T157" s="3"/>
      <c r="U157" s="3"/>
      <c r="V157" s="3"/>
      <c r="W157" s="3"/>
      <c r="X157" s="3"/>
      <c r="Y157" s="3"/>
      <c r="Z157" s="3"/>
      <c r="AA157" s="4"/>
    </row>
    <row r="158" spans="2:27" ht="18" customHeight="1" x14ac:dyDescent="0.2">
      <c r="B158" s="34" t="s">
        <v>25</v>
      </c>
      <c r="C158" s="62"/>
      <c r="D158" s="62"/>
      <c r="E158" s="62"/>
      <c r="F158" s="62"/>
      <c r="G158" s="62"/>
      <c r="H158" s="62"/>
      <c r="I158" s="62"/>
      <c r="J158" s="62"/>
      <c r="K158" s="62"/>
      <c r="L158" s="62"/>
      <c r="M158" s="63"/>
      <c r="O158" s="3"/>
      <c r="P158" s="3"/>
      <c r="Q158" s="3"/>
      <c r="R158" s="3"/>
      <c r="S158" s="3"/>
      <c r="T158" s="3"/>
      <c r="U158" s="3"/>
      <c r="V158" s="3"/>
      <c r="W158" s="3"/>
      <c r="X158" s="3"/>
      <c r="Y158" s="3"/>
      <c r="Z158" s="3"/>
      <c r="AA158" s="4"/>
    </row>
    <row r="159" spans="2:27" ht="18" customHeight="1" x14ac:dyDescent="0.2">
      <c r="B159" s="74"/>
      <c r="C159" s="50"/>
      <c r="D159" s="50"/>
      <c r="E159" s="50"/>
      <c r="F159" s="50"/>
      <c r="G159" s="50"/>
      <c r="H159" s="50"/>
      <c r="I159" s="50"/>
      <c r="J159" s="50"/>
      <c r="K159" s="50"/>
      <c r="L159" s="50"/>
      <c r="M159" s="51"/>
      <c r="O159" s="3"/>
      <c r="P159" s="3"/>
      <c r="Q159" s="3"/>
      <c r="R159" s="3"/>
      <c r="S159" s="3"/>
      <c r="T159" s="3"/>
      <c r="U159" s="3"/>
      <c r="V159" s="3"/>
      <c r="W159" s="3"/>
      <c r="X159" s="3"/>
      <c r="Y159" s="3"/>
      <c r="Z159" s="3"/>
      <c r="AA159" s="4"/>
    </row>
    <row r="160" spans="2:27" ht="18" customHeight="1" x14ac:dyDescent="0.2">
      <c r="B160" s="73" t="s">
        <v>201</v>
      </c>
      <c r="C160" s="50"/>
      <c r="D160" s="59"/>
      <c r="E160" s="50"/>
      <c r="F160" s="50"/>
      <c r="G160" s="50"/>
      <c r="H160" s="50"/>
      <c r="I160" s="50"/>
      <c r="J160" s="50"/>
      <c r="K160" s="50"/>
      <c r="L160" s="50"/>
      <c r="M160" s="51"/>
      <c r="O160" s="3"/>
      <c r="P160" s="3"/>
      <c r="Q160" s="3"/>
      <c r="R160" s="3"/>
      <c r="S160" s="3"/>
      <c r="T160" s="3"/>
      <c r="U160" s="3"/>
      <c r="V160" s="3"/>
      <c r="W160" s="3"/>
      <c r="X160" s="3"/>
      <c r="Y160" s="3"/>
      <c r="Z160" s="3"/>
      <c r="AA160" s="4"/>
    </row>
    <row r="161" spans="2:27" ht="18" customHeight="1" x14ac:dyDescent="0.2">
      <c r="B161" s="73"/>
      <c r="C161" s="50"/>
      <c r="D161" s="59"/>
      <c r="E161" s="50"/>
      <c r="F161" s="50"/>
      <c r="G161" s="50"/>
      <c r="H161" s="50"/>
      <c r="I161" s="50"/>
      <c r="J161" s="50"/>
      <c r="K161" s="50"/>
      <c r="L161" s="50"/>
      <c r="M161" s="51"/>
      <c r="O161" s="3"/>
      <c r="P161" s="3"/>
      <c r="Q161" s="3"/>
      <c r="R161" s="3"/>
      <c r="S161" s="3"/>
      <c r="T161" s="3"/>
      <c r="U161" s="3"/>
      <c r="V161" s="3"/>
      <c r="W161" s="3"/>
      <c r="X161" s="3"/>
      <c r="Y161" s="3"/>
      <c r="Z161" s="3"/>
      <c r="AA161" s="4"/>
    </row>
    <row r="162" spans="2:27" ht="18" customHeight="1" x14ac:dyDescent="0.2">
      <c r="B162" s="57" t="s">
        <v>185</v>
      </c>
      <c r="C162" s="136" t="s">
        <v>186</v>
      </c>
      <c r="D162" s="148" t="s">
        <v>190</v>
      </c>
      <c r="E162" s="148" t="s">
        <v>187</v>
      </c>
      <c r="F162" s="136" t="s">
        <v>188</v>
      </c>
      <c r="G162" s="136" t="s">
        <v>196</v>
      </c>
      <c r="H162" s="57" t="s">
        <v>191</v>
      </c>
      <c r="M162" s="51"/>
      <c r="O162" s="3"/>
      <c r="P162" s="3"/>
      <c r="Q162" s="3"/>
      <c r="R162" s="3"/>
      <c r="S162" s="3"/>
      <c r="T162" s="3"/>
      <c r="U162" s="3"/>
      <c r="V162" s="3"/>
      <c r="W162" s="3"/>
      <c r="X162" s="3"/>
      <c r="Y162" s="3"/>
      <c r="Z162" s="3"/>
      <c r="AA162" s="4"/>
    </row>
    <row r="163" spans="2:27" ht="44" customHeight="1" x14ac:dyDescent="0.2">
      <c r="B163" s="50" t="s">
        <v>184</v>
      </c>
      <c r="C163" s="147">
        <v>41661</v>
      </c>
      <c r="D163" s="147" t="s">
        <v>189</v>
      </c>
      <c r="E163" s="147">
        <v>41717</v>
      </c>
      <c r="F163" s="147">
        <v>41849</v>
      </c>
      <c r="G163" s="147" t="s">
        <v>197</v>
      </c>
      <c r="H163" s="147"/>
      <c r="M163" s="7"/>
      <c r="O163" s="3"/>
      <c r="P163" s="3"/>
      <c r="Q163" s="3"/>
      <c r="R163" s="3"/>
      <c r="S163" s="3"/>
      <c r="T163" s="3"/>
      <c r="U163" s="3"/>
      <c r="V163" s="3"/>
      <c r="W163" s="3"/>
      <c r="X163" s="3"/>
      <c r="Y163" s="3"/>
      <c r="Z163" s="3"/>
      <c r="AA163" s="4"/>
    </row>
    <row r="164" spans="2:27" ht="44" customHeight="1" x14ac:dyDescent="0.2">
      <c r="B164" s="150" t="s">
        <v>193</v>
      </c>
      <c r="C164" s="151"/>
      <c r="D164" s="152"/>
      <c r="E164" s="150"/>
      <c r="F164" s="150"/>
      <c r="G164" s="150"/>
      <c r="H164" s="151">
        <v>42186</v>
      </c>
      <c r="M164" s="51"/>
      <c r="O164" s="3"/>
      <c r="P164" s="3"/>
      <c r="Q164" s="3"/>
      <c r="R164" s="3"/>
      <c r="S164" s="3"/>
      <c r="T164" s="3"/>
      <c r="U164" s="3"/>
      <c r="V164" s="3"/>
      <c r="W164" s="3"/>
      <c r="X164" s="3"/>
      <c r="Y164" s="3"/>
      <c r="Z164" s="3"/>
      <c r="AA164" s="4"/>
    </row>
    <row r="165" spans="2:27" ht="44" customHeight="1" x14ac:dyDescent="0.2">
      <c r="B165" s="150" t="s">
        <v>192</v>
      </c>
      <c r="C165" s="151">
        <v>42339</v>
      </c>
      <c r="D165" s="151">
        <v>42346</v>
      </c>
      <c r="E165" s="151" t="s">
        <v>195</v>
      </c>
      <c r="F165" s="151" t="s">
        <v>198</v>
      </c>
      <c r="G165" s="151">
        <v>43116</v>
      </c>
      <c r="H165" s="150"/>
      <c r="M165" s="51"/>
      <c r="O165" s="3"/>
      <c r="P165" s="3"/>
      <c r="Q165" s="3"/>
      <c r="R165" s="3"/>
      <c r="S165" s="3"/>
      <c r="T165" s="3"/>
      <c r="U165" s="3"/>
      <c r="V165" s="3"/>
      <c r="W165" s="3"/>
      <c r="X165" s="3"/>
      <c r="Y165" s="3"/>
      <c r="Z165" s="3"/>
      <c r="AA165" s="4"/>
    </row>
    <row r="166" spans="2:27" ht="44" customHeight="1" x14ac:dyDescent="0.2">
      <c r="B166" s="150" t="s">
        <v>194</v>
      </c>
      <c r="C166" s="150"/>
      <c r="D166" s="152"/>
      <c r="E166" s="150"/>
      <c r="F166" s="150"/>
      <c r="G166" s="150"/>
      <c r="H166" s="151" t="s">
        <v>199</v>
      </c>
      <c r="M166" s="51"/>
      <c r="O166" s="3"/>
      <c r="P166" s="3"/>
      <c r="Q166" s="3"/>
      <c r="R166" s="3"/>
      <c r="S166" s="3"/>
      <c r="T166" s="3"/>
      <c r="U166" s="3"/>
      <c r="V166" s="3"/>
      <c r="W166" s="3"/>
      <c r="X166" s="3"/>
      <c r="Y166" s="3"/>
      <c r="Z166" s="3"/>
      <c r="AA166" s="4"/>
    </row>
    <row r="167" spans="2:27" ht="44" customHeight="1" x14ac:dyDescent="0.2">
      <c r="B167" s="136" t="s">
        <v>200</v>
      </c>
      <c r="C167" s="136"/>
      <c r="D167" s="136"/>
      <c r="E167" s="136"/>
      <c r="F167" s="136"/>
      <c r="G167" s="136"/>
      <c r="H167" s="149">
        <v>42976</v>
      </c>
      <c r="I167" s="50"/>
      <c r="J167" s="50"/>
      <c r="K167" s="50"/>
      <c r="L167" s="50"/>
      <c r="M167" s="51"/>
      <c r="O167" s="3"/>
      <c r="P167" s="3"/>
      <c r="Q167" s="3"/>
      <c r="R167" s="3"/>
      <c r="S167" s="3"/>
      <c r="T167" s="3"/>
      <c r="U167" s="3"/>
      <c r="V167" s="3"/>
      <c r="W167" s="3"/>
      <c r="X167" s="3"/>
      <c r="Y167" s="3"/>
      <c r="Z167" s="3"/>
      <c r="AA167" s="4"/>
    </row>
    <row r="168" spans="2:27" ht="18" customHeight="1" x14ac:dyDescent="0.2">
      <c r="B168" s="20" t="s">
        <v>202</v>
      </c>
      <c r="C168" s="50"/>
      <c r="D168" s="50"/>
      <c r="E168" s="50"/>
      <c r="F168" s="50"/>
      <c r="G168" s="50"/>
      <c r="H168" s="50"/>
      <c r="I168" s="50"/>
      <c r="J168" s="50"/>
      <c r="K168" s="50"/>
      <c r="L168" s="50"/>
      <c r="M168" s="51"/>
      <c r="O168" s="3"/>
      <c r="P168" s="3"/>
      <c r="Q168" s="3"/>
      <c r="R168" s="3"/>
      <c r="S168" s="3"/>
      <c r="T168" s="3"/>
      <c r="U168" s="3"/>
      <c r="V168" s="3"/>
      <c r="W168" s="3"/>
      <c r="X168" s="3"/>
      <c r="Y168" s="3"/>
      <c r="Z168" s="3"/>
      <c r="AA168" s="4"/>
    </row>
    <row r="169" spans="2:27" ht="18" customHeight="1" x14ac:dyDescent="0.2">
      <c r="B169" s="20"/>
      <c r="C169" s="50"/>
      <c r="D169" s="50"/>
      <c r="E169" s="50"/>
      <c r="F169" s="50"/>
      <c r="G169" s="50"/>
      <c r="H169" s="50"/>
      <c r="I169" s="50"/>
      <c r="J169" s="50"/>
      <c r="K169" s="50"/>
      <c r="L169" s="50"/>
      <c r="M169" s="51"/>
      <c r="O169" s="3"/>
      <c r="P169" s="3"/>
      <c r="Q169" s="3"/>
      <c r="R169" s="3"/>
      <c r="S169" s="3"/>
      <c r="T169" s="3"/>
      <c r="U169" s="3"/>
      <c r="V169" s="3"/>
      <c r="W169" s="3"/>
      <c r="X169" s="3"/>
      <c r="Y169" s="3"/>
      <c r="Z169" s="3"/>
      <c r="AA169" s="4"/>
    </row>
    <row r="170" spans="2:27" ht="18" customHeight="1" x14ac:dyDescent="0.2">
      <c r="B170" s="22"/>
      <c r="C170" s="50"/>
      <c r="D170" s="50"/>
      <c r="E170" s="50"/>
      <c r="F170" s="50"/>
      <c r="G170" s="50"/>
      <c r="H170" s="50"/>
      <c r="I170" s="50"/>
      <c r="J170" s="50"/>
      <c r="K170" s="50"/>
      <c r="L170" s="50"/>
      <c r="M170" s="51"/>
      <c r="O170" s="3"/>
      <c r="P170" s="3"/>
      <c r="Q170" s="3"/>
      <c r="R170" s="3"/>
      <c r="S170" s="3"/>
      <c r="T170" s="3"/>
      <c r="U170" s="3"/>
      <c r="V170" s="3"/>
      <c r="W170" s="3"/>
      <c r="X170" s="3"/>
      <c r="Y170" s="3"/>
      <c r="Z170" s="3"/>
      <c r="AA170" s="4"/>
    </row>
    <row r="171" spans="2:27" ht="18" customHeight="1" x14ac:dyDescent="0.2">
      <c r="B171" s="34" t="s">
        <v>26</v>
      </c>
      <c r="C171" s="62"/>
      <c r="D171" s="62"/>
      <c r="E171" s="62"/>
      <c r="F171" s="62"/>
      <c r="G171" s="62"/>
      <c r="H171" s="62"/>
      <c r="I171" s="62"/>
      <c r="J171" s="62"/>
      <c r="K171" s="62"/>
      <c r="L171" s="62"/>
      <c r="M171" s="63"/>
      <c r="O171" s="3"/>
      <c r="P171" s="3"/>
      <c r="Q171" s="3"/>
      <c r="R171" s="3"/>
      <c r="S171" s="3"/>
      <c r="T171" s="3"/>
      <c r="U171" s="3"/>
      <c r="V171" s="3"/>
      <c r="W171" s="3"/>
      <c r="X171" s="3"/>
      <c r="Y171" s="3"/>
      <c r="Z171" s="3"/>
      <c r="AA171" s="4"/>
    </row>
    <row r="172" spans="2:27" ht="18" customHeight="1" x14ac:dyDescent="0.2">
      <c r="B172" s="22"/>
      <c r="C172" s="30"/>
      <c r="D172" s="30"/>
      <c r="E172" s="30"/>
      <c r="F172" s="30"/>
      <c r="G172" s="52"/>
      <c r="H172" s="30"/>
      <c r="I172" s="30"/>
      <c r="J172" s="30"/>
      <c r="K172" s="30"/>
      <c r="L172" s="30"/>
      <c r="M172" s="31"/>
      <c r="O172" s="3"/>
      <c r="P172" s="3"/>
      <c r="Q172" s="3"/>
      <c r="R172" s="3"/>
      <c r="S172" s="3"/>
      <c r="T172" s="3"/>
      <c r="U172" s="3"/>
      <c r="V172" s="3"/>
      <c r="W172" s="3"/>
      <c r="X172" s="3"/>
      <c r="Y172" s="3"/>
      <c r="Z172" s="3"/>
      <c r="AA172" s="4"/>
    </row>
    <row r="173" spans="2:27" ht="18" customHeight="1" x14ac:dyDescent="0.2">
      <c r="B173" s="22" t="s">
        <v>230</v>
      </c>
      <c r="C173" s="50"/>
      <c r="D173" s="50"/>
      <c r="E173" s="50"/>
      <c r="F173" s="50"/>
      <c r="G173" s="52"/>
      <c r="H173" s="50"/>
      <c r="I173" s="50"/>
      <c r="J173" s="50"/>
      <c r="K173" s="50"/>
      <c r="L173" s="50"/>
      <c r="M173" s="51"/>
      <c r="O173" s="3"/>
      <c r="P173" s="3"/>
      <c r="Q173" s="3"/>
      <c r="R173" s="3"/>
      <c r="S173" s="3"/>
      <c r="T173" s="3"/>
      <c r="U173" s="3"/>
      <c r="V173" s="3"/>
      <c r="W173" s="3"/>
      <c r="X173" s="3"/>
      <c r="Y173" s="3"/>
      <c r="Z173" s="3"/>
      <c r="AA173" s="4"/>
    </row>
    <row r="174" spans="2:27" ht="18" customHeight="1" x14ac:dyDescent="0.2">
      <c r="B174" s="140" t="s">
        <v>150</v>
      </c>
      <c r="C174" s="137" t="s">
        <v>154</v>
      </c>
      <c r="D174" s="137" t="s">
        <v>155</v>
      </c>
      <c r="E174" s="137" t="s">
        <v>156</v>
      </c>
      <c r="F174" s="137" t="s">
        <v>157</v>
      </c>
      <c r="G174" s="137" t="s">
        <v>158</v>
      </c>
      <c r="H174" s="160" t="s">
        <v>160</v>
      </c>
      <c r="I174" s="161"/>
      <c r="J174" s="161"/>
      <c r="K174" s="161"/>
      <c r="L174" s="161"/>
      <c r="M174" s="162"/>
      <c r="O174" s="3"/>
      <c r="P174" s="3"/>
      <c r="Q174" s="3"/>
      <c r="R174" s="3"/>
      <c r="S174" s="3"/>
      <c r="T174" s="3"/>
      <c r="U174" s="3"/>
      <c r="V174" s="3"/>
      <c r="W174" s="3"/>
      <c r="X174" s="3"/>
      <c r="Y174" s="3"/>
      <c r="Z174" s="3"/>
      <c r="AA174" s="4"/>
    </row>
    <row r="175" spans="2:27" ht="18" customHeight="1" x14ac:dyDescent="0.2">
      <c r="B175" s="50" t="s">
        <v>153</v>
      </c>
      <c r="C175" s="138">
        <v>0.68799999999999994</v>
      </c>
      <c r="D175" s="139">
        <v>7.9000000000000001E-2</v>
      </c>
      <c r="E175" s="139">
        <v>4.3999999999999997E-2</v>
      </c>
      <c r="F175" s="139">
        <v>0.31</v>
      </c>
      <c r="G175" s="139"/>
      <c r="H175" s="163" t="s">
        <v>216</v>
      </c>
      <c r="I175" s="164"/>
      <c r="J175" s="164"/>
      <c r="K175" s="164"/>
      <c r="L175" s="164"/>
      <c r="M175" s="165"/>
      <c r="O175" s="3"/>
      <c r="P175" s="3"/>
      <c r="Q175" s="3"/>
      <c r="R175" s="3"/>
      <c r="S175" s="3"/>
      <c r="T175" s="3"/>
      <c r="U175" s="3"/>
      <c r="V175" s="3"/>
      <c r="W175" s="3"/>
      <c r="X175" s="3"/>
      <c r="Y175" s="3"/>
      <c r="Z175" s="3"/>
      <c r="AA175" s="3"/>
    </row>
    <row r="176" spans="2:27" ht="18" customHeight="1" x14ac:dyDescent="0.2">
      <c r="B176" s="142" t="s">
        <v>152</v>
      </c>
      <c r="C176" s="143">
        <v>1.2849999999999999</v>
      </c>
      <c r="D176" s="144">
        <v>0.02</v>
      </c>
      <c r="E176" s="144">
        <v>0.16500000000000001</v>
      </c>
      <c r="F176" s="144">
        <v>-9.2999999999999999E-2</v>
      </c>
      <c r="G176" s="144">
        <v>2.5000000000000001E-2</v>
      </c>
      <c r="H176" s="163" t="s">
        <v>226</v>
      </c>
      <c r="I176" s="164"/>
      <c r="J176" s="164"/>
      <c r="K176" s="164"/>
      <c r="L176" s="164"/>
      <c r="M176" s="165"/>
      <c r="O176" s="3"/>
      <c r="P176" s="3"/>
      <c r="Q176" s="3"/>
      <c r="R176" s="3"/>
      <c r="S176" s="3"/>
      <c r="T176" s="3"/>
      <c r="U176" s="3"/>
      <c r="V176" s="3"/>
      <c r="W176" s="3"/>
      <c r="X176" s="3"/>
      <c r="Y176" s="3"/>
      <c r="Z176" s="3"/>
      <c r="AA176" s="3"/>
    </row>
    <row r="177" spans="2:27" ht="18" customHeight="1" x14ac:dyDescent="0.2">
      <c r="B177" s="154" t="s">
        <v>159</v>
      </c>
      <c r="C177" s="155" t="s">
        <v>251</v>
      </c>
      <c r="D177" s="153" t="s">
        <v>212</v>
      </c>
      <c r="E177" s="153"/>
      <c r="F177" s="190" t="s">
        <v>242</v>
      </c>
      <c r="G177" s="190" t="s">
        <v>241</v>
      </c>
      <c r="H177" s="163" t="s">
        <v>214</v>
      </c>
      <c r="I177" s="164"/>
      <c r="J177" s="164"/>
      <c r="K177" s="164"/>
      <c r="L177" s="164"/>
      <c r="M177" s="165"/>
      <c r="O177" s="3"/>
      <c r="P177" s="3"/>
      <c r="Q177" s="3"/>
      <c r="R177" s="3"/>
      <c r="S177" s="3"/>
      <c r="T177" s="3"/>
      <c r="U177" s="3"/>
      <c r="V177" s="3"/>
      <c r="W177" s="3"/>
      <c r="X177" s="3"/>
      <c r="Y177" s="3"/>
      <c r="Z177" s="3"/>
      <c r="AA177" s="3"/>
    </row>
    <row r="178" spans="2:27" ht="18" customHeight="1" x14ac:dyDescent="0.2">
      <c r="B178" s="50"/>
      <c r="C178" s="72"/>
      <c r="D178" s="6"/>
      <c r="E178" s="6"/>
      <c r="F178" s="6"/>
      <c r="G178" s="6"/>
      <c r="H178" s="166" t="s">
        <v>215</v>
      </c>
      <c r="I178" s="167"/>
      <c r="J178" s="167"/>
      <c r="K178" s="167"/>
      <c r="L178" s="167"/>
      <c r="M178" s="168"/>
      <c r="O178" s="3"/>
      <c r="P178" s="3"/>
      <c r="Q178" s="3"/>
      <c r="R178" s="3"/>
      <c r="S178" s="3"/>
      <c r="T178" s="3"/>
      <c r="U178" s="3"/>
      <c r="V178" s="3"/>
      <c r="W178" s="3"/>
      <c r="X178" s="3"/>
      <c r="Y178" s="3"/>
      <c r="Z178" s="3"/>
      <c r="AA178" s="3"/>
    </row>
    <row r="179" spans="2:27" ht="18" customHeight="1" x14ac:dyDescent="0.2">
      <c r="B179" s="22"/>
      <c r="C179" s="6"/>
      <c r="I179" s="50"/>
      <c r="J179" s="50"/>
      <c r="K179" s="50"/>
      <c r="L179" s="50"/>
      <c r="M179" s="51"/>
      <c r="O179" s="3"/>
      <c r="P179" s="3"/>
      <c r="Q179" s="3"/>
      <c r="R179" s="3"/>
      <c r="S179" s="3"/>
      <c r="T179" s="3"/>
      <c r="U179" s="3"/>
      <c r="V179" s="3"/>
      <c r="W179" s="3"/>
      <c r="X179" s="3"/>
      <c r="Y179" s="3"/>
      <c r="Z179" s="3"/>
      <c r="AA179" s="3"/>
    </row>
    <row r="180" spans="2:27" ht="18" customHeight="1" x14ac:dyDescent="0.2">
      <c r="B180" s="140" t="s">
        <v>151</v>
      </c>
      <c r="C180" s="137" t="s">
        <v>154</v>
      </c>
      <c r="D180" s="137" t="s">
        <v>155</v>
      </c>
      <c r="E180" s="137" t="s">
        <v>156</v>
      </c>
      <c r="F180" s="137" t="s">
        <v>157</v>
      </c>
      <c r="G180" s="137" t="s">
        <v>158</v>
      </c>
      <c r="H180" s="189" t="s">
        <v>160</v>
      </c>
      <c r="I180" s="161"/>
      <c r="J180" s="161"/>
      <c r="K180" s="161"/>
      <c r="L180" s="161"/>
      <c r="M180" s="162"/>
      <c r="O180" s="3"/>
      <c r="P180" s="3"/>
      <c r="Q180" s="3"/>
      <c r="R180" s="3"/>
      <c r="S180" s="3"/>
      <c r="T180" s="3"/>
      <c r="U180" s="3"/>
      <c r="V180" s="3"/>
      <c r="W180" s="3"/>
      <c r="X180" s="3"/>
      <c r="Y180" s="3"/>
      <c r="Z180" s="3"/>
      <c r="AA180" s="3"/>
    </row>
    <row r="181" spans="2:27" ht="18" customHeight="1" x14ac:dyDescent="0.2">
      <c r="B181" s="50" t="s">
        <v>153</v>
      </c>
      <c r="C181" s="138">
        <v>2.8000000000000001E-2</v>
      </c>
      <c r="D181" s="139">
        <v>-0.10299999999999999</v>
      </c>
      <c r="E181" s="139">
        <v>-1.7999999999999999E-2</v>
      </c>
      <c r="F181" s="139">
        <v>0.13800000000000001</v>
      </c>
      <c r="G181" s="139"/>
      <c r="H181" s="169" t="s">
        <v>205</v>
      </c>
      <c r="I181" s="164"/>
      <c r="J181" s="164"/>
      <c r="K181" s="164"/>
      <c r="L181" s="164"/>
      <c r="M181" s="165"/>
      <c r="O181" s="3"/>
      <c r="P181" s="3"/>
      <c r="Q181" s="3"/>
      <c r="R181" s="3"/>
      <c r="S181" s="3"/>
      <c r="T181" s="3"/>
      <c r="U181" s="3"/>
      <c r="V181" s="3"/>
      <c r="W181" s="3"/>
      <c r="X181" s="3"/>
      <c r="Y181" s="3"/>
      <c r="Z181" s="3"/>
      <c r="AA181" s="3"/>
    </row>
    <row r="182" spans="2:27" ht="18" customHeight="1" x14ac:dyDescent="0.2">
      <c r="B182" s="142" t="s">
        <v>152</v>
      </c>
      <c r="C182" s="143">
        <v>3.0028818306377048E-2</v>
      </c>
      <c r="D182" s="159">
        <v>2.2168427958711749</v>
      </c>
      <c r="E182" s="144">
        <v>-0.18175011225435067</v>
      </c>
      <c r="F182" s="144">
        <v>-0.38562591640412991</v>
      </c>
      <c r="G182" s="144">
        <v>1.238</v>
      </c>
      <c r="H182" s="169" t="s">
        <v>237</v>
      </c>
      <c r="I182" s="164"/>
      <c r="J182" s="164"/>
      <c r="K182" s="164"/>
      <c r="L182" s="164"/>
      <c r="M182" s="165"/>
      <c r="O182" s="3"/>
      <c r="P182" s="3"/>
      <c r="Q182" s="3"/>
      <c r="R182" s="3"/>
      <c r="S182" s="3"/>
      <c r="T182" s="3"/>
      <c r="U182" s="3"/>
      <c r="V182" s="3"/>
      <c r="W182" s="3"/>
      <c r="X182" s="3"/>
      <c r="Y182" s="3"/>
      <c r="Z182" s="3"/>
      <c r="AA182" s="3"/>
    </row>
    <row r="183" spans="2:27" ht="18" customHeight="1" x14ac:dyDescent="0.2">
      <c r="B183" s="154" t="s">
        <v>159</v>
      </c>
      <c r="C183" s="155" t="s">
        <v>250</v>
      </c>
      <c r="D183" s="153" t="s">
        <v>211</v>
      </c>
      <c r="E183" s="153"/>
      <c r="F183" s="190" t="s">
        <v>240</v>
      </c>
      <c r="G183" s="190" t="s">
        <v>241</v>
      </c>
      <c r="H183" s="169" t="s">
        <v>238</v>
      </c>
      <c r="I183" s="164"/>
      <c r="J183" s="164"/>
      <c r="K183" s="164"/>
      <c r="L183" s="164"/>
      <c r="M183" s="165"/>
      <c r="O183" s="3"/>
      <c r="P183" s="3"/>
      <c r="Q183" s="3"/>
      <c r="R183" s="3"/>
      <c r="S183" s="3"/>
      <c r="T183" s="3"/>
      <c r="U183" s="3"/>
      <c r="V183" s="3"/>
      <c r="W183" s="3"/>
      <c r="X183" s="3"/>
      <c r="Y183" s="3"/>
      <c r="Z183" s="3"/>
      <c r="AA183" s="3"/>
    </row>
    <row r="184" spans="2:27" ht="18" customHeight="1" x14ac:dyDescent="0.2">
      <c r="B184" s="20" t="s">
        <v>245</v>
      </c>
      <c r="C184" s="72"/>
      <c r="D184" s="6"/>
      <c r="E184" s="6"/>
      <c r="F184" s="6"/>
      <c r="G184" s="6"/>
      <c r="H184" s="170" t="s">
        <v>239</v>
      </c>
      <c r="I184" s="167"/>
      <c r="J184" s="167"/>
      <c r="K184" s="167"/>
      <c r="L184" s="167"/>
      <c r="M184" s="168"/>
      <c r="O184" s="3"/>
      <c r="P184" s="3"/>
      <c r="Q184" s="3"/>
      <c r="R184" s="3"/>
      <c r="S184" s="3"/>
      <c r="T184" s="3"/>
      <c r="U184" s="3"/>
      <c r="V184" s="3"/>
      <c r="W184" s="3"/>
      <c r="X184" s="3"/>
      <c r="Y184" s="3"/>
      <c r="Z184" s="3"/>
      <c r="AA184" s="3"/>
    </row>
    <row r="185" spans="2:27" ht="18" customHeight="1" x14ac:dyDescent="0.2">
      <c r="C185" s="6"/>
      <c r="I185" s="50"/>
      <c r="J185" s="50"/>
      <c r="K185" s="50"/>
      <c r="L185" s="50"/>
      <c r="M185" s="51"/>
      <c r="O185" s="3"/>
      <c r="P185" s="3"/>
      <c r="Q185" s="3"/>
      <c r="R185" s="3"/>
      <c r="S185" s="3"/>
      <c r="T185" s="3"/>
      <c r="U185" s="3"/>
      <c r="V185" s="3"/>
      <c r="W185" s="3"/>
      <c r="X185" s="3"/>
      <c r="Y185" s="3"/>
      <c r="Z185" s="3"/>
      <c r="AA185" s="3"/>
    </row>
    <row r="186" spans="2:27" ht="18" customHeight="1" x14ac:dyDescent="0.2">
      <c r="B186" s="140" t="s">
        <v>161</v>
      </c>
      <c r="C186" s="137" t="s">
        <v>154</v>
      </c>
      <c r="D186" s="137" t="s">
        <v>155</v>
      </c>
      <c r="E186" s="137" t="s">
        <v>156</v>
      </c>
      <c r="F186" s="137" t="s">
        <v>157</v>
      </c>
      <c r="G186" s="137" t="s">
        <v>158</v>
      </c>
      <c r="H186" s="160" t="s">
        <v>160</v>
      </c>
      <c r="I186" s="161"/>
      <c r="J186" s="161"/>
      <c r="K186" s="161"/>
      <c r="L186" s="161"/>
      <c r="M186" s="162"/>
      <c r="O186" s="3"/>
      <c r="P186" s="3"/>
      <c r="Q186" s="3"/>
      <c r="R186" s="3"/>
      <c r="S186" s="3"/>
      <c r="T186" s="3"/>
      <c r="U186" s="3"/>
      <c r="V186" s="3"/>
      <c r="W186" s="3"/>
      <c r="X186" s="3"/>
      <c r="Y186" s="3"/>
      <c r="Z186" s="3"/>
      <c r="AA186" s="3"/>
    </row>
    <row r="187" spans="2:27" ht="18" customHeight="1" x14ac:dyDescent="0.2">
      <c r="B187" s="50" t="s">
        <v>153</v>
      </c>
      <c r="C187" s="138">
        <v>0.95199999999999996</v>
      </c>
      <c r="D187" s="139">
        <v>0.47699999999999998</v>
      </c>
      <c r="E187" s="139">
        <v>0.35599999999999998</v>
      </c>
      <c r="F187" s="139">
        <v>-8.1000000000000003E-2</v>
      </c>
      <c r="G187" s="139">
        <v>-5.6000000000000001E-2</v>
      </c>
      <c r="H187" s="163" t="s">
        <v>206</v>
      </c>
      <c r="I187" s="164"/>
      <c r="J187" s="164"/>
      <c r="K187" s="164"/>
      <c r="L187" s="164"/>
      <c r="M187" s="165"/>
      <c r="O187" s="3"/>
      <c r="P187" s="3"/>
      <c r="Q187" s="3"/>
      <c r="R187" s="3"/>
      <c r="S187" s="3"/>
      <c r="T187" s="3"/>
      <c r="U187" s="3"/>
      <c r="V187" s="3"/>
      <c r="W187" s="3"/>
      <c r="X187" s="3"/>
      <c r="Y187" s="3"/>
      <c r="Z187" s="3"/>
      <c r="AA187" s="3"/>
    </row>
    <row r="188" spans="2:27" ht="18" customHeight="1" x14ac:dyDescent="0.2">
      <c r="B188" s="142" t="s">
        <v>152</v>
      </c>
      <c r="C188" s="143">
        <v>0.63300000000000001</v>
      </c>
      <c r="D188" s="144">
        <v>0.89100000000000001</v>
      </c>
      <c r="E188" s="144">
        <v>0.214</v>
      </c>
      <c r="F188" s="144">
        <v>-0.05</v>
      </c>
      <c r="G188" s="144">
        <v>0.107</v>
      </c>
      <c r="H188" s="163" t="s">
        <v>207</v>
      </c>
      <c r="I188" s="164"/>
      <c r="J188" s="164"/>
      <c r="K188" s="164"/>
      <c r="L188" s="164"/>
      <c r="M188" s="165"/>
      <c r="O188" s="3"/>
      <c r="P188" s="3"/>
      <c r="Q188" s="3"/>
      <c r="R188" s="3"/>
      <c r="S188" s="3"/>
      <c r="T188" s="3"/>
      <c r="U188" s="3"/>
      <c r="V188" s="3"/>
      <c r="W188" s="3"/>
      <c r="X188" s="3"/>
      <c r="Y188" s="3"/>
      <c r="Z188" s="3"/>
      <c r="AA188" s="3"/>
    </row>
    <row r="189" spans="2:27" ht="18" customHeight="1" x14ac:dyDescent="0.2">
      <c r="B189" s="154" t="s">
        <v>159</v>
      </c>
      <c r="C189" s="155" t="s">
        <v>249</v>
      </c>
      <c r="D189" s="153" t="s">
        <v>210</v>
      </c>
      <c r="E189" s="153"/>
      <c r="F189" s="190" t="s">
        <v>240</v>
      </c>
      <c r="G189" s="190" t="s">
        <v>243</v>
      </c>
      <c r="H189" s="166" t="s">
        <v>208</v>
      </c>
      <c r="I189" s="167"/>
      <c r="J189" s="167"/>
      <c r="K189" s="167"/>
      <c r="L189" s="167"/>
      <c r="M189" s="168"/>
      <c r="O189" s="3"/>
      <c r="P189" s="3"/>
      <c r="Q189" s="3"/>
      <c r="R189" s="3"/>
      <c r="S189" s="3"/>
      <c r="T189" s="3"/>
      <c r="U189" s="3"/>
      <c r="V189" s="3"/>
      <c r="W189" s="3"/>
      <c r="X189" s="3"/>
      <c r="Y189" s="3"/>
      <c r="Z189" s="3"/>
      <c r="AA189" s="3"/>
    </row>
    <row r="190" spans="2:27" ht="18" customHeight="1" x14ac:dyDescent="0.2">
      <c r="B190" s="22"/>
      <c r="I190" s="50"/>
      <c r="J190" s="50"/>
      <c r="K190" s="50"/>
      <c r="L190" s="50"/>
      <c r="M190" s="51"/>
      <c r="O190" s="3"/>
      <c r="P190" s="3"/>
      <c r="Q190" s="3"/>
      <c r="R190" s="3"/>
      <c r="S190" s="3"/>
      <c r="T190" s="3"/>
      <c r="U190" s="3"/>
      <c r="V190" s="3"/>
      <c r="W190" s="3"/>
      <c r="X190" s="3"/>
      <c r="Y190" s="3"/>
      <c r="Z190" s="3"/>
      <c r="AA190" s="3"/>
    </row>
    <row r="191" spans="2:27" ht="18" customHeight="1" x14ac:dyDescent="0.2">
      <c r="B191" s="141" t="s">
        <v>162</v>
      </c>
      <c r="C191" s="137" t="s">
        <v>154</v>
      </c>
      <c r="D191" s="137" t="s">
        <v>155</v>
      </c>
      <c r="E191" s="137" t="s">
        <v>156</v>
      </c>
      <c r="F191" s="137" t="s">
        <v>157</v>
      </c>
      <c r="G191" s="137" t="s">
        <v>158</v>
      </c>
      <c r="H191" s="171" t="s">
        <v>160</v>
      </c>
      <c r="I191" s="172"/>
      <c r="J191" s="172"/>
      <c r="K191" s="172"/>
      <c r="L191" s="172"/>
      <c r="M191" s="173"/>
      <c r="O191" s="3"/>
      <c r="P191" s="3"/>
      <c r="Q191" s="3"/>
      <c r="R191" s="3"/>
      <c r="S191" s="3"/>
      <c r="T191" s="3"/>
      <c r="U191" s="3"/>
      <c r="V191" s="3"/>
      <c r="W191" s="3"/>
      <c r="X191" s="3"/>
      <c r="Y191" s="3"/>
      <c r="Z191" s="3"/>
      <c r="AA191" s="3"/>
    </row>
    <row r="192" spans="2:27" ht="18" customHeight="1" x14ac:dyDescent="0.2">
      <c r="B192" s="50" t="s">
        <v>153</v>
      </c>
      <c r="C192" s="138">
        <v>0.36299999999999999</v>
      </c>
      <c r="D192" s="139">
        <v>0.17699999999999999</v>
      </c>
      <c r="E192" s="139">
        <v>0.11799999999999999</v>
      </c>
      <c r="F192" s="139">
        <v>9.0999999999999998E-2</v>
      </c>
      <c r="G192" s="139"/>
      <c r="H192" s="174" t="s">
        <v>228</v>
      </c>
      <c r="I192" s="175"/>
      <c r="J192" s="175"/>
      <c r="K192" s="175"/>
      <c r="L192" s="175"/>
      <c r="M192" s="176"/>
      <c r="O192" s="3"/>
      <c r="P192" s="3"/>
      <c r="Q192" s="3"/>
      <c r="R192" s="3"/>
      <c r="S192" s="3"/>
      <c r="T192" s="3"/>
      <c r="U192" s="3"/>
      <c r="V192" s="3"/>
      <c r="W192" s="3"/>
      <c r="X192" s="3"/>
      <c r="Y192" s="3"/>
      <c r="Z192" s="3"/>
      <c r="AA192" s="3"/>
    </row>
    <row r="193" spans="2:27" ht="18" customHeight="1" x14ac:dyDescent="0.2">
      <c r="B193" s="182" t="s">
        <v>152</v>
      </c>
      <c r="C193" s="183">
        <v>1.05</v>
      </c>
      <c r="D193" s="184">
        <v>0.52</v>
      </c>
      <c r="E193" s="184">
        <v>0.35499999999999998</v>
      </c>
      <c r="F193" s="184">
        <v>0.28699999999999998</v>
      </c>
      <c r="G193" s="184"/>
      <c r="H193" s="174" t="s">
        <v>231</v>
      </c>
      <c r="I193" s="175"/>
      <c r="J193" s="175"/>
      <c r="K193" s="175"/>
      <c r="L193" s="175"/>
      <c r="M193" s="176"/>
      <c r="O193" s="3"/>
      <c r="P193" s="3"/>
      <c r="Q193" s="3"/>
      <c r="R193" s="3"/>
      <c r="S193" s="3"/>
      <c r="T193" s="3"/>
      <c r="U193" s="3"/>
      <c r="V193" s="3"/>
      <c r="W193" s="3"/>
      <c r="X193" s="3"/>
      <c r="Y193" s="3"/>
      <c r="Z193" s="3"/>
      <c r="AA193" s="3"/>
    </row>
    <row r="194" spans="2:27" ht="18" customHeight="1" x14ac:dyDescent="0.2">
      <c r="B194" s="186" t="s">
        <v>233</v>
      </c>
      <c r="C194" s="187">
        <v>0.65938178577477036</v>
      </c>
      <c r="D194" s="188">
        <v>0.52426507648053944</v>
      </c>
      <c r="E194" s="188">
        <v>0.2333038044493867</v>
      </c>
      <c r="F194" s="188">
        <v>-2.1672409372657131E-2</v>
      </c>
      <c r="G194" s="185"/>
      <c r="H194" s="174" t="s">
        <v>232</v>
      </c>
      <c r="I194" s="175"/>
      <c r="J194" s="175"/>
      <c r="K194" s="175"/>
      <c r="L194" s="175"/>
      <c r="M194" s="176"/>
      <c r="O194" s="3"/>
      <c r="P194" s="3"/>
      <c r="Q194" s="3"/>
      <c r="R194" s="3"/>
      <c r="S194" s="3"/>
      <c r="T194" s="3"/>
      <c r="U194" s="3"/>
      <c r="V194" s="3"/>
      <c r="W194" s="3"/>
      <c r="X194" s="3"/>
      <c r="Y194" s="3"/>
      <c r="Z194" s="3"/>
      <c r="AA194" s="3"/>
    </row>
    <row r="195" spans="2:27" ht="18" customHeight="1" x14ac:dyDescent="0.2">
      <c r="B195" s="154" t="s">
        <v>159</v>
      </c>
      <c r="C195" s="155" t="s">
        <v>229</v>
      </c>
      <c r="D195" s="153" t="s">
        <v>209</v>
      </c>
      <c r="E195" s="153"/>
      <c r="F195" s="190" t="s">
        <v>240</v>
      </c>
      <c r="G195" s="153"/>
      <c r="H195" s="174" t="s">
        <v>234</v>
      </c>
      <c r="I195" s="175"/>
      <c r="J195" s="175"/>
      <c r="K195" s="175"/>
      <c r="L195" s="175"/>
      <c r="M195" s="176"/>
      <c r="O195" s="3"/>
      <c r="P195" s="3"/>
      <c r="Q195" s="3"/>
      <c r="R195" s="3"/>
      <c r="S195" s="3"/>
      <c r="T195" s="3"/>
      <c r="U195" s="3"/>
      <c r="V195" s="3"/>
      <c r="W195" s="3"/>
      <c r="X195" s="3"/>
      <c r="Y195" s="3"/>
      <c r="Z195" s="3"/>
      <c r="AA195" s="3"/>
    </row>
    <row r="196" spans="2:27" ht="18" customHeight="1" x14ac:dyDescent="0.2">
      <c r="B196" s="20" t="s">
        <v>245</v>
      </c>
      <c r="C196" s="72"/>
      <c r="D196" s="6"/>
      <c r="E196" s="6"/>
      <c r="F196" s="6"/>
      <c r="G196" s="6"/>
      <c r="H196" s="174" t="s">
        <v>235</v>
      </c>
      <c r="I196" s="175"/>
      <c r="J196" s="175"/>
      <c r="K196" s="175"/>
      <c r="L196" s="175"/>
      <c r="M196" s="176"/>
      <c r="O196" s="3"/>
      <c r="P196" s="3"/>
      <c r="Q196" s="3"/>
      <c r="R196" s="3"/>
      <c r="S196" s="3"/>
      <c r="T196" s="3"/>
      <c r="U196" s="3"/>
      <c r="V196" s="3"/>
      <c r="W196" s="3"/>
      <c r="X196" s="3"/>
      <c r="Y196" s="3"/>
      <c r="Z196" s="3"/>
      <c r="AA196" s="3"/>
    </row>
    <row r="197" spans="2:27" ht="18" customHeight="1" x14ac:dyDescent="0.2">
      <c r="B197" s="50"/>
      <c r="C197" s="72"/>
      <c r="D197" s="6"/>
      <c r="E197" s="6"/>
      <c r="F197" s="6"/>
      <c r="G197" s="6"/>
      <c r="H197" s="174" t="s">
        <v>236</v>
      </c>
      <c r="I197" s="175"/>
      <c r="J197" s="175"/>
      <c r="K197" s="175"/>
      <c r="L197" s="175"/>
      <c r="M197" s="176"/>
      <c r="O197" s="3"/>
      <c r="P197" s="3"/>
      <c r="Q197" s="3"/>
      <c r="R197" s="3"/>
      <c r="S197" s="3"/>
      <c r="T197" s="3"/>
      <c r="U197" s="3"/>
      <c r="V197" s="3"/>
      <c r="W197" s="3"/>
      <c r="X197" s="3"/>
      <c r="Y197" s="3"/>
      <c r="Z197" s="3"/>
      <c r="AA197" s="3"/>
    </row>
    <row r="198" spans="2:27" ht="18" customHeight="1" x14ac:dyDescent="0.2">
      <c r="B198" s="50"/>
      <c r="C198" s="72"/>
      <c r="D198" s="6"/>
      <c r="E198" s="6"/>
      <c r="F198" s="6"/>
      <c r="G198" s="6"/>
      <c r="H198" s="177" t="s">
        <v>244</v>
      </c>
      <c r="I198" s="178"/>
      <c r="J198" s="178"/>
      <c r="K198" s="178"/>
      <c r="L198" s="178"/>
      <c r="M198" s="179"/>
      <c r="O198" s="3"/>
      <c r="P198" s="3"/>
      <c r="Q198" s="3"/>
      <c r="R198" s="3"/>
      <c r="S198" s="3"/>
      <c r="T198" s="3"/>
      <c r="U198" s="3"/>
      <c r="V198" s="3"/>
      <c r="W198" s="3"/>
      <c r="X198" s="3"/>
      <c r="Y198" s="3"/>
      <c r="Z198" s="3"/>
      <c r="AA198" s="3"/>
    </row>
    <row r="199" spans="2:27" ht="18" customHeight="1" x14ac:dyDescent="0.2">
      <c r="B199" s="50"/>
      <c r="C199" s="6"/>
      <c r="D199" s="6"/>
      <c r="E199" s="6"/>
      <c r="F199" s="6"/>
      <c r="G199" s="6"/>
      <c r="I199" s="50"/>
      <c r="J199" s="50"/>
      <c r="K199" s="50"/>
      <c r="L199" s="50"/>
      <c r="M199" s="51"/>
      <c r="O199" s="3"/>
      <c r="P199" s="3"/>
      <c r="Q199" s="3"/>
      <c r="R199" s="3"/>
      <c r="S199" s="3"/>
      <c r="T199" s="3"/>
      <c r="U199" s="3"/>
      <c r="V199" s="3"/>
      <c r="W199" s="3"/>
      <c r="X199" s="3"/>
      <c r="Y199" s="3"/>
      <c r="Z199" s="3"/>
      <c r="AA199" s="3"/>
    </row>
    <row r="200" spans="2:27" ht="18" customHeight="1" x14ac:dyDescent="0.2">
      <c r="B200" s="141" t="s">
        <v>163</v>
      </c>
      <c r="C200" s="137" t="s">
        <v>154</v>
      </c>
      <c r="D200" s="137" t="s">
        <v>155</v>
      </c>
      <c r="E200" s="137" t="s">
        <v>156</v>
      </c>
      <c r="F200" s="137" t="s">
        <v>157</v>
      </c>
      <c r="G200" s="137" t="s">
        <v>158</v>
      </c>
      <c r="H200" s="171" t="s">
        <v>160</v>
      </c>
      <c r="I200" s="172"/>
      <c r="J200" s="172"/>
      <c r="K200" s="172"/>
      <c r="L200" s="172"/>
      <c r="M200" s="173"/>
      <c r="O200" s="3"/>
      <c r="P200" s="3"/>
      <c r="Q200" s="3"/>
      <c r="R200" s="3"/>
      <c r="S200" s="3"/>
      <c r="T200" s="3"/>
      <c r="U200" s="3"/>
      <c r="V200" s="3"/>
      <c r="W200" s="3"/>
      <c r="X200" s="3"/>
      <c r="Y200" s="3"/>
      <c r="Z200" s="3"/>
      <c r="AA200" s="3"/>
    </row>
    <row r="201" spans="2:27" ht="18" customHeight="1" x14ac:dyDescent="0.2">
      <c r="B201" s="50" t="s">
        <v>153</v>
      </c>
      <c r="C201" s="138">
        <v>0.622</v>
      </c>
      <c r="D201" s="139">
        <v>0.26400000000000001</v>
      </c>
      <c r="E201" s="139">
        <v>0.51100000000000001</v>
      </c>
      <c r="F201" s="139">
        <v>0.317</v>
      </c>
      <c r="G201" s="139"/>
      <c r="H201" s="180" t="s">
        <v>217</v>
      </c>
      <c r="I201" s="175"/>
      <c r="J201" s="175"/>
      <c r="K201" s="175"/>
      <c r="L201" s="175"/>
      <c r="M201" s="176"/>
      <c r="O201" s="3"/>
      <c r="P201" s="3"/>
      <c r="Q201" s="3"/>
      <c r="R201" s="3"/>
      <c r="S201" s="3"/>
      <c r="T201" s="3"/>
      <c r="U201" s="3"/>
      <c r="V201" s="3"/>
      <c r="W201" s="3"/>
      <c r="X201" s="3"/>
      <c r="Y201" s="3"/>
      <c r="Z201" s="3"/>
      <c r="AA201" s="3"/>
    </row>
    <row r="202" spans="2:27" ht="18" customHeight="1" x14ac:dyDescent="0.2">
      <c r="B202" s="142" t="s">
        <v>152</v>
      </c>
      <c r="C202" s="143">
        <v>0.98199999999999998</v>
      </c>
      <c r="D202" s="144">
        <v>0.308</v>
      </c>
      <c r="E202" s="144">
        <v>-0.22900000000000001</v>
      </c>
      <c r="F202" s="144">
        <v>9.9440000000000008</v>
      </c>
      <c r="G202" s="144">
        <v>0.1</v>
      </c>
      <c r="H202" s="180" t="s">
        <v>218</v>
      </c>
      <c r="I202" s="175"/>
      <c r="J202" s="175"/>
      <c r="K202" s="175"/>
      <c r="L202" s="175"/>
      <c r="M202" s="176"/>
      <c r="O202" s="3"/>
      <c r="P202" s="3"/>
      <c r="Q202" s="3"/>
      <c r="R202" s="3"/>
      <c r="S202" s="3"/>
      <c r="T202" s="3"/>
      <c r="U202" s="3"/>
      <c r="V202" s="3"/>
      <c r="W202" s="3"/>
      <c r="X202" s="3"/>
      <c r="Y202" s="3"/>
      <c r="Z202" s="3"/>
      <c r="AA202" s="3"/>
    </row>
    <row r="203" spans="2:27" ht="18" customHeight="1" x14ac:dyDescent="0.2">
      <c r="B203" s="154" t="s">
        <v>159</v>
      </c>
      <c r="C203" s="155" t="s">
        <v>248</v>
      </c>
      <c r="D203" s="153" t="s">
        <v>213</v>
      </c>
      <c r="E203" s="153"/>
      <c r="F203" s="190" t="s">
        <v>240</v>
      </c>
      <c r="G203" s="190" t="s">
        <v>241</v>
      </c>
      <c r="H203" s="180" t="s">
        <v>219</v>
      </c>
      <c r="I203" s="175"/>
      <c r="J203" s="175"/>
      <c r="K203" s="175"/>
      <c r="L203" s="175"/>
      <c r="M203" s="176"/>
      <c r="O203" s="3"/>
      <c r="P203" s="3"/>
      <c r="Q203" s="3"/>
      <c r="R203" s="3"/>
      <c r="S203" s="3"/>
      <c r="T203" s="3"/>
      <c r="U203" s="3"/>
      <c r="V203" s="3"/>
      <c r="W203" s="3"/>
      <c r="X203" s="3"/>
      <c r="Y203" s="3"/>
      <c r="Z203" s="3"/>
      <c r="AA203" s="3"/>
    </row>
    <row r="204" spans="2:27" ht="18" customHeight="1" x14ac:dyDescent="0.2">
      <c r="B204" s="50"/>
      <c r="C204" s="72"/>
      <c r="D204" s="6"/>
      <c r="E204" s="6"/>
      <c r="F204" s="6"/>
      <c r="G204" s="6"/>
      <c r="H204" s="180" t="s">
        <v>220</v>
      </c>
      <c r="I204" s="175"/>
      <c r="J204" s="175"/>
      <c r="K204" s="175"/>
      <c r="L204" s="175"/>
      <c r="M204" s="176"/>
      <c r="O204" s="3"/>
      <c r="P204" s="3"/>
      <c r="Q204" s="3"/>
      <c r="R204" s="3"/>
      <c r="S204" s="3"/>
      <c r="T204" s="3"/>
      <c r="U204" s="3"/>
      <c r="V204" s="3"/>
      <c r="W204" s="3"/>
      <c r="X204" s="3"/>
      <c r="Y204" s="3"/>
      <c r="Z204" s="3"/>
      <c r="AA204" s="3"/>
    </row>
    <row r="205" spans="2:27" ht="18" customHeight="1" x14ac:dyDescent="0.2">
      <c r="B205" s="50"/>
      <c r="C205" s="72"/>
      <c r="D205" s="6"/>
      <c r="E205" s="6"/>
      <c r="F205" s="6"/>
      <c r="G205" s="6"/>
      <c r="H205" s="180" t="s">
        <v>221</v>
      </c>
      <c r="I205" s="175"/>
      <c r="J205" s="175"/>
      <c r="K205" s="175"/>
      <c r="L205" s="175"/>
      <c r="M205" s="176"/>
      <c r="O205" s="3"/>
      <c r="P205" s="3"/>
      <c r="Q205" s="3"/>
      <c r="R205" s="3"/>
      <c r="S205" s="3"/>
      <c r="T205" s="3"/>
      <c r="U205" s="3"/>
      <c r="V205" s="3"/>
      <c r="W205" s="3"/>
      <c r="X205" s="3"/>
      <c r="Y205" s="3"/>
      <c r="Z205" s="3"/>
      <c r="AA205" s="3"/>
    </row>
    <row r="206" spans="2:27" ht="18" customHeight="1" x14ac:dyDescent="0.2">
      <c r="B206" s="50"/>
      <c r="C206" s="72"/>
      <c r="D206" s="6"/>
      <c r="E206" s="6"/>
      <c r="F206" s="6"/>
      <c r="G206" s="6"/>
      <c r="H206" s="180" t="s">
        <v>222</v>
      </c>
      <c r="I206" s="175"/>
      <c r="J206" s="175"/>
      <c r="K206" s="175"/>
      <c r="L206" s="175"/>
      <c r="M206" s="176"/>
      <c r="O206" s="3"/>
      <c r="P206" s="3"/>
      <c r="Q206" s="3"/>
      <c r="R206" s="3"/>
      <c r="S206" s="3"/>
      <c r="T206" s="3"/>
      <c r="U206" s="3"/>
      <c r="V206" s="3"/>
      <c r="W206" s="3"/>
      <c r="X206" s="3"/>
      <c r="Y206" s="3"/>
      <c r="Z206" s="3"/>
      <c r="AA206" s="3"/>
    </row>
    <row r="207" spans="2:27" ht="18" customHeight="1" x14ac:dyDescent="0.2">
      <c r="B207" s="50"/>
      <c r="C207" s="72"/>
      <c r="D207" s="6"/>
      <c r="E207" s="6"/>
      <c r="F207" s="6"/>
      <c r="G207" s="6"/>
      <c r="H207" s="181" t="s">
        <v>223</v>
      </c>
      <c r="I207" s="178"/>
      <c r="J207" s="178"/>
      <c r="K207" s="178"/>
      <c r="L207" s="178"/>
      <c r="M207" s="179"/>
      <c r="O207" s="3"/>
      <c r="P207" s="3"/>
      <c r="Q207" s="3"/>
      <c r="R207" s="3"/>
      <c r="S207" s="3"/>
      <c r="T207" s="3"/>
      <c r="U207" s="3"/>
      <c r="V207" s="3"/>
      <c r="W207" s="3"/>
      <c r="X207" s="3"/>
      <c r="Y207" s="3"/>
      <c r="Z207" s="3"/>
      <c r="AA207" s="3"/>
    </row>
    <row r="208" spans="2:27" ht="18" customHeight="1" x14ac:dyDescent="0.2">
      <c r="B208" s="50"/>
      <c r="C208" s="6"/>
      <c r="D208" s="6"/>
      <c r="E208" s="6"/>
      <c r="F208" s="6"/>
      <c r="G208" s="6"/>
      <c r="I208" s="50"/>
      <c r="J208" s="50"/>
      <c r="K208" s="50"/>
      <c r="L208" s="50"/>
      <c r="M208" s="51"/>
      <c r="O208" s="3"/>
      <c r="P208" s="3"/>
      <c r="Q208" s="3"/>
      <c r="R208" s="3"/>
      <c r="S208" s="3"/>
      <c r="T208" s="3"/>
      <c r="U208" s="3"/>
      <c r="V208" s="3"/>
      <c r="W208" s="3"/>
      <c r="X208" s="3"/>
      <c r="Y208" s="3"/>
      <c r="Z208" s="3"/>
      <c r="AA208" s="3"/>
    </row>
    <row r="209" spans="2:27" ht="18" customHeight="1" x14ac:dyDescent="0.2">
      <c r="B209" s="141" t="s">
        <v>164</v>
      </c>
      <c r="C209" s="137" t="s">
        <v>154</v>
      </c>
      <c r="D209" s="137" t="s">
        <v>155</v>
      </c>
      <c r="E209" s="137" t="s">
        <v>156</v>
      </c>
      <c r="F209" s="137" t="s">
        <v>157</v>
      </c>
      <c r="G209" s="137" t="s">
        <v>158</v>
      </c>
      <c r="H209" s="171" t="s">
        <v>160</v>
      </c>
      <c r="I209" s="172"/>
      <c r="J209" s="172"/>
      <c r="K209" s="172"/>
      <c r="L209" s="172"/>
      <c r="M209" s="173"/>
      <c r="O209" s="3"/>
      <c r="P209" s="3"/>
      <c r="Q209" s="3"/>
      <c r="R209" s="3"/>
      <c r="S209" s="3"/>
      <c r="T209" s="3"/>
      <c r="U209" s="3"/>
      <c r="V209" s="3"/>
      <c r="W209" s="3"/>
      <c r="X209" s="3"/>
      <c r="Y209" s="3"/>
      <c r="Z209" s="3"/>
      <c r="AA209" s="3"/>
    </row>
    <row r="210" spans="2:27" ht="18" customHeight="1" x14ac:dyDescent="0.2">
      <c r="B210" s="50" t="s">
        <v>153</v>
      </c>
      <c r="C210" s="138">
        <v>5.7000000000000002E-2</v>
      </c>
      <c r="D210" s="139">
        <v>-3.9E-2</v>
      </c>
      <c r="E210" s="139">
        <v>0.158</v>
      </c>
      <c r="F210" s="139">
        <v>0.39800000000000002</v>
      </c>
      <c r="G210" s="139"/>
      <c r="H210" s="174" t="s">
        <v>246</v>
      </c>
      <c r="I210" s="175"/>
      <c r="J210" s="175"/>
      <c r="K210" s="175"/>
      <c r="L210" s="175"/>
      <c r="M210" s="176"/>
      <c r="O210" s="3"/>
      <c r="P210" s="3"/>
      <c r="Q210" s="3"/>
      <c r="R210" s="3"/>
      <c r="S210" s="3"/>
      <c r="T210" s="3"/>
      <c r="U210" s="3"/>
      <c r="V210" s="3"/>
      <c r="W210" s="3"/>
      <c r="X210" s="3"/>
      <c r="Y210" s="3"/>
      <c r="Z210" s="3"/>
      <c r="AA210" s="3"/>
    </row>
    <row r="211" spans="2:27" ht="18" customHeight="1" x14ac:dyDescent="0.2">
      <c r="B211" s="142" t="s">
        <v>152</v>
      </c>
      <c r="C211" s="143">
        <v>1.0149999999999999</v>
      </c>
      <c r="D211" s="144">
        <v>0.45200000000000001</v>
      </c>
      <c r="E211" s="144">
        <v>2.448</v>
      </c>
      <c r="F211" s="144">
        <v>1.226</v>
      </c>
      <c r="G211" s="144"/>
      <c r="H211" s="174" t="s">
        <v>256</v>
      </c>
      <c r="I211" s="175"/>
      <c r="J211" s="175"/>
      <c r="K211" s="175"/>
      <c r="L211" s="175"/>
      <c r="M211" s="176"/>
      <c r="O211" s="3"/>
      <c r="P211" s="3"/>
      <c r="Q211" s="3"/>
      <c r="R211" s="3"/>
      <c r="S211" s="3"/>
      <c r="T211" s="3"/>
      <c r="U211" s="3"/>
      <c r="V211" s="3"/>
      <c r="W211" s="3"/>
      <c r="X211" s="3"/>
      <c r="Y211" s="3"/>
      <c r="Z211" s="3"/>
      <c r="AA211" s="3"/>
    </row>
    <row r="212" spans="2:27" ht="18" customHeight="1" x14ac:dyDescent="0.2">
      <c r="B212" s="154" t="s">
        <v>159</v>
      </c>
      <c r="C212" s="155" t="s">
        <v>247</v>
      </c>
      <c r="D212" s="153" t="s">
        <v>209</v>
      </c>
      <c r="E212" s="153"/>
      <c r="F212" s="190" t="s">
        <v>242</v>
      </c>
      <c r="G212" s="153"/>
      <c r="H212" s="174" t="s">
        <v>254</v>
      </c>
      <c r="I212" s="175"/>
      <c r="J212" s="175"/>
      <c r="K212" s="175"/>
      <c r="L212" s="175"/>
      <c r="M212" s="176"/>
      <c r="O212" s="3"/>
      <c r="P212" s="3"/>
      <c r="Q212" s="3"/>
      <c r="R212" s="3"/>
      <c r="S212" s="3"/>
      <c r="T212" s="3"/>
      <c r="U212" s="3"/>
      <c r="V212" s="3"/>
      <c r="W212" s="3"/>
      <c r="X212" s="3"/>
      <c r="Y212" s="3"/>
      <c r="Z212" s="3"/>
      <c r="AA212" s="3"/>
    </row>
    <row r="213" spans="2:27" ht="18" customHeight="1" x14ac:dyDescent="0.2">
      <c r="B213" s="50"/>
      <c r="C213" s="72"/>
      <c r="D213" s="6"/>
      <c r="E213" s="6"/>
      <c r="F213" s="72"/>
      <c r="G213" s="6"/>
      <c r="H213" s="177" t="s">
        <v>255</v>
      </c>
      <c r="I213" s="178"/>
      <c r="J213" s="178"/>
      <c r="K213" s="178"/>
      <c r="L213" s="178"/>
      <c r="M213" s="179"/>
      <c r="O213" s="3"/>
      <c r="P213" s="3"/>
      <c r="Q213" s="3"/>
      <c r="R213" s="3"/>
      <c r="S213" s="3"/>
      <c r="T213" s="3"/>
      <c r="U213" s="3"/>
      <c r="V213" s="3"/>
      <c r="W213" s="3"/>
      <c r="X213" s="3"/>
      <c r="Y213" s="3"/>
      <c r="Z213" s="3"/>
      <c r="AA213" s="3"/>
    </row>
    <row r="214" spans="2:27" ht="18" customHeight="1" x14ac:dyDescent="0.2">
      <c r="B214" s="50"/>
      <c r="C214" s="6"/>
      <c r="D214" s="6"/>
      <c r="E214" s="6"/>
      <c r="F214" s="6"/>
      <c r="G214" s="6"/>
      <c r="I214" s="50"/>
      <c r="J214" s="50"/>
      <c r="K214" s="50"/>
      <c r="L214" s="50"/>
      <c r="M214" s="51"/>
      <c r="O214" s="3"/>
      <c r="P214" s="3"/>
      <c r="Q214" s="3"/>
      <c r="R214" s="3"/>
      <c r="S214" s="3"/>
      <c r="T214" s="3"/>
      <c r="U214" s="3"/>
      <c r="V214" s="3"/>
      <c r="W214" s="3"/>
      <c r="X214" s="3"/>
      <c r="Y214" s="3"/>
      <c r="Z214" s="3"/>
      <c r="AA214" s="3"/>
    </row>
    <row r="215" spans="2:27" ht="18" customHeight="1" x14ac:dyDescent="0.2">
      <c r="B215" s="141" t="s">
        <v>165</v>
      </c>
      <c r="C215" s="137" t="s">
        <v>154</v>
      </c>
      <c r="D215" s="137" t="s">
        <v>155</v>
      </c>
      <c r="E215" s="137" t="s">
        <v>156</v>
      </c>
      <c r="F215" s="137" t="s">
        <v>157</v>
      </c>
      <c r="G215" s="137" t="s">
        <v>158</v>
      </c>
      <c r="H215" s="160" t="s">
        <v>160</v>
      </c>
      <c r="I215" s="161"/>
      <c r="J215" s="161"/>
      <c r="K215" s="161"/>
      <c r="L215" s="161"/>
      <c r="M215" s="162"/>
      <c r="O215" s="3"/>
      <c r="P215" s="3"/>
      <c r="Q215" s="3"/>
      <c r="R215" s="3"/>
      <c r="S215" s="3"/>
      <c r="T215" s="3"/>
      <c r="U215" s="3"/>
      <c r="V215" s="3"/>
      <c r="W215" s="3"/>
      <c r="X215" s="3"/>
      <c r="Y215" s="3"/>
      <c r="Z215" s="3"/>
      <c r="AA215" s="3"/>
    </row>
    <row r="216" spans="2:27" ht="18" customHeight="1" x14ac:dyDescent="0.2">
      <c r="B216" s="50" t="s">
        <v>153</v>
      </c>
      <c r="C216" s="138">
        <v>1.01</v>
      </c>
      <c r="D216" s="139">
        <v>0.379</v>
      </c>
      <c r="E216" s="139">
        <v>2.7E-2</v>
      </c>
      <c r="F216" s="139">
        <v>2.8000000000000001E-2</v>
      </c>
      <c r="G216" s="139"/>
      <c r="H216" s="163" t="s">
        <v>257</v>
      </c>
      <c r="I216" s="164"/>
      <c r="J216" s="164"/>
      <c r="K216" s="164"/>
      <c r="L216" s="164"/>
      <c r="M216" s="165"/>
      <c r="O216" s="3"/>
      <c r="P216" s="3"/>
      <c r="Q216" s="3"/>
      <c r="R216" s="3"/>
      <c r="S216" s="3"/>
      <c r="T216" s="3"/>
      <c r="U216" s="3"/>
      <c r="V216" s="3"/>
      <c r="W216" s="3"/>
      <c r="X216" s="3"/>
      <c r="Y216" s="3"/>
      <c r="Z216" s="3"/>
      <c r="AA216" s="3"/>
    </row>
    <row r="217" spans="2:27" ht="18" customHeight="1" x14ac:dyDescent="0.2">
      <c r="B217" s="142" t="s">
        <v>152</v>
      </c>
      <c r="C217" s="143">
        <v>0.86699999999999999</v>
      </c>
      <c r="D217" s="144">
        <v>7.5999999999999998E-2</v>
      </c>
      <c r="E217" s="144">
        <v>-5.1999999999999998E-2</v>
      </c>
      <c r="F217" s="144">
        <v>-0.13400000000000001</v>
      </c>
      <c r="G217" s="144"/>
      <c r="H217" s="163" t="s">
        <v>258</v>
      </c>
      <c r="I217" s="164"/>
      <c r="J217" s="164"/>
      <c r="K217" s="164"/>
      <c r="L217" s="164"/>
      <c r="M217" s="165"/>
      <c r="O217" s="3"/>
      <c r="P217" s="3"/>
      <c r="Q217" s="3"/>
      <c r="R217" s="3"/>
      <c r="S217" s="3"/>
      <c r="T217" s="3"/>
      <c r="U217" s="3"/>
      <c r="V217" s="3"/>
      <c r="W217" s="3"/>
      <c r="X217" s="3"/>
      <c r="Y217" s="3"/>
      <c r="Z217" s="3"/>
      <c r="AA217" s="3"/>
    </row>
    <row r="218" spans="2:27" ht="18" customHeight="1" x14ac:dyDescent="0.2">
      <c r="B218" s="154" t="s">
        <v>159</v>
      </c>
      <c r="C218" s="155" t="s">
        <v>224</v>
      </c>
      <c r="D218" s="153" t="s">
        <v>225</v>
      </c>
      <c r="E218" s="153"/>
      <c r="F218" s="190" t="s">
        <v>240</v>
      </c>
      <c r="G218" s="153"/>
      <c r="H218" s="163" t="s">
        <v>259</v>
      </c>
      <c r="I218" s="164"/>
      <c r="J218" s="164"/>
      <c r="K218" s="164"/>
      <c r="L218" s="164"/>
      <c r="M218" s="165"/>
      <c r="O218" s="3"/>
      <c r="P218" s="3"/>
      <c r="Q218" s="3"/>
      <c r="R218" s="3"/>
      <c r="S218" s="3"/>
      <c r="T218" s="3"/>
      <c r="U218" s="3"/>
      <c r="V218" s="3"/>
      <c r="W218" s="3"/>
      <c r="X218" s="3"/>
      <c r="Y218" s="3"/>
      <c r="Z218" s="3"/>
      <c r="AA218" s="3"/>
    </row>
    <row r="219" spans="2:27" ht="18" customHeight="1" x14ac:dyDescent="0.2">
      <c r="B219" s="50"/>
      <c r="C219" s="72"/>
      <c r="D219" s="6"/>
      <c r="E219" s="6"/>
      <c r="F219" s="72"/>
      <c r="G219" s="6"/>
      <c r="H219" s="166" t="s">
        <v>260</v>
      </c>
      <c r="I219" s="167"/>
      <c r="J219" s="167"/>
      <c r="K219" s="167"/>
      <c r="L219" s="167"/>
      <c r="M219" s="168"/>
      <c r="O219" s="3"/>
      <c r="P219" s="3"/>
      <c r="Q219" s="3"/>
      <c r="R219" s="3"/>
      <c r="S219" s="3"/>
      <c r="T219" s="3"/>
      <c r="U219" s="3"/>
      <c r="V219" s="3"/>
      <c r="W219" s="3"/>
      <c r="X219" s="3"/>
      <c r="Y219" s="3"/>
      <c r="Z219" s="3"/>
      <c r="AA219" s="3"/>
    </row>
    <row r="220" spans="2:27" ht="18" customHeight="1" x14ac:dyDescent="0.2">
      <c r="B220" s="50"/>
      <c r="C220" s="6"/>
      <c r="D220" s="6"/>
      <c r="E220" s="6"/>
      <c r="F220" s="6"/>
      <c r="G220" s="6"/>
      <c r="I220" s="50"/>
      <c r="J220" s="50"/>
      <c r="K220" s="50"/>
      <c r="L220" s="50"/>
      <c r="M220" s="51"/>
      <c r="O220" s="3"/>
      <c r="P220" s="3"/>
      <c r="Q220" s="3"/>
      <c r="R220" s="3"/>
      <c r="S220" s="3"/>
      <c r="T220" s="3"/>
      <c r="U220" s="3"/>
      <c r="V220" s="3"/>
      <c r="W220" s="3"/>
      <c r="X220" s="3"/>
      <c r="Y220" s="3"/>
      <c r="Z220" s="3"/>
      <c r="AA220" s="3"/>
    </row>
    <row r="221" spans="2:27" ht="18" customHeight="1" x14ac:dyDescent="0.2">
      <c r="B221" s="141" t="s">
        <v>166</v>
      </c>
      <c r="C221" s="137" t="s">
        <v>154</v>
      </c>
      <c r="D221" s="137" t="s">
        <v>155</v>
      </c>
      <c r="E221" s="137" t="s">
        <v>156</v>
      </c>
      <c r="F221" s="137" t="s">
        <v>157</v>
      </c>
      <c r="G221" s="137" t="s">
        <v>158</v>
      </c>
      <c r="H221" s="160" t="s">
        <v>160</v>
      </c>
      <c r="I221" s="161"/>
      <c r="J221" s="161"/>
      <c r="K221" s="161"/>
      <c r="L221" s="161"/>
      <c r="M221" s="162"/>
      <c r="O221" s="3"/>
      <c r="P221" s="3"/>
      <c r="Q221" s="3"/>
      <c r="R221" s="3"/>
      <c r="S221" s="3"/>
      <c r="T221" s="3"/>
      <c r="U221" s="3"/>
      <c r="V221" s="3"/>
      <c r="W221" s="3"/>
      <c r="X221" s="3"/>
      <c r="Y221" s="3"/>
      <c r="Z221" s="3"/>
      <c r="AA221" s="3"/>
    </row>
    <row r="222" spans="2:27" ht="18" customHeight="1" x14ac:dyDescent="0.2">
      <c r="B222" s="50" t="s">
        <v>153</v>
      </c>
      <c r="C222" s="138">
        <v>-0.10199999999999999</v>
      </c>
      <c r="D222" s="139">
        <v>-0.16900000000000001</v>
      </c>
      <c r="E222" s="139">
        <v>0.126</v>
      </c>
      <c r="F222" s="139">
        <v>-2.1000000000000001E-2</v>
      </c>
      <c r="G222" s="139"/>
      <c r="H222" s="163" t="s">
        <v>261</v>
      </c>
      <c r="I222" s="164"/>
      <c r="J222" s="164"/>
      <c r="K222" s="164"/>
      <c r="L222" s="164"/>
      <c r="M222" s="165"/>
      <c r="O222" s="3"/>
      <c r="P222" s="3"/>
      <c r="Q222" s="3"/>
      <c r="R222" s="3"/>
      <c r="S222" s="3"/>
      <c r="T222" s="3"/>
      <c r="U222" s="3"/>
      <c r="V222" s="3"/>
      <c r="W222" s="3"/>
      <c r="X222" s="3"/>
      <c r="Y222" s="3"/>
      <c r="Z222" s="3"/>
      <c r="AA222" s="3"/>
    </row>
    <row r="223" spans="2:27" ht="18" customHeight="1" x14ac:dyDescent="0.2">
      <c r="B223" s="142" t="s">
        <v>152</v>
      </c>
      <c r="C223" s="143">
        <v>-0.26900000000000002</v>
      </c>
      <c r="D223" s="144">
        <v>-0.46600000000000003</v>
      </c>
      <c r="E223" s="144">
        <v>-9.9000000000000005E-2</v>
      </c>
      <c r="F223" s="144">
        <v>-1.3819999999999999</v>
      </c>
      <c r="G223" s="144">
        <v>-0.24299999999999999</v>
      </c>
      <c r="H223" s="163" t="s">
        <v>262</v>
      </c>
      <c r="I223" s="164"/>
      <c r="J223" s="164"/>
      <c r="K223" s="164"/>
      <c r="L223" s="164"/>
      <c r="M223" s="165"/>
      <c r="O223" s="3"/>
      <c r="P223" s="3"/>
      <c r="Q223" s="3"/>
      <c r="R223" s="3"/>
      <c r="S223" s="3"/>
      <c r="T223" s="3"/>
      <c r="U223" s="3"/>
      <c r="V223" s="3"/>
      <c r="W223" s="3"/>
      <c r="X223" s="3"/>
      <c r="Y223" s="3"/>
      <c r="Z223" s="3"/>
      <c r="AA223" s="3"/>
    </row>
    <row r="224" spans="2:27" ht="18" customHeight="1" x14ac:dyDescent="0.2">
      <c r="B224" s="154" t="s">
        <v>159</v>
      </c>
      <c r="C224" s="155" t="s">
        <v>252</v>
      </c>
      <c r="D224" s="153" t="s">
        <v>227</v>
      </c>
      <c r="E224" s="153"/>
      <c r="F224" s="190" t="s">
        <v>242</v>
      </c>
      <c r="G224" s="190" t="s">
        <v>241</v>
      </c>
      <c r="H224" s="166" t="s">
        <v>274</v>
      </c>
      <c r="I224" s="167"/>
      <c r="J224" s="167"/>
      <c r="K224" s="167"/>
      <c r="L224" s="167"/>
      <c r="M224" s="168"/>
      <c r="O224" s="3"/>
      <c r="P224" s="3"/>
      <c r="Q224" s="3"/>
      <c r="R224" s="3"/>
      <c r="S224" s="3"/>
      <c r="T224" s="3"/>
      <c r="U224" s="3"/>
      <c r="V224" s="3"/>
      <c r="W224" s="3"/>
      <c r="X224" s="3"/>
      <c r="Y224" s="3"/>
      <c r="Z224" s="3"/>
      <c r="AA224" s="3"/>
    </row>
    <row r="225" spans="2:27" ht="18" customHeight="1" x14ac:dyDescent="0.2">
      <c r="B225" s="50"/>
      <c r="C225" s="6"/>
      <c r="D225" s="6"/>
      <c r="E225" s="6"/>
      <c r="F225" s="6"/>
      <c r="G225" s="6"/>
      <c r="I225" s="50"/>
      <c r="J225" s="50"/>
      <c r="K225" s="50"/>
      <c r="L225" s="50"/>
      <c r="M225" s="51"/>
      <c r="O225" s="3"/>
      <c r="P225" s="3"/>
      <c r="Q225" s="3"/>
      <c r="R225" s="3"/>
      <c r="S225" s="3"/>
      <c r="T225" s="3"/>
      <c r="U225" s="3"/>
      <c r="V225" s="3"/>
      <c r="W225" s="3"/>
      <c r="X225" s="3"/>
      <c r="Y225" s="3"/>
      <c r="Z225" s="3"/>
      <c r="AA225" s="3"/>
    </row>
    <row r="226" spans="2:27" ht="18" customHeight="1" x14ac:dyDescent="0.2">
      <c r="B226" s="141" t="s">
        <v>167</v>
      </c>
      <c r="C226" s="137" t="s">
        <v>154</v>
      </c>
      <c r="D226" s="137" t="s">
        <v>155</v>
      </c>
      <c r="E226" s="137" t="s">
        <v>156</v>
      </c>
      <c r="F226" s="137" t="s">
        <v>157</v>
      </c>
      <c r="G226" s="137" t="s">
        <v>158</v>
      </c>
      <c r="H226" s="160" t="s">
        <v>160</v>
      </c>
      <c r="I226" s="161"/>
      <c r="J226" s="161"/>
      <c r="K226" s="161"/>
      <c r="L226" s="161"/>
      <c r="M226" s="162"/>
      <c r="O226" s="3"/>
      <c r="P226" s="3"/>
      <c r="Q226" s="3"/>
      <c r="R226" s="3"/>
      <c r="S226" s="3"/>
      <c r="T226" s="3"/>
      <c r="U226" s="3"/>
      <c r="V226" s="3"/>
      <c r="W226" s="3"/>
      <c r="X226" s="3"/>
      <c r="Y226" s="3"/>
      <c r="Z226" s="3"/>
      <c r="AA226" s="3"/>
    </row>
    <row r="227" spans="2:27" ht="18" customHeight="1" x14ac:dyDescent="0.2">
      <c r="B227" s="50" t="s">
        <v>153</v>
      </c>
      <c r="C227" s="138">
        <v>0.11600000000000001</v>
      </c>
      <c r="D227" s="139">
        <v>0.26200000000000001</v>
      </c>
      <c r="E227" s="139">
        <v>-0.28399999999999997</v>
      </c>
      <c r="F227" s="139">
        <v>-0.44500000000000001</v>
      </c>
      <c r="G227" s="139"/>
      <c r="H227" s="169" t="s">
        <v>269</v>
      </c>
      <c r="I227" s="164"/>
      <c r="J227" s="164"/>
      <c r="K227" s="164"/>
      <c r="L227" s="164"/>
      <c r="M227" s="165"/>
      <c r="O227" s="3"/>
      <c r="P227" s="3"/>
      <c r="Q227" s="3"/>
      <c r="R227" s="3"/>
      <c r="S227" s="3"/>
      <c r="T227" s="3"/>
      <c r="U227" s="3"/>
      <c r="V227" s="3"/>
      <c r="W227" s="3"/>
      <c r="X227" s="3"/>
      <c r="Y227" s="3"/>
      <c r="Z227" s="3"/>
      <c r="AA227" s="3"/>
    </row>
    <row r="228" spans="2:27" ht="18" customHeight="1" x14ac:dyDescent="0.2">
      <c r="B228" s="142" t="s">
        <v>152</v>
      </c>
      <c r="C228" s="143">
        <v>-4.2999999999999997E-2</v>
      </c>
      <c r="D228" s="144">
        <v>1.004</v>
      </c>
      <c r="E228" s="144">
        <v>2.5999999999999999E-2</v>
      </c>
      <c r="F228" s="144">
        <v>1.6180000000000001</v>
      </c>
      <c r="G228" s="144">
        <v>3.55</v>
      </c>
      <c r="H228" s="169" t="s">
        <v>272</v>
      </c>
      <c r="I228" s="164"/>
      <c r="J228" s="164"/>
      <c r="K228" s="164"/>
      <c r="L228" s="164"/>
      <c r="M228" s="165"/>
      <c r="O228" s="3"/>
      <c r="P228" s="3"/>
      <c r="Q228" s="3"/>
      <c r="R228" s="3"/>
      <c r="S228" s="3"/>
      <c r="T228" s="3"/>
      <c r="U228" s="3"/>
      <c r="V228" s="3"/>
      <c r="W228" s="3"/>
      <c r="X228" s="3"/>
      <c r="Y228" s="3"/>
      <c r="Z228" s="3"/>
      <c r="AA228" s="3"/>
    </row>
    <row r="229" spans="2:27" ht="18" customHeight="1" x14ac:dyDescent="0.2">
      <c r="B229" s="154" t="s">
        <v>159</v>
      </c>
      <c r="C229" s="155" t="s">
        <v>253</v>
      </c>
      <c r="D229" s="153" t="s">
        <v>213</v>
      </c>
      <c r="E229" s="153"/>
      <c r="F229" s="190" t="s">
        <v>240</v>
      </c>
      <c r="G229" s="190" t="s">
        <v>241</v>
      </c>
      <c r="H229" s="170" t="s">
        <v>273</v>
      </c>
      <c r="I229" s="167"/>
      <c r="J229" s="167"/>
      <c r="K229" s="167"/>
      <c r="L229" s="167"/>
      <c r="M229" s="168"/>
      <c r="O229" s="3"/>
      <c r="P229" s="3"/>
      <c r="Q229" s="3"/>
      <c r="R229" s="3"/>
      <c r="S229" s="3"/>
      <c r="T229" s="3"/>
      <c r="U229" s="3"/>
      <c r="V229" s="3"/>
      <c r="W229" s="3"/>
      <c r="X229" s="3"/>
      <c r="Y229" s="3"/>
      <c r="Z229" s="3"/>
      <c r="AA229" s="3"/>
    </row>
    <row r="230" spans="2:27" ht="18" customHeight="1" x14ac:dyDescent="0.2">
      <c r="B230" s="50"/>
      <c r="C230" s="50"/>
      <c r="D230" s="50"/>
      <c r="E230" s="50"/>
      <c r="F230" s="50"/>
      <c r="G230" s="50"/>
      <c r="H230" s="50"/>
      <c r="I230" s="50"/>
      <c r="J230" s="50"/>
      <c r="K230" s="50"/>
      <c r="L230" s="50"/>
      <c r="M230" s="51"/>
      <c r="O230" s="3"/>
      <c r="P230" s="3"/>
      <c r="Q230" s="3"/>
      <c r="R230" s="3"/>
      <c r="S230" s="3"/>
      <c r="T230" s="3"/>
      <c r="U230" s="3"/>
      <c r="V230" s="3"/>
      <c r="W230" s="3"/>
      <c r="X230" s="3"/>
      <c r="Y230" s="3"/>
      <c r="Z230" s="3"/>
      <c r="AA230" s="3"/>
    </row>
    <row r="231" spans="2:27" ht="18" customHeight="1" x14ac:dyDescent="0.2">
      <c r="B231" s="22"/>
      <c r="C231" s="50"/>
      <c r="D231" s="50"/>
      <c r="E231" s="50"/>
      <c r="F231" s="50"/>
      <c r="G231" s="50"/>
      <c r="H231" s="50"/>
      <c r="I231" s="50"/>
      <c r="J231" s="50"/>
      <c r="K231" s="50"/>
      <c r="L231" s="50"/>
      <c r="M231" s="51"/>
      <c r="O231" s="3"/>
      <c r="P231" s="3"/>
      <c r="Q231" s="3"/>
      <c r="R231" s="3"/>
      <c r="S231" s="3"/>
      <c r="T231" s="3"/>
      <c r="U231" s="3"/>
      <c r="V231" s="3"/>
      <c r="W231" s="3"/>
      <c r="X231" s="3"/>
      <c r="Y231" s="3"/>
      <c r="Z231" s="3"/>
      <c r="AA231" s="3"/>
    </row>
    <row r="232" spans="2:27" ht="18" customHeight="1" x14ac:dyDescent="0.2">
      <c r="B232" s="34" t="s">
        <v>27</v>
      </c>
      <c r="C232" s="62"/>
      <c r="D232" s="62"/>
      <c r="E232" s="62"/>
      <c r="F232" s="62"/>
      <c r="G232" s="62"/>
      <c r="H232" s="62"/>
      <c r="I232" s="62"/>
      <c r="J232" s="62"/>
      <c r="K232" s="62"/>
      <c r="L232" s="62"/>
      <c r="M232" s="63"/>
      <c r="O232" s="3"/>
      <c r="P232" s="3"/>
      <c r="Q232" s="3"/>
      <c r="R232" s="3"/>
      <c r="S232" s="3"/>
      <c r="T232" s="3"/>
      <c r="U232" s="3"/>
      <c r="V232" s="3"/>
      <c r="W232" s="3"/>
      <c r="X232" s="3"/>
      <c r="Y232" s="3"/>
      <c r="Z232" s="3"/>
      <c r="AA232" s="4"/>
    </row>
    <row r="233" spans="2:27" ht="18" customHeight="1" x14ac:dyDescent="0.2">
      <c r="B233" s="22"/>
      <c r="C233" s="50"/>
      <c r="D233" s="50"/>
      <c r="E233" s="50"/>
      <c r="F233" s="50"/>
      <c r="G233" s="52"/>
      <c r="H233" s="50"/>
      <c r="I233" s="50"/>
      <c r="J233" s="50"/>
      <c r="K233" s="50"/>
      <c r="L233" s="50"/>
      <c r="M233" s="51"/>
      <c r="O233" s="3"/>
      <c r="P233" s="3"/>
      <c r="Q233" s="3"/>
      <c r="R233" s="3"/>
      <c r="S233" s="3"/>
      <c r="T233" s="3"/>
      <c r="U233" s="3"/>
      <c r="V233" s="3"/>
      <c r="W233" s="3"/>
      <c r="X233" s="3"/>
      <c r="Y233" s="3"/>
      <c r="Z233" s="3"/>
      <c r="AA233" s="4"/>
    </row>
    <row r="234" spans="2:27" ht="18" customHeight="1" x14ac:dyDescent="0.2">
      <c r="B234" s="22" t="s">
        <v>263</v>
      </c>
      <c r="C234" s="50"/>
      <c r="D234" s="50"/>
      <c r="E234" s="191" t="s">
        <v>264</v>
      </c>
      <c r="F234" s="50"/>
      <c r="G234" s="52"/>
      <c r="H234" s="50"/>
      <c r="I234" s="191" t="s">
        <v>265</v>
      </c>
      <c r="K234" s="50"/>
      <c r="L234" s="50"/>
      <c r="M234" s="51"/>
      <c r="O234" s="3"/>
      <c r="P234" s="3"/>
      <c r="Q234" s="3"/>
      <c r="R234" s="3"/>
      <c r="S234" s="3"/>
      <c r="T234" s="3"/>
      <c r="U234" s="3"/>
      <c r="V234" s="3"/>
      <c r="W234" s="3"/>
      <c r="X234" s="3"/>
      <c r="Y234" s="3"/>
      <c r="Z234" s="3"/>
      <c r="AA234" s="4"/>
    </row>
    <row r="235" spans="2:27" ht="18" customHeight="1" x14ac:dyDescent="0.2">
      <c r="B235" s="20"/>
      <c r="C235" s="50"/>
      <c r="D235" s="50"/>
      <c r="E235" s="50"/>
      <c r="F235" s="50"/>
      <c r="G235" s="52"/>
      <c r="H235" s="50"/>
      <c r="I235" s="50"/>
      <c r="J235" s="50"/>
      <c r="K235" s="50"/>
      <c r="L235" s="50"/>
      <c r="M235" s="51"/>
      <c r="O235" s="3"/>
      <c r="P235" s="3"/>
      <c r="Q235" s="3"/>
      <c r="R235" s="3"/>
      <c r="S235" s="3"/>
      <c r="T235" s="3"/>
      <c r="U235" s="3"/>
      <c r="V235" s="3"/>
      <c r="W235" s="3"/>
      <c r="X235" s="3"/>
      <c r="Y235" s="3"/>
      <c r="Z235" s="3"/>
      <c r="AA235" s="4"/>
    </row>
    <row r="236" spans="2:27" ht="18" customHeight="1" x14ac:dyDescent="0.2">
      <c r="B236" s="20"/>
      <c r="C236" s="50"/>
      <c r="D236" s="50"/>
      <c r="E236" s="50"/>
      <c r="F236" s="50"/>
      <c r="G236" s="52"/>
      <c r="H236" s="50"/>
      <c r="I236" s="50"/>
      <c r="J236" s="50"/>
      <c r="K236" s="50"/>
      <c r="L236" s="50"/>
      <c r="M236" s="51"/>
      <c r="O236" s="3"/>
      <c r="P236" s="3"/>
      <c r="Q236" s="3"/>
      <c r="R236" s="3"/>
      <c r="S236" s="3"/>
      <c r="T236" s="3"/>
      <c r="U236" s="3"/>
      <c r="V236" s="3"/>
      <c r="W236" s="3"/>
      <c r="X236" s="3"/>
      <c r="Y236" s="3"/>
      <c r="Z236" s="3"/>
      <c r="AA236" s="4"/>
    </row>
    <row r="237" spans="2:27" ht="18" customHeight="1" x14ac:dyDescent="0.2">
      <c r="B237" s="20"/>
      <c r="C237" s="50"/>
      <c r="D237" s="50"/>
      <c r="E237" s="50"/>
      <c r="F237" s="50"/>
      <c r="G237" s="52"/>
      <c r="H237" s="50"/>
      <c r="I237" s="50"/>
      <c r="J237" s="50"/>
      <c r="K237" s="50"/>
      <c r="L237" s="50"/>
      <c r="M237" s="51"/>
      <c r="O237" s="3"/>
      <c r="P237" s="3"/>
      <c r="Q237" s="3"/>
      <c r="R237" s="3"/>
      <c r="S237" s="3"/>
      <c r="T237" s="3"/>
      <c r="U237" s="3"/>
      <c r="V237" s="3"/>
      <c r="W237" s="3"/>
      <c r="X237" s="3"/>
      <c r="Y237" s="3"/>
      <c r="Z237" s="3"/>
      <c r="AA237" s="4"/>
    </row>
    <row r="238" spans="2:27" ht="18" customHeight="1" x14ac:dyDescent="0.2">
      <c r="C238" s="50"/>
      <c r="D238" s="50"/>
      <c r="E238" s="50"/>
      <c r="F238" s="50"/>
      <c r="G238" s="52"/>
      <c r="H238" s="50"/>
      <c r="I238" s="50"/>
      <c r="J238" s="50"/>
      <c r="K238" s="50"/>
      <c r="L238" s="50"/>
      <c r="M238" s="51"/>
      <c r="O238" s="3"/>
      <c r="P238" s="3"/>
      <c r="Q238" s="3"/>
      <c r="R238" s="3"/>
      <c r="S238" s="3"/>
      <c r="T238" s="3"/>
      <c r="U238" s="3"/>
      <c r="V238" s="3"/>
      <c r="W238" s="3"/>
      <c r="X238" s="3"/>
      <c r="Y238" s="3"/>
      <c r="Z238" s="3"/>
      <c r="AA238" s="4"/>
    </row>
    <row r="239" spans="2:27" ht="18" customHeight="1" x14ac:dyDescent="0.2">
      <c r="C239" s="50"/>
      <c r="D239" s="50"/>
      <c r="E239" s="50"/>
      <c r="F239" s="50"/>
      <c r="G239" s="52"/>
      <c r="H239" s="50"/>
      <c r="I239" s="50"/>
      <c r="J239" s="50"/>
      <c r="K239" s="50"/>
      <c r="L239" s="50"/>
      <c r="M239" s="51"/>
      <c r="O239" s="3"/>
      <c r="P239" s="3"/>
      <c r="Q239" s="3"/>
      <c r="R239" s="3"/>
      <c r="S239" s="3"/>
      <c r="T239" s="3"/>
      <c r="U239" s="3"/>
      <c r="V239" s="3"/>
      <c r="W239" s="3"/>
      <c r="X239" s="3"/>
      <c r="Y239" s="3"/>
      <c r="Z239" s="3"/>
      <c r="AA239" s="4"/>
    </row>
    <row r="240" spans="2:27" ht="18" customHeight="1" x14ac:dyDescent="0.2">
      <c r="C240" s="50"/>
      <c r="D240" s="50"/>
      <c r="E240" s="50"/>
      <c r="F240" s="50"/>
      <c r="G240" s="52"/>
      <c r="H240" s="50"/>
      <c r="I240" s="50"/>
      <c r="J240" s="50"/>
      <c r="K240" s="50"/>
      <c r="L240" s="50"/>
      <c r="M240" s="51"/>
      <c r="O240" s="3"/>
      <c r="P240" s="3"/>
      <c r="Q240" s="3"/>
      <c r="R240" s="3"/>
      <c r="S240" s="3"/>
      <c r="T240" s="3"/>
      <c r="U240" s="3"/>
      <c r="V240" s="3"/>
      <c r="W240" s="3"/>
      <c r="X240" s="3"/>
      <c r="Y240" s="3"/>
      <c r="Z240" s="3"/>
      <c r="AA240" s="4"/>
    </row>
    <row r="241" spans="2:27" ht="18" customHeight="1" x14ac:dyDescent="0.2">
      <c r="C241" s="50"/>
      <c r="D241" s="50"/>
      <c r="E241" s="50"/>
      <c r="F241" s="50"/>
      <c r="G241" s="52"/>
      <c r="H241" s="50"/>
      <c r="I241" s="50"/>
      <c r="J241" s="50"/>
      <c r="K241" s="50"/>
      <c r="L241" s="50"/>
      <c r="M241" s="51"/>
      <c r="O241" s="3"/>
      <c r="P241" s="3"/>
      <c r="Q241" s="3"/>
      <c r="R241" s="3"/>
      <c r="S241" s="3"/>
      <c r="T241" s="3"/>
      <c r="U241" s="3"/>
      <c r="V241" s="3"/>
      <c r="W241" s="3"/>
      <c r="X241" s="3"/>
      <c r="Y241" s="3"/>
      <c r="Z241" s="3"/>
      <c r="AA241" s="4"/>
    </row>
    <row r="242" spans="2:27" ht="18" customHeight="1" x14ac:dyDescent="0.2">
      <c r="C242" s="50"/>
      <c r="D242" s="50"/>
      <c r="E242" s="50"/>
      <c r="F242" s="50"/>
      <c r="G242" s="52"/>
      <c r="H242" s="50"/>
      <c r="I242" s="50"/>
      <c r="J242" s="50"/>
      <c r="K242" s="50"/>
      <c r="L242" s="50"/>
      <c r="M242" s="51"/>
      <c r="O242" s="3"/>
      <c r="P242" s="3"/>
      <c r="Q242" s="3"/>
      <c r="R242" s="3"/>
      <c r="S242" s="3"/>
      <c r="T242" s="3"/>
      <c r="U242" s="3"/>
      <c r="V242" s="3"/>
      <c r="W242" s="3"/>
      <c r="X242" s="3"/>
      <c r="Y242" s="3"/>
      <c r="Z242" s="3"/>
      <c r="AA242" s="4"/>
    </row>
    <row r="243" spans="2:27" ht="18" customHeight="1" x14ac:dyDescent="0.2">
      <c r="C243" s="50"/>
      <c r="D243" s="50"/>
      <c r="E243" s="50"/>
      <c r="F243" s="50"/>
      <c r="G243" s="52"/>
      <c r="H243" s="50"/>
      <c r="I243" s="50"/>
      <c r="J243" s="50"/>
      <c r="K243" s="50"/>
      <c r="L243" s="50"/>
      <c r="M243" s="51"/>
      <c r="O243" s="3"/>
      <c r="P243" s="3"/>
      <c r="Q243" s="3"/>
      <c r="R243" s="3"/>
      <c r="S243" s="3"/>
      <c r="T243" s="3"/>
      <c r="U243" s="3"/>
      <c r="V243" s="3"/>
      <c r="W243" s="3"/>
      <c r="X243" s="3"/>
      <c r="Y243" s="3"/>
      <c r="Z243" s="3"/>
      <c r="AA243" s="4"/>
    </row>
    <row r="244" spans="2:27" ht="18" customHeight="1" x14ac:dyDescent="0.2">
      <c r="C244" s="50"/>
      <c r="D244" s="50"/>
      <c r="E244" s="50"/>
      <c r="F244" s="50"/>
      <c r="G244" s="52"/>
      <c r="H244" s="50"/>
      <c r="I244" s="50"/>
      <c r="J244" s="50"/>
      <c r="K244" s="50"/>
      <c r="L244" s="50"/>
      <c r="M244" s="51"/>
      <c r="O244" s="3"/>
      <c r="P244" s="3"/>
      <c r="Q244" s="3"/>
      <c r="R244" s="3"/>
      <c r="S244" s="3"/>
      <c r="T244" s="3"/>
      <c r="U244" s="3"/>
      <c r="V244" s="3"/>
      <c r="W244" s="3"/>
      <c r="X244" s="3"/>
      <c r="Y244" s="3"/>
      <c r="Z244" s="3"/>
      <c r="AA244" s="4"/>
    </row>
    <row r="245" spans="2:27" ht="18" customHeight="1" x14ac:dyDescent="0.2">
      <c r="C245" s="50"/>
      <c r="D245" s="50"/>
      <c r="E245" s="50"/>
      <c r="F245" s="50"/>
      <c r="G245" s="52"/>
      <c r="H245" s="50"/>
      <c r="I245" s="50"/>
      <c r="J245" s="50"/>
      <c r="K245" s="50"/>
      <c r="L245" s="50"/>
      <c r="M245" s="51"/>
      <c r="O245" s="3"/>
      <c r="P245" s="3"/>
      <c r="Q245" s="3"/>
      <c r="R245" s="3"/>
      <c r="S245" s="3"/>
      <c r="T245" s="3"/>
      <c r="U245" s="3"/>
      <c r="V245" s="3"/>
      <c r="W245" s="3"/>
      <c r="X245" s="3"/>
      <c r="Y245" s="3"/>
      <c r="Z245" s="3"/>
      <c r="AA245" s="4"/>
    </row>
    <row r="246" spans="2:27" ht="18" customHeight="1" x14ac:dyDescent="0.2">
      <c r="B246" s="192" t="s">
        <v>266</v>
      </c>
      <c r="C246" s="50"/>
      <c r="D246" s="50"/>
      <c r="E246" s="50"/>
      <c r="F246" s="50"/>
      <c r="G246" s="52"/>
      <c r="H246" s="50"/>
      <c r="I246" s="50"/>
      <c r="J246" s="50"/>
      <c r="K246" s="50"/>
      <c r="L246" s="50"/>
      <c r="M246" s="51"/>
      <c r="O246" s="3"/>
      <c r="P246" s="3"/>
      <c r="Q246" s="3"/>
      <c r="R246" s="3"/>
      <c r="S246" s="3"/>
      <c r="T246" s="3"/>
      <c r="U246" s="3"/>
      <c r="V246" s="3"/>
      <c r="W246" s="3"/>
      <c r="X246" s="3"/>
      <c r="Y246" s="3"/>
      <c r="Z246" s="3"/>
      <c r="AA246" s="4"/>
    </row>
    <row r="247" spans="2:27" ht="18" customHeight="1" x14ac:dyDescent="0.2">
      <c r="B247" s="192" t="s">
        <v>267</v>
      </c>
      <c r="C247" s="50"/>
      <c r="D247" s="50"/>
      <c r="E247" s="50"/>
      <c r="F247" s="50"/>
      <c r="G247" s="52"/>
      <c r="H247" s="50"/>
      <c r="I247" s="50"/>
      <c r="J247" s="50"/>
      <c r="K247" s="50"/>
      <c r="L247" s="50"/>
      <c r="M247" s="51"/>
      <c r="O247" s="3"/>
      <c r="P247" s="3"/>
      <c r="Q247" s="3"/>
      <c r="R247" s="3"/>
      <c r="S247" s="3"/>
      <c r="T247" s="3"/>
      <c r="U247" s="3"/>
      <c r="V247" s="3"/>
      <c r="W247" s="3"/>
      <c r="X247" s="3"/>
      <c r="Y247" s="3"/>
      <c r="Z247" s="3"/>
      <c r="AA247" s="4"/>
    </row>
    <row r="248" spans="2:27" ht="18" customHeight="1" x14ac:dyDescent="0.2">
      <c r="B248" s="1" t="s">
        <v>270</v>
      </c>
      <c r="C248" s="50"/>
      <c r="D248" s="50"/>
      <c r="E248" s="50"/>
      <c r="F248" s="50"/>
      <c r="G248" s="52"/>
      <c r="H248" s="50"/>
      <c r="I248" s="50"/>
      <c r="J248" s="50"/>
      <c r="K248" s="50"/>
      <c r="L248" s="50"/>
      <c r="M248" s="51"/>
      <c r="O248" s="3"/>
      <c r="P248" s="3"/>
      <c r="Q248" s="3"/>
      <c r="R248" s="3"/>
      <c r="S248" s="3"/>
      <c r="T248" s="3"/>
      <c r="U248" s="3"/>
      <c r="V248" s="3"/>
      <c r="W248" s="3"/>
      <c r="X248" s="3"/>
      <c r="Y248" s="3"/>
      <c r="Z248" s="3"/>
      <c r="AA248" s="4"/>
    </row>
    <row r="249" spans="2:27" ht="18" customHeight="1" x14ac:dyDescent="0.2">
      <c r="B249" s="1" t="s">
        <v>271</v>
      </c>
      <c r="C249" s="50"/>
      <c r="D249" s="50"/>
      <c r="E249" s="50"/>
      <c r="F249" s="50"/>
      <c r="G249" s="52"/>
      <c r="H249" s="50"/>
      <c r="I249" s="50"/>
      <c r="J249" s="50"/>
      <c r="K249" s="50"/>
      <c r="L249" s="50"/>
      <c r="M249" s="51"/>
      <c r="O249" s="3"/>
      <c r="P249" s="3"/>
      <c r="Q249" s="3"/>
      <c r="R249" s="3"/>
      <c r="S249" s="3"/>
      <c r="T249" s="3"/>
      <c r="U249" s="3"/>
      <c r="V249" s="3"/>
      <c r="W249" s="3"/>
      <c r="X249" s="3"/>
      <c r="Y249" s="3"/>
      <c r="Z249" s="3"/>
      <c r="AA249" s="4"/>
    </row>
    <row r="250" spans="2:27" ht="18" customHeight="1" x14ac:dyDescent="0.2">
      <c r="C250" s="50"/>
      <c r="D250" s="50"/>
      <c r="E250" s="50"/>
      <c r="F250" s="50"/>
      <c r="G250" s="52"/>
      <c r="H250" s="50"/>
      <c r="I250" s="50"/>
      <c r="J250" s="50"/>
      <c r="K250" s="50"/>
      <c r="L250" s="50"/>
      <c r="M250" s="51"/>
      <c r="O250" s="3"/>
      <c r="P250" s="3"/>
      <c r="Q250" s="3"/>
      <c r="R250" s="3"/>
      <c r="S250" s="3"/>
      <c r="T250" s="3"/>
      <c r="U250" s="3"/>
      <c r="V250" s="3"/>
      <c r="W250" s="3"/>
      <c r="X250" s="3"/>
      <c r="Y250" s="3"/>
      <c r="Z250" s="3"/>
      <c r="AA250" s="4"/>
    </row>
    <row r="251" spans="2:27" ht="18" customHeight="1" x14ac:dyDescent="0.2">
      <c r="B251" s="1" t="s">
        <v>275</v>
      </c>
      <c r="C251" s="50"/>
      <c r="D251" s="50"/>
      <c r="E251" s="50"/>
      <c r="F251" s="50"/>
      <c r="G251" s="52"/>
      <c r="H251" s="50"/>
      <c r="I251" s="50"/>
      <c r="J251" s="50"/>
      <c r="K251" s="50"/>
      <c r="L251" s="50"/>
      <c r="M251" s="51"/>
      <c r="O251" s="3"/>
      <c r="P251" s="3"/>
      <c r="Q251" s="3"/>
      <c r="R251" s="3"/>
      <c r="S251" s="3"/>
      <c r="T251" s="3"/>
      <c r="U251" s="3"/>
      <c r="V251" s="3"/>
      <c r="W251" s="3"/>
      <c r="X251" s="3"/>
      <c r="Y251" s="3"/>
      <c r="Z251" s="3"/>
      <c r="AA251" s="4"/>
    </row>
    <row r="252" spans="2:27" ht="18" customHeight="1" x14ac:dyDescent="0.2">
      <c r="B252" s="1" t="s">
        <v>268</v>
      </c>
      <c r="C252" s="50"/>
      <c r="D252" s="50"/>
      <c r="E252" s="50"/>
      <c r="F252" s="50"/>
      <c r="G252" s="52"/>
      <c r="H252" s="50"/>
      <c r="I252" s="50"/>
      <c r="J252" s="50"/>
      <c r="K252" s="50"/>
      <c r="L252" s="50"/>
      <c r="M252" s="51"/>
      <c r="O252" s="3"/>
      <c r="P252" s="3"/>
      <c r="Q252" s="3"/>
      <c r="R252" s="3"/>
      <c r="S252" s="3"/>
      <c r="T252" s="3"/>
      <c r="U252" s="3"/>
      <c r="V252" s="3"/>
      <c r="W252" s="3"/>
      <c r="X252" s="3"/>
      <c r="Y252" s="3"/>
      <c r="Z252" s="3"/>
      <c r="AA252" s="4"/>
    </row>
    <row r="253" spans="2:27" ht="18" customHeight="1" x14ac:dyDescent="0.2">
      <c r="C253" s="50"/>
      <c r="D253" s="50"/>
      <c r="E253" s="50"/>
      <c r="F253" s="50"/>
      <c r="G253" s="52"/>
      <c r="H253" s="50"/>
      <c r="I253" s="50"/>
      <c r="J253" s="50"/>
      <c r="K253" s="50"/>
      <c r="L253" s="50"/>
      <c r="M253" s="51"/>
      <c r="O253" s="3"/>
      <c r="P253" s="3"/>
      <c r="Q253" s="3"/>
      <c r="R253" s="3"/>
      <c r="S253" s="3"/>
      <c r="T253" s="3"/>
      <c r="U253" s="3"/>
      <c r="V253" s="3"/>
      <c r="W253" s="3"/>
      <c r="X253" s="3"/>
      <c r="Y253" s="3"/>
      <c r="Z253" s="3"/>
      <c r="AA253" s="4"/>
    </row>
    <row r="254" spans="2:27" ht="18" customHeight="1" x14ac:dyDescent="0.2">
      <c r="C254" s="50"/>
      <c r="D254" s="50"/>
      <c r="E254" s="50"/>
      <c r="F254" s="50"/>
      <c r="G254" s="52"/>
      <c r="H254" s="50"/>
      <c r="I254" s="50"/>
      <c r="J254" s="50"/>
      <c r="K254" s="50"/>
      <c r="L254" s="50"/>
      <c r="M254" s="51"/>
      <c r="O254" s="3"/>
      <c r="P254" s="3"/>
      <c r="Q254" s="3"/>
      <c r="R254" s="3"/>
      <c r="S254" s="3"/>
      <c r="T254" s="3"/>
      <c r="U254" s="3"/>
      <c r="V254" s="3"/>
      <c r="W254" s="3"/>
      <c r="X254" s="3"/>
      <c r="Y254" s="3"/>
      <c r="Z254" s="3"/>
      <c r="AA254" s="4"/>
    </row>
    <row r="255" spans="2:27" ht="18" customHeight="1" x14ac:dyDescent="0.2">
      <c r="B255" s="34" t="s">
        <v>28</v>
      </c>
      <c r="C255" s="62"/>
      <c r="D255" s="62"/>
      <c r="E255" s="62"/>
      <c r="F255" s="62"/>
      <c r="G255" s="62"/>
      <c r="H255" s="62"/>
      <c r="I255" s="62"/>
      <c r="J255" s="62"/>
      <c r="K255" s="62"/>
      <c r="L255" s="62"/>
      <c r="M255" s="63"/>
      <c r="O255" s="3"/>
      <c r="P255" s="3"/>
      <c r="Q255" s="3"/>
      <c r="R255" s="3"/>
      <c r="S255" s="3"/>
      <c r="T255" s="3"/>
      <c r="U255" s="3"/>
      <c r="V255" s="3"/>
      <c r="W255" s="3"/>
      <c r="X255" s="3"/>
      <c r="Y255" s="3"/>
      <c r="Z255" s="3"/>
      <c r="AA255" s="4"/>
    </row>
    <row r="256" spans="2:27" ht="18" customHeight="1" x14ac:dyDescent="0.2">
      <c r="C256" s="50"/>
      <c r="D256" s="50"/>
      <c r="E256" s="50"/>
      <c r="F256" s="50"/>
      <c r="G256" s="52"/>
      <c r="H256" s="50"/>
      <c r="I256" s="50"/>
      <c r="J256" s="50"/>
      <c r="K256" s="50"/>
      <c r="L256" s="50"/>
      <c r="M256" s="51"/>
      <c r="O256" s="3"/>
      <c r="P256" s="3"/>
      <c r="Q256" s="3"/>
      <c r="R256" s="3"/>
      <c r="S256" s="3"/>
      <c r="T256" s="3"/>
      <c r="U256" s="3"/>
      <c r="V256" s="3"/>
      <c r="W256" s="3"/>
      <c r="X256" s="3"/>
      <c r="Y256" s="3"/>
      <c r="Z256" s="3"/>
      <c r="AA256" s="4"/>
    </row>
    <row r="257" spans="2:27" ht="18" customHeight="1" x14ac:dyDescent="0.2">
      <c r="B257" s="109" t="s">
        <v>276</v>
      </c>
      <c r="C257" s="50"/>
      <c r="D257" s="50"/>
      <c r="E257" s="50"/>
      <c r="F257" s="50"/>
      <c r="G257" s="52"/>
      <c r="H257" s="50"/>
      <c r="I257" s="50"/>
      <c r="J257" s="50"/>
      <c r="K257" s="50"/>
      <c r="L257" s="50"/>
      <c r="M257" s="51"/>
      <c r="O257" s="3"/>
      <c r="P257" s="3"/>
      <c r="Q257" s="3"/>
      <c r="R257" s="3"/>
      <c r="S257" s="3"/>
      <c r="T257" s="3"/>
      <c r="U257" s="3"/>
      <c r="V257" s="3"/>
      <c r="W257" s="3"/>
      <c r="X257" s="3"/>
      <c r="Y257" s="3"/>
      <c r="Z257" s="3"/>
      <c r="AA257" s="4"/>
    </row>
    <row r="258" spans="2:27" ht="18" customHeight="1" x14ac:dyDescent="0.2">
      <c r="C258" s="50"/>
      <c r="D258" s="50"/>
      <c r="E258" s="50"/>
      <c r="F258" s="50"/>
      <c r="G258" s="52"/>
      <c r="H258" s="50"/>
      <c r="I258" s="50"/>
      <c r="J258" s="50"/>
      <c r="K258" s="50"/>
      <c r="L258" s="50"/>
      <c r="M258" s="51"/>
      <c r="O258" s="3"/>
      <c r="P258" s="3"/>
      <c r="Q258" s="3"/>
      <c r="R258" s="3"/>
      <c r="S258" s="3"/>
      <c r="T258" s="3"/>
      <c r="U258" s="3"/>
      <c r="V258" s="3"/>
      <c r="W258" s="3"/>
      <c r="X258" s="3"/>
      <c r="Y258" s="3"/>
      <c r="Z258" s="3"/>
      <c r="AA258" s="4"/>
    </row>
    <row r="259" spans="2:27" ht="18" customHeight="1" x14ac:dyDescent="0.2">
      <c r="B259" s="1" t="s">
        <v>281</v>
      </c>
      <c r="C259" s="50"/>
      <c r="D259" s="50"/>
      <c r="E259" s="50"/>
      <c r="F259" s="50"/>
      <c r="G259" s="52"/>
      <c r="H259" s="50"/>
      <c r="I259" s="50"/>
      <c r="J259" s="50"/>
      <c r="K259" s="50"/>
      <c r="L259" s="50"/>
      <c r="M259" s="51"/>
      <c r="O259" s="3"/>
      <c r="P259" s="3"/>
      <c r="Q259" s="3"/>
      <c r="R259" s="3"/>
      <c r="S259" s="3"/>
      <c r="T259" s="3"/>
      <c r="U259" s="3"/>
      <c r="V259" s="3"/>
      <c r="W259" s="3"/>
      <c r="X259" s="3"/>
      <c r="Y259" s="3"/>
      <c r="Z259" s="3"/>
      <c r="AA259" s="4"/>
    </row>
    <row r="260" spans="2:27" ht="18" customHeight="1" x14ac:dyDescent="0.2">
      <c r="B260" s="10"/>
      <c r="C260" s="136" t="s">
        <v>279</v>
      </c>
      <c r="D260" s="136" t="s">
        <v>280</v>
      </c>
      <c r="E260" s="136" t="s">
        <v>282</v>
      </c>
      <c r="F260" s="50"/>
      <c r="G260" s="52"/>
      <c r="H260" s="50"/>
      <c r="I260" s="50"/>
      <c r="J260" s="50"/>
      <c r="K260" s="50"/>
      <c r="L260" s="50"/>
      <c r="M260" s="51"/>
      <c r="O260" s="3"/>
      <c r="P260" s="3"/>
      <c r="Q260" s="3"/>
      <c r="R260" s="3"/>
      <c r="S260" s="3"/>
      <c r="T260" s="3"/>
      <c r="U260" s="3"/>
      <c r="V260" s="3"/>
      <c r="W260" s="3"/>
      <c r="X260" s="3"/>
      <c r="Y260" s="3"/>
      <c r="Z260" s="3"/>
      <c r="AA260" s="4"/>
    </row>
    <row r="261" spans="2:27" ht="18" customHeight="1" x14ac:dyDescent="0.2">
      <c r="B261" s="1" t="s">
        <v>277</v>
      </c>
      <c r="C261" s="50">
        <v>10</v>
      </c>
      <c r="D261" s="50">
        <v>14.7</v>
      </c>
      <c r="E261" s="193">
        <f>POWER(D261/C261,1/3)-1</f>
        <v>0.13703136514059433</v>
      </c>
      <c r="F261" s="50"/>
      <c r="G261" s="52"/>
      <c r="H261" s="50"/>
      <c r="I261" s="50"/>
      <c r="J261" s="50"/>
      <c r="K261" s="50"/>
      <c r="L261" s="50"/>
      <c r="M261" s="51"/>
      <c r="O261" s="3"/>
      <c r="P261" s="3"/>
      <c r="Q261" s="3"/>
      <c r="R261" s="3"/>
      <c r="S261" s="3"/>
      <c r="T261" s="3"/>
      <c r="U261" s="3"/>
      <c r="V261" s="3"/>
      <c r="W261" s="3"/>
      <c r="X261" s="3"/>
      <c r="Y261" s="3"/>
      <c r="Z261" s="3"/>
      <c r="AA261" s="4"/>
    </row>
    <row r="262" spans="2:27" ht="18" customHeight="1" x14ac:dyDescent="0.2">
      <c r="B262" s="185" t="s">
        <v>278</v>
      </c>
      <c r="C262" s="142">
        <v>174</v>
      </c>
      <c r="D262" s="142">
        <v>409</v>
      </c>
      <c r="E262" s="194">
        <f>POWER(D262/C262,1/3)-1</f>
        <v>0.32961126684374253</v>
      </c>
      <c r="F262" s="50"/>
      <c r="G262" s="52"/>
      <c r="H262" s="50"/>
      <c r="I262" s="50"/>
      <c r="J262" s="50"/>
      <c r="K262" s="50"/>
      <c r="L262" s="50"/>
      <c r="M262" s="51"/>
      <c r="O262" s="3"/>
      <c r="P262" s="3"/>
      <c r="Q262" s="3"/>
      <c r="R262" s="3"/>
      <c r="S262" s="3"/>
      <c r="T262" s="3"/>
      <c r="U262" s="3"/>
      <c r="V262" s="3"/>
      <c r="W262" s="3"/>
      <c r="X262" s="3"/>
      <c r="Y262" s="3"/>
      <c r="Z262" s="3"/>
      <c r="AA262" s="4"/>
    </row>
    <row r="263" spans="2:27" ht="18" customHeight="1" x14ac:dyDescent="0.2">
      <c r="C263" s="50"/>
      <c r="D263" s="50"/>
      <c r="E263" s="50"/>
      <c r="F263" s="50"/>
      <c r="G263" s="52"/>
      <c r="H263" s="50"/>
      <c r="I263" s="50"/>
      <c r="J263" s="50"/>
      <c r="K263" s="50"/>
      <c r="L263" s="50"/>
      <c r="M263" s="51"/>
      <c r="O263" s="3"/>
      <c r="P263" s="3"/>
      <c r="Q263" s="3"/>
      <c r="R263" s="3"/>
      <c r="S263" s="3"/>
      <c r="T263" s="3"/>
      <c r="U263" s="3"/>
      <c r="V263" s="3"/>
      <c r="W263" s="3"/>
      <c r="X263" s="3"/>
      <c r="Y263" s="3"/>
      <c r="Z263" s="3"/>
      <c r="AA263" s="4"/>
    </row>
    <row r="264" spans="2:27" ht="18" customHeight="1" x14ac:dyDescent="0.2">
      <c r="B264" s="1" t="s">
        <v>283</v>
      </c>
      <c r="C264" s="50"/>
      <c r="D264" s="50"/>
      <c r="E264" s="50"/>
      <c r="F264" s="50"/>
      <c r="G264" s="52"/>
      <c r="H264" s="50"/>
      <c r="I264" s="50"/>
      <c r="J264" s="50"/>
      <c r="K264" s="50"/>
      <c r="L264" s="50"/>
      <c r="M264" s="51"/>
      <c r="O264" s="3"/>
      <c r="P264" s="3"/>
      <c r="Q264" s="3"/>
      <c r="R264" s="3"/>
      <c r="S264" s="3"/>
      <c r="T264" s="3"/>
      <c r="U264" s="3"/>
      <c r="V264" s="3"/>
      <c r="W264" s="3"/>
      <c r="X264" s="3"/>
      <c r="Y264" s="3"/>
      <c r="Z264" s="3"/>
      <c r="AA264" s="4"/>
    </row>
    <row r="265" spans="2:27" ht="18" customHeight="1" x14ac:dyDescent="0.2">
      <c r="B265" s="22" t="s">
        <v>284</v>
      </c>
      <c r="C265" s="50"/>
      <c r="D265" s="50"/>
      <c r="E265" s="50"/>
      <c r="F265" s="50"/>
      <c r="G265" s="52"/>
      <c r="H265" s="50"/>
      <c r="I265" s="50"/>
      <c r="J265" s="50"/>
      <c r="K265" s="50"/>
      <c r="L265" s="50"/>
      <c r="M265" s="51"/>
      <c r="O265" s="3"/>
      <c r="P265" s="3"/>
      <c r="Q265" s="3"/>
      <c r="R265" s="3"/>
      <c r="S265" s="3"/>
      <c r="T265" s="3"/>
      <c r="U265" s="3"/>
      <c r="V265" s="3"/>
      <c r="W265" s="3"/>
      <c r="X265" s="3"/>
      <c r="Y265" s="3"/>
      <c r="Z265" s="3"/>
      <c r="AA265" s="4"/>
    </row>
    <row r="266" spans="2:27" ht="18" customHeight="1" x14ac:dyDescent="0.2">
      <c r="B266" s="22"/>
      <c r="C266" s="50"/>
      <c r="D266" s="50"/>
      <c r="E266" s="50"/>
      <c r="F266" s="50"/>
      <c r="G266" s="52"/>
      <c r="H266" s="50"/>
      <c r="I266" s="50"/>
      <c r="J266" s="50"/>
      <c r="K266" s="50"/>
      <c r="L266" s="50"/>
      <c r="M266" s="51"/>
      <c r="O266" s="3"/>
      <c r="P266" s="3"/>
      <c r="Q266" s="3"/>
      <c r="R266" s="3"/>
      <c r="S266" s="3"/>
      <c r="T266" s="3"/>
      <c r="U266" s="3"/>
      <c r="V266" s="3"/>
      <c r="W266" s="3"/>
      <c r="X266" s="3"/>
      <c r="Y266" s="3"/>
      <c r="Z266" s="3"/>
      <c r="AA266" s="4"/>
    </row>
    <row r="267" spans="2:27" ht="18" customHeight="1" x14ac:dyDescent="0.2">
      <c r="B267" s="22" t="s">
        <v>287</v>
      </c>
      <c r="C267" s="50"/>
      <c r="D267" s="50"/>
      <c r="E267" s="50"/>
      <c r="F267" s="50"/>
      <c r="G267" s="50"/>
      <c r="H267" s="50"/>
      <c r="I267" s="50"/>
      <c r="J267" s="50"/>
      <c r="K267" s="50"/>
      <c r="L267" s="50"/>
      <c r="M267" s="51"/>
      <c r="O267" s="3"/>
      <c r="P267" s="3"/>
      <c r="Q267" s="3"/>
      <c r="R267" s="3"/>
      <c r="S267" s="3"/>
      <c r="T267" s="3"/>
      <c r="U267" s="3"/>
      <c r="V267" s="3"/>
      <c r="W267" s="3"/>
      <c r="X267" s="3"/>
      <c r="Y267" s="3"/>
      <c r="Z267" s="3"/>
      <c r="AA267" s="3"/>
    </row>
    <row r="268" spans="2:27" ht="18" customHeight="1" x14ac:dyDescent="0.2">
      <c r="B268" s="22" t="s">
        <v>288</v>
      </c>
      <c r="C268" s="50"/>
      <c r="D268" s="50"/>
      <c r="E268" s="50"/>
      <c r="F268" s="50"/>
      <c r="G268" s="50"/>
      <c r="H268" s="50"/>
      <c r="I268" s="50"/>
      <c r="J268" s="50"/>
      <c r="K268" s="50"/>
      <c r="L268" s="50"/>
      <c r="M268" s="51"/>
      <c r="O268" s="3"/>
      <c r="P268" s="3"/>
      <c r="Q268" s="3"/>
      <c r="R268" s="3"/>
      <c r="S268" s="3"/>
      <c r="T268" s="3"/>
      <c r="U268" s="3"/>
      <c r="V268" s="3"/>
      <c r="W268" s="3"/>
      <c r="X268" s="3"/>
      <c r="Y268" s="3"/>
      <c r="Z268" s="3"/>
      <c r="AA268" s="3"/>
    </row>
    <row r="269" spans="2:27" ht="18" customHeight="1" x14ac:dyDescent="0.2">
      <c r="B269" s="10"/>
      <c r="C269" s="136" t="s">
        <v>285</v>
      </c>
      <c r="D269" s="136" t="s">
        <v>286</v>
      </c>
      <c r="E269" s="136" t="s">
        <v>282</v>
      </c>
      <c r="F269" s="50"/>
      <c r="G269" s="50"/>
      <c r="H269" s="50"/>
      <c r="I269" s="50"/>
      <c r="J269" s="50"/>
      <c r="K269" s="50"/>
      <c r="L269" s="50"/>
      <c r="M269" s="51"/>
      <c r="O269" s="3"/>
      <c r="P269" s="3"/>
      <c r="Q269" s="3"/>
      <c r="R269" s="3"/>
      <c r="S269" s="3"/>
      <c r="T269" s="3"/>
      <c r="U269" s="3"/>
      <c r="V269" s="3"/>
      <c r="W269" s="3"/>
      <c r="X269" s="3"/>
      <c r="Y269" s="3"/>
      <c r="Z269" s="3"/>
      <c r="AA269" s="3"/>
    </row>
    <row r="270" spans="2:27" ht="18" customHeight="1" x14ac:dyDescent="0.2">
      <c r="B270" s="185" t="s">
        <v>278</v>
      </c>
      <c r="C270" s="142">
        <v>504</v>
      </c>
      <c r="D270" s="142">
        <v>723</v>
      </c>
      <c r="E270" s="194">
        <f>POWER(D270/C270,1/3)-1</f>
        <v>0.12780994607993801</v>
      </c>
      <c r="F270" s="50"/>
      <c r="G270" s="50"/>
      <c r="H270" s="50"/>
      <c r="I270" s="50"/>
      <c r="J270" s="50"/>
      <c r="K270" s="50"/>
      <c r="L270" s="50"/>
      <c r="M270" s="51"/>
      <c r="O270" s="3"/>
      <c r="P270" s="3"/>
      <c r="Q270" s="3"/>
      <c r="R270" s="3"/>
      <c r="S270" s="3"/>
      <c r="T270" s="3"/>
      <c r="U270" s="3"/>
      <c r="V270" s="3"/>
      <c r="W270" s="3"/>
      <c r="X270" s="3"/>
      <c r="Y270" s="3"/>
      <c r="Z270" s="3"/>
      <c r="AA270" s="3"/>
    </row>
    <row r="271" spans="2:27" ht="18" customHeight="1" x14ac:dyDescent="0.2">
      <c r="B271" s="3"/>
      <c r="C271" s="50"/>
      <c r="D271" s="50"/>
      <c r="E271" s="193"/>
      <c r="F271" s="50"/>
      <c r="G271" s="50"/>
      <c r="H271" s="50"/>
      <c r="I271" s="50"/>
      <c r="J271" s="50"/>
      <c r="K271" s="50"/>
      <c r="L271" s="50"/>
      <c r="M271" s="51"/>
      <c r="O271" s="3"/>
      <c r="P271" s="3"/>
      <c r="Q271" s="3"/>
      <c r="R271" s="3"/>
      <c r="S271" s="3"/>
      <c r="T271" s="3"/>
      <c r="U271" s="3"/>
      <c r="V271" s="3"/>
      <c r="W271" s="3"/>
      <c r="X271" s="3"/>
      <c r="Y271" s="3"/>
      <c r="Z271" s="3"/>
      <c r="AA271" s="3"/>
    </row>
    <row r="272" spans="2:27" ht="18" customHeight="1" x14ac:dyDescent="0.2">
      <c r="B272" s="3" t="s">
        <v>291</v>
      </c>
      <c r="C272" s="50"/>
      <c r="D272" s="50"/>
      <c r="E272" s="193"/>
      <c r="F272" s="50"/>
      <c r="G272" s="50"/>
      <c r="H272" s="50"/>
      <c r="I272" s="50"/>
      <c r="J272" s="50"/>
      <c r="K272" s="50"/>
      <c r="L272" s="50"/>
      <c r="M272" s="51"/>
      <c r="O272" s="3"/>
      <c r="P272" s="3"/>
      <c r="Q272" s="3"/>
      <c r="R272" s="3"/>
      <c r="S272" s="3"/>
      <c r="T272" s="3"/>
      <c r="U272" s="3"/>
      <c r="V272" s="3"/>
      <c r="W272" s="3"/>
      <c r="X272" s="3"/>
      <c r="Y272" s="3"/>
      <c r="Z272" s="3"/>
      <c r="AA272" s="3"/>
    </row>
    <row r="273" spans="2:27" ht="18" customHeight="1" x14ac:dyDescent="0.2">
      <c r="B273" s="3" t="s">
        <v>289</v>
      </c>
      <c r="C273" s="50"/>
      <c r="D273" s="50"/>
      <c r="E273" s="193"/>
      <c r="F273" s="50"/>
      <c r="G273" s="50"/>
      <c r="H273" s="50"/>
      <c r="I273" s="50"/>
      <c r="J273" s="50"/>
      <c r="K273" s="50"/>
      <c r="L273" s="50"/>
      <c r="M273" s="51"/>
      <c r="O273" s="3"/>
      <c r="P273" s="3"/>
      <c r="Q273" s="3"/>
      <c r="R273" s="3"/>
      <c r="S273" s="3"/>
      <c r="T273" s="3"/>
      <c r="U273" s="3"/>
      <c r="V273" s="3"/>
      <c r="W273" s="3"/>
      <c r="X273" s="3"/>
      <c r="Y273" s="3"/>
      <c r="Z273" s="3"/>
      <c r="AA273" s="3"/>
    </row>
    <row r="274" spans="2:27" ht="18" customHeight="1" x14ac:dyDescent="0.2">
      <c r="B274" s="3" t="s">
        <v>290</v>
      </c>
      <c r="C274" s="50"/>
      <c r="D274" s="50"/>
      <c r="E274" s="193"/>
      <c r="F274" s="50"/>
      <c r="G274" s="50"/>
      <c r="H274" s="50"/>
      <c r="I274" s="50"/>
      <c r="J274" s="50"/>
      <c r="K274" s="50"/>
      <c r="L274" s="50"/>
      <c r="M274" s="51"/>
      <c r="O274" s="3"/>
      <c r="P274" s="3"/>
      <c r="Q274" s="3"/>
      <c r="R274" s="3"/>
      <c r="S274" s="3"/>
      <c r="T274" s="3"/>
      <c r="U274" s="3"/>
      <c r="V274" s="3"/>
      <c r="W274" s="3"/>
      <c r="X274" s="3"/>
      <c r="Y274" s="3"/>
      <c r="Z274" s="3"/>
      <c r="AA274" s="3"/>
    </row>
    <row r="275" spans="2:27" ht="18" customHeight="1" x14ac:dyDescent="0.2">
      <c r="B275" s="3"/>
      <c r="C275" s="50"/>
      <c r="D275" s="50"/>
      <c r="E275" s="193"/>
      <c r="F275" s="50"/>
      <c r="G275" s="50"/>
      <c r="H275" s="50"/>
      <c r="I275" s="50"/>
      <c r="J275" s="50"/>
      <c r="K275" s="50"/>
      <c r="L275" s="50"/>
      <c r="M275" s="51"/>
      <c r="O275" s="3"/>
      <c r="P275" s="3"/>
      <c r="Q275" s="3"/>
      <c r="R275" s="3"/>
      <c r="S275" s="3"/>
      <c r="T275" s="3"/>
      <c r="U275" s="3"/>
      <c r="V275" s="3"/>
      <c r="W275" s="3"/>
      <c r="X275" s="3"/>
      <c r="Y275" s="3"/>
      <c r="Z275" s="3"/>
      <c r="AA275" s="3"/>
    </row>
    <row r="276" spans="2:27" ht="18" customHeight="1" x14ac:dyDescent="0.2">
      <c r="B276" s="9"/>
      <c r="C276" s="10"/>
      <c r="D276" s="10"/>
      <c r="E276" s="10"/>
      <c r="F276" s="10"/>
      <c r="G276" s="10"/>
      <c r="H276" s="10"/>
      <c r="I276" s="10"/>
      <c r="J276" s="10"/>
      <c r="K276" s="10"/>
      <c r="L276" s="10"/>
      <c r="M276" s="11"/>
    </row>
    <row r="280" spans="2:27" x14ac:dyDescent="0.2">
      <c r="E280" s="23"/>
    </row>
  </sheetData>
  <mergeCells count="7">
    <mergeCell ref="B5:M5"/>
    <mergeCell ref="B85:M85"/>
    <mergeCell ref="B41:M41"/>
    <mergeCell ref="B32:M32"/>
    <mergeCell ref="B11:M11"/>
    <mergeCell ref="B19:M19"/>
    <mergeCell ref="B72:M72"/>
  </mergeCells>
  <phoneticPr fontId="3" type="noConversion"/>
  <conditionalFormatting sqref="G71">
    <cfRule type="cellIs" dxfId="1" priority="5" operator="lessThan">
      <formula>0</formula>
    </cfRule>
    <cfRule type="cellIs" dxfId="0" priority="6" operator="greaterThan">
      <formula>0</formula>
    </cfRule>
  </conditionalFormatting>
  <pageMargins left="0.7" right="0.7" top="0.75" bottom="0.75" header="0.3" footer="0.3"/>
  <pageSetup paperSize="9" orientation="landscape" r:id="rId1"/>
  <ignoredErrors>
    <ignoredError sqref="H149 H152"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election activeCell="J20" sqref="J20"/>
    </sheetView>
  </sheetViews>
  <sheetFormatPr baseColWidth="10" defaultRowHeight="15" x14ac:dyDescent="0.2"/>
  <cols>
    <col min="4" max="4" width="11.33203125" customWidth="1"/>
    <col min="6" max="6" width="22.6640625" customWidth="1"/>
    <col min="16" max="16" width="11.5" bestFit="1" customWidth="1"/>
  </cols>
  <sheetData>
    <row r="1" spans="1:16" x14ac:dyDescent="0.2">
      <c r="C1" t="s">
        <v>64</v>
      </c>
      <c r="D1" t="s">
        <v>65</v>
      </c>
      <c r="E1" t="s">
        <v>66</v>
      </c>
      <c r="F1" t="s">
        <v>67</v>
      </c>
    </row>
    <row r="2" spans="1:16" x14ac:dyDescent="0.2">
      <c r="A2">
        <v>4000</v>
      </c>
      <c r="B2">
        <f>A2/0.01</f>
        <v>400000</v>
      </c>
      <c r="C2">
        <f>B2*0.42</f>
        <v>168000</v>
      </c>
      <c r="D2">
        <f>B2-C2</f>
        <v>232000</v>
      </c>
      <c r="E2">
        <f>B2*0.275</f>
        <v>110000.00000000001</v>
      </c>
      <c r="F2">
        <f>D2-E2</f>
        <v>121999.99999999999</v>
      </c>
    </row>
    <row r="3" spans="1:16" x14ac:dyDescent="0.2">
      <c r="B3">
        <v>570000</v>
      </c>
    </row>
    <row r="4" spans="1:16" x14ac:dyDescent="0.2">
      <c r="B4" s="53">
        <f>B2/B3</f>
        <v>0.70175438596491224</v>
      </c>
    </row>
    <row r="5" spans="1:16" x14ac:dyDescent="0.2">
      <c r="B5" s="53"/>
    </row>
    <row r="6" spans="1:16" x14ac:dyDescent="0.2">
      <c r="B6" t="s">
        <v>34</v>
      </c>
      <c r="C6" t="s">
        <v>59</v>
      </c>
      <c r="D6" s="75" t="s">
        <v>60</v>
      </c>
      <c r="F6" t="s">
        <v>61</v>
      </c>
      <c r="G6" t="s">
        <v>33</v>
      </c>
      <c r="H6" t="s">
        <v>29</v>
      </c>
      <c r="I6" t="s">
        <v>30</v>
      </c>
      <c r="J6" t="s">
        <v>31</v>
      </c>
      <c r="K6" t="s">
        <v>32</v>
      </c>
      <c r="L6" t="s">
        <v>35</v>
      </c>
    </row>
    <row r="7" spans="1:16" x14ac:dyDescent="0.2">
      <c r="A7" t="s">
        <v>36</v>
      </c>
      <c r="B7">
        <v>20500</v>
      </c>
      <c r="C7" s="53">
        <f>B7/$B$3</f>
        <v>3.5964912280701755E-2</v>
      </c>
      <c r="D7">
        <f>B7*0.75</f>
        <v>15375</v>
      </c>
      <c r="F7" t="s">
        <v>55</v>
      </c>
      <c r="G7">
        <v>5</v>
      </c>
      <c r="H7">
        <v>59</v>
      </c>
      <c r="I7">
        <v>70</v>
      </c>
      <c r="J7">
        <v>668</v>
      </c>
      <c r="K7">
        <v>1011</v>
      </c>
      <c r="L7">
        <f>SUM(G7:K7)</f>
        <v>1813</v>
      </c>
    </row>
    <row r="8" spans="1:16" x14ac:dyDescent="0.2">
      <c r="A8" t="s">
        <v>37</v>
      </c>
      <c r="B8">
        <v>13900</v>
      </c>
      <c r="C8" s="53">
        <f t="shared" ref="C8:C26" si="0">B8/$B$3</f>
        <v>2.4385964912280702E-2</v>
      </c>
      <c r="D8">
        <f>B8*0.0384</f>
        <v>533.76</v>
      </c>
      <c r="F8" t="s">
        <v>56</v>
      </c>
      <c r="H8">
        <v>8</v>
      </c>
      <c r="I8">
        <v>14</v>
      </c>
      <c r="J8">
        <v>271</v>
      </c>
      <c r="K8">
        <v>591</v>
      </c>
      <c r="L8">
        <f>SUM(H8:K8)</f>
        <v>884</v>
      </c>
    </row>
    <row r="9" spans="1:16" x14ac:dyDescent="0.2">
      <c r="A9" t="s">
        <v>38</v>
      </c>
      <c r="B9">
        <v>13800</v>
      </c>
      <c r="C9" s="53">
        <f t="shared" si="0"/>
        <v>2.4210526315789474E-2</v>
      </c>
      <c r="D9">
        <f>B9*0.884</f>
        <v>12199.2</v>
      </c>
      <c r="F9" t="s">
        <v>57</v>
      </c>
      <c r="H9">
        <v>1</v>
      </c>
      <c r="I9">
        <v>6</v>
      </c>
      <c r="J9">
        <v>117</v>
      </c>
      <c r="K9">
        <v>560</v>
      </c>
      <c r="L9">
        <f>SUM(H9:K9)</f>
        <v>684</v>
      </c>
      <c r="O9">
        <v>49400</v>
      </c>
    </row>
    <row r="10" spans="1:16" x14ac:dyDescent="0.2">
      <c r="A10" t="s">
        <v>39</v>
      </c>
      <c r="B10">
        <v>12000</v>
      </c>
      <c r="C10" s="53">
        <f t="shared" si="0"/>
        <v>2.1052631578947368E-2</v>
      </c>
      <c r="D10">
        <f>B10*0.905</f>
        <v>10860</v>
      </c>
      <c r="F10" t="s">
        <v>58</v>
      </c>
      <c r="G10">
        <f t="shared" ref="G10:L10" si="1">SUM(G7:G9)</f>
        <v>5</v>
      </c>
      <c r="H10">
        <f t="shared" si="1"/>
        <v>68</v>
      </c>
      <c r="I10">
        <f t="shared" si="1"/>
        <v>90</v>
      </c>
      <c r="J10">
        <f t="shared" si="1"/>
        <v>1056</v>
      </c>
      <c r="K10">
        <f t="shared" si="1"/>
        <v>2162</v>
      </c>
      <c r="L10">
        <f t="shared" si="1"/>
        <v>3381</v>
      </c>
      <c r="O10">
        <f>O9/21</f>
        <v>2352.3809523809523</v>
      </c>
    </row>
    <row r="11" spans="1:16" x14ac:dyDescent="0.2">
      <c r="A11" t="s">
        <v>40</v>
      </c>
      <c r="B11">
        <v>11500</v>
      </c>
      <c r="C11" s="53">
        <f t="shared" si="0"/>
        <v>2.0175438596491228E-2</v>
      </c>
      <c r="D11">
        <f>B11*0.716</f>
        <v>8234</v>
      </c>
      <c r="F11" t="s">
        <v>62</v>
      </c>
      <c r="G11">
        <v>72000</v>
      </c>
      <c r="H11">
        <f>H10*1500</f>
        <v>102000</v>
      </c>
      <c r="I11">
        <f>I10*600</f>
        <v>54000</v>
      </c>
      <c r="J11">
        <f>J10*180</f>
        <v>190080</v>
      </c>
      <c r="K11">
        <f>K10*75</f>
        <v>162150</v>
      </c>
      <c r="L11">
        <f>SUM(G11:K11)</f>
        <v>580230</v>
      </c>
      <c r="O11">
        <v>65200</v>
      </c>
    </row>
    <row r="12" spans="1:16" x14ac:dyDescent="0.2">
      <c r="A12" t="s">
        <v>41</v>
      </c>
      <c r="B12">
        <v>9600</v>
      </c>
      <c r="C12" s="53">
        <f t="shared" si="0"/>
        <v>1.6842105263157894E-2</v>
      </c>
      <c r="F12" t="s">
        <v>63</v>
      </c>
      <c r="G12">
        <v>47000</v>
      </c>
      <c r="H12">
        <f>H11*0.7</f>
        <v>71400</v>
      </c>
      <c r="I12">
        <f>I11*0.7</f>
        <v>37800</v>
      </c>
      <c r="J12">
        <f>J11*0.7</f>
        <v>133056</v>
      </c>
      <c r="K12">
        <f>K11*0.7</f>
        <v>113505</v>
      </c>
      <c r="L12">
        <f>SUM(G12:K12)</f>
        <v>402761</v>
      </c>
      <c r="O12">
        <f>O11/21</f>
        <v>3104.7619047619046</v>
      </c>
    </row>
    <row r="13" spans="1:16" x14ac:dyDescent="0.2">
      <c r="A13" t="s">
        <v>42</v>
      </c>
      <c r="B13">
        <v>7200</v>
      </c>
      <c r="C13" s="53">
        <f t="shared" si="0"/>
        <v>1.2631578947368421E-2</v>
      </c>
      <c r="G13" s="53">
        <f>G12/$L$12</f>
        <v>0.11669451610260179</v>
      </c>
      <c r="H13" s="53">
        <f>H12/$L$12</f>
        <v>0.17727634999416528</v>
      </c>
      <c r="I13" s="53">
        <f>I12/$L$12</f>
        <v>9.3852185291028678E-2</v>
      </c>
      <c r="J13" s="53">
        <f>J12/$L$12</f>
        <v>0.33035969222442091</v>
      </c>
      <c r="K13" s="53">
        <f>K12/$L$12</f>
        <v>0.28181725638778332</v>
      </c>
      <c r="O13">
        <f>O9+O11</f>
        <v>114600</v>
      </c>
      <c r="P13" s="53">
        <f>O13/L12</f>
        <v>0.28453599032676946</v>
      </c>
    </row>
    <row r="14" spans="1:16" x14ac:dyDescent="0.2">
      <c r="A14" t="s">
        <v>43</v>
      </c>
      <c r="B14">
        <v>6900</v>
      </c>
      <c r="C14" s="53">
        <f t="shared" si="0"/>
        <v>1.2105263157894737E-2</v>
      </c>
      <c r="O14">
        <f>O10+O12</f>
        <v>5457.1428571428569</v>
      </c>
      <c r="P14" s="53">
        <f>O14/L12</f>
        <v>1.3549332872703308E-2</v>
      </c>
    </row>
    <row r="15" spans="1:16" x14ac:dyDescent="0.2">
      <c r="A15" t="s">
        <v>44</v>
      </c>
      <c r="B15">
        <v>6500</v>
      </c>
      <c r="C15" s="53">
        <f t="shared" si="0"/>
        <v>1.1403508771929825E-2</v>
      </c>
      <c r="O15">
        <v>64000</v>
      </c>
      <c r="P15" s="53">
        <f>O15/O13</f>
        <v>0.55846422338568935</v>
      </c>
    </row>
    <row r="16" spans="1:16" x14ac:dyDescent="0.2">
      <c r="A16" t="s">
        <v>3</v>
      </c>
      <c r="B16">
        <v>6300</v>
      </c>
      <c r="C16" s="53">
        <f t="shared" si="0"/>
        <v>1.1052631578947368E-2</v>
      </c>
    </row>
    <row r="17" spans="1:3" x14ac:dyDescent="0.2">
      <c r="A17" t="s">
        <v>45</v>
      </c>
      <c r="B17">
        <v>4200</v>
      </c>
      <c r="C17" s="53">
        <f t="shared" si="0"/>
        <v>7.3684210526315788E-3</v>
      </c>
    </row>
    <row r="18" spans="1:3" x14ac:dyDescent="0.2">
      <c r="A18" t="s">
        <v>46</v>
      </c>
      <c r="B18">
        <v>4000</v>
      </c>
      <c r="C18" s="53">
        <f t="shared" si="0"/>
        <v>7.0175438596491229E-3</v>
      </c>
    </row>
    <row r="19" spans="1:3" x14ac:dyDescent="0.2">
      <c r="A19" t="s">
        <v>47</v>
      </c>
      <c r="B19">
        <v>3800</v>
      </c>
      <c r="C19" s="53">
        <f t="shared" si="0"/>
        <v>6.6666666666666671E-3</v>
      </c>
    </row>
    <row r="20" spans="1:3" x14ac:dyDescent="0.2">
      <c r="A20" t="s">
        <v>48</v>
      </c>
      <c r="B20">
        <v>3600</v>
      </c>
      <c r="C20" s="53">
        <f t="shared" si="0"/>
        <v>6.3157894736842104E-3</v>
      </c>
    </row>
    <row r="21" spans="1:3" x14ac:dyDescent="0.2">
      <c r="A21" t="s">
        <v>49</v>
      </c>
      <c r="B21">
        <v>3500</v>
      </c>
      <c r="C21" s="53">
        <f t="shared" si="0"/>
        <v>6.1403508771929825E-3</v>
      </c>
    </row>
    <row r="22" spans="1:3" x14ac:dyDescent="0.2">
      <c r="A22" t="s">
        <v>50</v>
      </c>
      <c r="B22">
        <v>3300</v>
      </c>
      <c r="C22" s="53">
        <f t="shared" si="0"/>
        <v>5.7894736842105266E-3</v>
      </c>
    </row>
    <row r="23" spans="1:3" x14ac:dyDescent="0.2">
      <c r="A23" t="s">
        <v>51</v>
      </c>
      <c r="B23">
        <v>3100</v>
      </c>
      <c r="C23" s="53">
        <f t="shared" si="0"/>
        <v>5.4385964912280699E-3</v>
      </c>
    </row>
    <row r="24" spans="1:3" x14ac:dyDescent="0.2">
      <c r="A24" t="s">
        <v>52</v>
      </c>
      <c r="B24">
        <v>2950</v>
      </c>
      <c r="C24" s="53">
        <f t="shared" si="0"/>
        <v>5.175438596491228E-3</v>
      </c>
    </row>
    <row r="25" spans="1:3" x14ac:dyDescent="0.2">
      <c r="A25" t="s">
        <v>53</v>
      </c>
      <c r="B25">
        <v>2880</v>
      </c>
      <c r="C25" s="53">
        <f t="shared" si="0"/>
        <v>5.0526315789473685E-3</v>
      </c>
    </row>
    <row r="26" spans="1:3" x14ac:dyDescent="0.2">
      <c r="A26" t="s">
        <v>54</v>
      </c>
      <c r="B26">
        <v>2840</v>
      </c>
      <c r="C26" s="53">
        <f t="shared" si="0"/>
        <v>4.9824561403508773E-3</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opLeftCell="A9" workbookViewId="0">
      <selection activeCell="A26" sqref="A26"/>
    </sheetView>
  </sheetViews>
  <sheetFormatPr baseColWidth="10" defaultRowHeight="15" x14ac:dyDescent="0.2"/>
  <cols>
    <col min="1" max="1" width="13.6640625" bestFit="1" customWidth="1"/>
    <col min="2" max="2" width="11.83203125" bestFit="1" customWidth="1"/>
    <col min="5" max="5" width="13.6640625" bestFit="1" customWidth="1"/>
  </cols>
  <sheetData>
    <row r="1" spans="1:5" x14ac:dyDescent="0.2">
      <c r="A1" s="156">
        <v>618191033.60000002</v>
      </c>
    </row>
    <row r="2" spans="1:5" x14ac:dyDescent="0.2">
      <c r="A2" s="156">
        <v>487775097.33999997</v>
      </c>
    </row>
    <row r="3" spans="1:5" x14ac:dyDescent="0.2">
      <c r="A3" s="157">
        <f>A1-A2</f>
        <v>130415936.26000005</v>
      </c>
      <c r="B3" s="157">
        <f>A3-A4</f>
        <v>5288655.8500000536</v>
      </c>
      <c r="D3" s="156">
        <v>274755073.36000001</v>
      </c>
      <c r="E3" s="157">
        <f>D3-D4</f>
        <v>153275675.71000001</v>
      </c>
    </row>
    <row r="4" spans="1:5" x14ac:dyDescent="0.2">
      <c r="A4" s="158">
        <v>125127280.41</v>
      </c>
      <c r="B4" s="53">
        <f>B3/E3-1</f>
        <v>-0.96549579164794375</v>
      </c>
      <c r="D4" s="158">
        <v>121479397.65000001</v>
      </c>
    </row>
    <row r="13" spans="1:5" x14ac:dyDescent="0.2">
      <c r="A13" s="158">
        <v>1408706561.26</v>
      </c>
      <c r="B13" s="158">
        <v>1070162324.0700001</v>
      </c>
      <c r="C13" s="53">
        <f>A13/B13-1</f>
        <v>0.31634849178997593</v>
      </c>
    </row>
    <row r="14" spans="1:5" x14ac:dyDescent="0.2">
      <c r="A14" s="158">
        <v>350533150.06</v>
      </c>
      <c r="B14" s="156">
        <v>211243219.05000001</v>
      </c>
      <c r="C14" s="53">
        <f t="shared" ref="C14:C17" si="0">A14/B14-1</f>
        <v>0.65938178577477036</v>
      </c>
    </row>
    <row r="15" spans="1:5" x14ac:dyDescent="0.2">
      <c r="A15" s="158">
        <v>418801935.61000001</v>
      </c>
      <c r="B15" s="156">
        <v>274756629.98000002</v>
      </c>
      <c r="C15" s="53">
        <f t="shared" si="0"/>
        <v>0.52426507648053944</v>
      </c>
    </row>
    <row r="16" spans="1:5" x14ac:dyDescent="0.2">
      <c r="A16" s="158">
        <v>328279066.60000002</v>
      </c>
      <c r="B16" s="156">
        <v>266178589.09999999</v>
      </c>
      <c r="C16" s="53">
        <f t="shared" si="0"/>
        <v>0.2333038044493867</v>
      </c>
    </row>
    <row r="17" spans="1:3" x14ac:dyDescent="0.2">
      <c r="A17" s="158">
        <v>311092408.99000001</v>
      </c>
      <c r="B17" s="156">
        <v>317983885.94</v>
      </c>
      <c r="C17" s="53">
        <f t="shared" si="0"/>
        <v>-2.1672409372657131E-2</v>
      </c>
    </row>
    <row r="22" spans="1:3" x14ac:dyDescent="0.2">
      <c r="A22" s="158">
        <v>125127280.41</v>
      </c>
      <c r="B22" s="158">
        <v>121479397.65000001</v>
      </c>
      <c r="C22" s="53">
        <f>A22/B22-1</f>
        <v>3.0028818306377048E-2</v>
      </c>
    </row>
    <row r="23" spans="1:3" x14ac:dyDescent="0.2">
      <c r="A23" s="158">
        <v>493063753.19</v>
      </c>
      <c r="B23" s="158">
        <v>153275675.71000001</v>
      </c>
      <c r="C23" s="53">
        <f t="shared" ref="C23:C26" si="1">A23/B23-1</f>
        <v>2.2168427958711749</v>
      </c>
    </row>
    <row r="24" spans="1:3" x14ac:dyDescent="0.2">
      <c r="A24" s="158">
        <v>96489936.280000001</v>
      </c>
      <c r="B24" s="158">
        <v>117922333.66</v>
      </c>
      <c r="C24" s="53">
        <f t="shared" si="1"/>
        <v>-0.18175011225435067</v>
      </c>
    </row>
    <row r="25" spans="1:3" x14ac:dyDescent="0.2">
      <c r="A25" s="158">
        <v>68059297.019999996</v>
      </c>
      <c r="B25" s="158">
        <v>110778268.22</v>
      </c>
      <c r="C25" s="53">
        <f t="shared" si="1"/>
        <v>-0.38562591640412991</v>
      </c>
    </row>
    <row r="26" spans="1:3" x14ac:dyDescent="0.2">
      <c r="A26" s="158">
        <f>SUM(A22:A25)</f>
        <v>782740266.89999998</v>
      </c>
      <c r="B26" s="158">
        <f>SUM(B22:B25)</f>
        <v>503455675.24000001</v>
      </c>
      <c r="C26" s="53">
        <f t="shared" si="1"/>
        <v>0.55473521383359814</v>
      </c>
    </row>
    <row r="29" spans="1:3" x14ac:dyDescent="0.2">
      <c r="A29" s="158">
        <v>124007732.36</v>
      </c>
      <c r="B29" s="158">
        <v>121405400.51000001</v>
      </c>
      <c r="C29" s="53">
        <f>A29/B29-1</f>
        <v>2.143505839994031E-2</v>
      </c>
    </row>
    <row r="30" spans="1:3" x14ac:dyDescent="0.2">
      <c r="A30" s="158">
        <v>77465009.469999999</v>
      </c>
      <c r="B30" s="158">
        <v>153520509.03</v>
      </c>
      <c r="C30" s="53">
        <f t="shared" ref="C30:C33" si="2">A30/B30-1</f>
        <v>-0.4954093758582947</v>
      </c>
    </row>
    <row r="31" spans="1:3" x14ac:dyDescent="0.2">
      <c r="A31" s="158">
        <v>86020990.590000004</v>
      </c>
      <c r="B31" s="158">
        <v>114547780.08</v>
      </c>
      <c r="C31" s="53">
        <f t="shared" si="2"/>
        <v>-0.24903834426190474</v>
      </c>
    </row>
    <row r="32" spans="1:3" x14ac:dyDescent="0.2">
      <c r="A32" s="158">
        <v>91727393.879999995</v>
      </c>
      <c r="B32" s="158">
        <v>110991024.29000001</v>
      </c>
      <c r="C32" s="53">
        <f t="shared" si="2"/>
        <v>-0.17356025438298084</v>
      </c>
    </row>
    <row r="33" spans="1:3" x14ac:dyDescent="0.2">
      <c r="A33" s="158">
        <f>SUM(A29:A32)</f>
        <v>379221126.29999995</v>
      </c>
      <c r="B33" s="158">
        <f>SUM(B29:B32)</f>
        <v>500464713.91000003</v>
      </c>
      <c r="C33" s="53">
        <f t="shared" si="2"/>
        <v>-0.24226201016802085</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Sheet1</vt:lpstr>
      <vt:lpstr>工作表1</vt:lpstr>
      <vt:lpstr>工作表2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用户</cp:lastModifiedBy>
  <cp:lastPrinted>2017-12-27T07:51:25Z</cp:lastPrinted>
  <dcterms:created xsi:type="dcterms:W3CDTF">2016-10-17T13:55:53Z</dcterms:created>
  <dcterms:modified xsi:type="dcterms:W3CDTF">2018-04-24T07:04:23Z</dcterms:modified>
</cp:coreProperties>
</file>