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05作业" sheetId="1" r:id="rId1"/>
    <sheet name="Sheet2" sheetId="2" r:id="rId2"/>
    <sheet name="Sheet3" sheetId="3" r:id="rId3"/>
  </sheets>
  <calcPr calcId="144525" concurrentCalc="0"/>
</workbook>
</file>

<file path=xl/sharedStrings.xml><?xml version="1.0" encoding="utf-8"?>
<sst xmlns="http://schemas.openxmlformats.org/spreadsheetml/2006/main" count="74">
  <si>
    <r>
      <rPr>
        <b/>
        <sz val="12"/>
        <color theme="1"/>
        <rFont val="等线"/>
        <charset val="134"/>
      </rPr>
      <t>【</t>
    </r>
    <r>
      <rPr>
        <b/>
        <sz val="12"/>
        <color theme="1"/>
        <rFont val="Times New Roman"/>
        <charset val="134"/>
      </rPr>
      <t>18</t>
    </r>
    <r>
      <rPr>
        <b/>
        <sz val="12"/>
        <color theme="1"/>
        <rFont val="等线"/>
        <charset val="134"/>
      </rPr>
      <t>春训营</t>
    </r>
    <r>
      <rPr>
        <b/>
        <sz val="12"/>
        <color theme="1"/>
        <rFont val="Times New Roman"/>
        <charset val="134"/>
      </rPr>
      <t xml:space="preserve"> -</t>
    </r>
    <r>
      <rPr>
        <b/>
        <sz val="12"/>
        <color theme="1"/>
        <rFont val="等线"/>
        <charset val="134"/>
      </rPr>
      <t>价值投资新时代】任务五：互联网—用户为王</t>
    </r>
  </si>
  <si>
    <t>【通关题】</t>
  </si>
  <si>
    <t>1.列举腾讯从招股说明书开始披露至今的每年活跃用户数和由总收入所对应计算的ARPU</t>
  </si>
  <si>
    <t>时间</t>
  </si>
  <si>
    <t>活躍賬戶（百万）</t>
  </si>
  <si>
    <t>總收入（千元）</t>
  </si>
  <si>
    <t>ARPU（港币）</t>
  </si>
  <si>
    <t>备注</t>
  </si>
  <si>
    <t>微信超过QQ868.5取微信</t>
  </si>
  <si>
    <t>微信超过QQ783.4取微信</t>
  </si>
  <si>
    <t>2.列举奇虎从招股说明书开始披露至今的每年活跃用户数和由总收入所对应计算的ARPU</t>
  </si>
  <si>
    <t>活跃用户</t>
  </si>
  <si>
    <t>总收入（万美元）</t>
  </si>
  <si>
    <t>ARPU（美元）</t>
  </si>
  <si>
    <t>汇率用年线中间值</t>
  </si>
  <si>
    <t>3.列举陌陌从招股说明书开始披露至今的每年活跃用户数和由总收入所对应计算的ARPU</t>
  </si>
  <si>
    <t>活跃用户（万）</t>
  </si>
  <si>
    <t>4.你认为以上三者从上市后ARPU的变化有什么特点？说明了什么？</t>
  </si>
  <si>
    <t>三者上市后ARPU均明显呈现加速上升趋势，说明总收入增长大于用户增长的速率。</t>
  </si>
  <si>
    <t>年度</t>
  </si>
  <si>
    <t>网民总数(万)</t>
  </si>
  <si>
    <t>增长率</t>
  </si>
  <si>
    <t>根据CNNIC的报告显示，中国网民总体增长速率已经明显下降。</t>
  </si>
  <si>
    <t>现在更重要的是公司的运营转化的能力，跑马圈地空间不大而且增速低于GDP</t>
  </si>
  <si>
    <t>5.互联网公司估值的核心要素是什么？当一家公司不赚钱，甚至几乎没有收入的时候，如何给他们估值。</t>
  </si>
  <si>
    <t>互联网公司估值核心是活跃用户数，注册用户总数不是最重要的，重要的是能够带来收入的活跃用户。</t>
  </si>
  <si>
    <t>PE、PB属于制造业时期的估值体系，制造业属于重资产行业需要通过资产（机器、设备，土地等）转化产生营收和利润。</t>
  </si>
  <si>
    <t>互利网公司属于轻资产公司，营收和利润不需要通过制造业时代的资产（机器、设备，土地等）产生，他可以用很低的资产、甚至租用的资产（服务器、带宽）产生营收；</t>
  </si>
  <si>
    <t>更重要的是互联网公司成长速度远高于传统行业。估值核心在天使轮、A轮、B轮、C轮分别看：创始人、活跃用户、营收、利润依次排序。</t>
  </si>
  <si>
    <t>当互利网公司活跃用户、营收增长速率下降的时候就是拐点，不再适用互联网公司的估值体系</t>
  </si>
  <si>
    <t>当一家公司不赚钱，甚至几乎没有收入的时候，他的用户就是他最大的资产。按照活跃用户的未来预期ARPU值推算营收、利润之后进行估值。</t>
  </si>
  <si>
    <t>按照趋势理论，一段趋势确立之后会持续短期难以改变，当公司活跃用户、ARPU增长率呈现上升趋势的时候，给予未来预期的估值风险较低，</t>
  </si>
  <si>
    <t>但是一旦出现拐点估值马上下降。另外要看产品未来发展空间是否足够大，是否有足够的壁垒挡住竞争对手。</t>
  </si>
  <si>
    <t>估值：未来活跃用户数*未来ARPU</t>
  </si>
  <si>
    <t>6.列举暴风和二三四五的活跃用户数，你认为他们当前的估值是否合理？</t>
  </si>
  <si>
    <t>暴风集团</t>
  </si>
  <si>
    <t>总收入</t>
  </si>
  <si>
    <t>ARPU</t>
  </si>
  <si>
    <t>硬件营收扣除后ARPU</t>
  </si>
  <si>
    <t>二三四五</t>
  </si>
  <si>
    <t>暴风集团 用户*ARPU=19.15亿，目前市值74.96亿，市值/估值=3.91倍；</t>
  </si>
  <si>
    <t>但是其中2017年12.83亿来自硬件销售应该扣除；扣除硬件收入之后计算2017年ARPU为：2.528，估值偏高而且硬件销售不应该不赚钱，2018年一季度出现亏损不应该</t>
  </si>
  <si>
    <t>二三四五 用户*ARPU=31.997亿，目前市值251.1亿，市值/估值=7.85倍；估值合理，而且互联网金融业务未来想象空间大，增长率高</t>
  </si>
  <si>
    <t>从ARPU分析二三四五比暴风集团更像互联网公司，成长性更好；如果暴风集团扣除硬件销售收入，通过互联网用户收入计算完全是个传统公司惨不忍睹，小乐视名不虚传。</t>
  </si>
  <si>
    <t>财务魔术方面套路还没仔细分析，至少2018Q1现在亏损。</t>
  </si>
  <si>
    <t>7.比较百度、腾讯、阿里、新浪/微博的商业模式，试从ARPU的角度评估互联网商业模式的潜力。</t>
  </si>
  <si>
    <t>百度：主营业务搜索引擎广告公司</t>
  </si>
  <si>
    <t>腾讯：主营业务游戏+社交</t>
  </si>
  <si>
    <t>阿里：主营业务电商+云计算+娱乐（金融属于蚂蚁金服）</t>
  </si>
  <si>
    <t>新浪/微博：媒体广告公司</t>
  </si>
  <si>
    <t>考虑到BAT+微博几乎覆盖中国绝对多数的互利网用户，ARPU直接取同样的用户数，考虑到互联网行业趋势都加速上升，该数值几乎就是排行榜</t>
  </si>
  <si>
    <t>公司</t>
  </si>
  <si>
    <t>2017年营收（亿）</t>
  </si>
  <si>
    <t>腾讯</t>
  </si>
  <si>
    <t>阿里</t>
  </si>
  <si>
    <t>百度</t>
  </si>
  <si>
    <t>新浪+微博</t>
  </si>
  <si>
    <t>潜力排序：腾讯&gt;阿里&gt;百度&gt;新浪+微博</t>
  </si>
  <si>
    <t>8.给暴风，二三四五和奇虎对号入座</t>
  </si>
  <si>
    <t>二三四五、奇虎的主营业务都是互联网服务（360广告、2345互联网金融）ARPU&gt;10,由于二三四五用户更低所以ARPU更高，而且它的互联网金融业务未来成长空间更大。</t>
  </si>
  <si>
    <t>360集团也有360金融，不过好像没有装入上市公司。</t>
  </si>
  <si>
    <t>奇虎：</t>
  </si>
  <si>
    <t>二三四五：</t>
  </si>
  <si>
    <t>活跃用户（亿）</t>
  </si>
  <si>
    <t>ARPU（人民币）</t>
  </si>
  <si>
    <t>二三四五考虑到目前的活跃用户只有360的10%，未来发展潜力大于360。</t>
  </si>
  <si>
    <t>9.互联网什么情况下会沦为出传统行业？</t>
  </si>
  <si>
    <t>1.营收、ARPU这两个互联网公司标配的指标增长率放缓</t>
  </si>
  <si>
    <t>2.目标用户覆盖到极限，如果BAT在中国覆盖大部分用户后，还可以出海到其他国家覆盖用户就可以打破人口红利带来的增长限制。</t>
  </si>
  <si>
    <t>3.轻资产公司逐步变成重资产公司</t>
  </si>
  <si>
    <t>4.比互联网更大的科技创新出现，并且可以转化后让全体用户受益</t>
  </si>
  <si>
    <t>用户数（百万）</t>
  </si>
  <si>
    <t>总收入（千元）</t>
  </si>
  <si>
    <t>网民总数（万人）</t>
  </si>
</sst>
</file>

<file path=xl/styles.xml><?xml version="1.0" encoding="utf-8"?>
<styleSheet xmlns="http://schemas.openxmlformats.org/spreadsheetml/2006/main">
  <numFmts count="7">
    <numFmt numFmtId="176" formatCode="\$#,##0.00;\-\$#,##0.00"/>
    <numFmt numFmtId="44" formatCode="_ &quot;￥&quot;* #,##0.00_ ;_ &quot;￥&quot;* \-#,##0.00_ ;_ &quot;￥&quot;* &quot;-&quot;??_ ;_ @_ "/>
    <numFmt numFmtId="7" formatCode="&quot;￥&quot;#,##0.00;&quot;￥&quot;\-#,##0.00"/>
    <numFmt numFmtId="41" formatCode="_ * #,##0_ ;_ * \-#,##0_ ;_ * &quot;-&quot;_ ;_ @_ "/>
    <numFmt numFmtId="177" formatCode="0.00_ "/>
    <numFmt numFmtId="43" formatCode="_ * #,##0.00_ ;_ * \-#,##0.00_ ;_ * &quot;-&quot;??_ ;_ @_ "/>
    <numFmt numFmtId="42" formatCode="_ &quot;￥&quot;* #,##0_ ;_ &quot;￥&quot;* \-#,##0_ ;_ &quot;￥&quot;* &quot;-&quot;_ ;_ @_ "/>
  </numFmts>
  <fonts count="37">
    <font>
      <sz val="11"/>
      <color theme="1"/>
      <name val="等线"/>
      <charset val="134"/>
      <scheme val="minor"/>
    </font>
    <font>
      <b/>
      <sz val="11"/>
      <color theme="1"/>
      <name val="等线"/>
      <charset val="134"/>
      <scheme val="minor"/>
    </font>
    <font>
      <sz val="10"/>
      <color theme="1"/>
      <name val="宋体"/>
      <charset val="134"/>
    </font>
    <font>
      <sz val="11"/>
      <color theme="1"/>
      <name val="宋体"/>
      <charset val="134"/>
    </font>
    <font>
      <sz val="10"/>
      <color theme="1"/>
      <name val="等线"/>
      <charset val="134"/>
      <scheme val="minor"/>
    </font>
    <font>
      <sz val="11"/>
      <color theme="1"/>
      <name val="Times New Roman"/>
      <charset val="134"/>
    </font>
    <font>
      <b/>
      <sz val="12"/>
      <color theme="1"/>
      <name val="Times New Roman"/>
      <charset val="134"/>
    </font>
    <font>
      <sz val="12"/>
      <color theme="1"/>
      <name val="Times New Roman"/>
      <charset val="134"/>
    </font>
    <font>
      <b/>
      <sz val="10"/>
      <color theme="1"/>
      <name val="等线"/>
      <charset val="134"/>
    </font>
    <font>
      <b/>
      <sz val="10"/>
      <color theme="1"/>
      <name val="等线"/>
      <charset val="134"/>
      <scheme val="minor"/>
    </font>
    <font>
      <b/>
      <sz val="10"/>
      <color theme="1"/>
      <name val="宋体"/>
      <charset val="134"/>
    </font>
    <font>
      <b/>
      <sz val="10"/>
      <color theme="1"/>
      <name val="Times New Roman"/>
      <charset val="134"/>
    </font>
    <font>
      <b/>
      <sz val="11"/>
      <color theme="1"/>
      <name val="宋体"/>
      <charset val="134"/>
    </font>
    <font>
      <sz val="10"/>
      <color theme="1"/>
      <name val="Times New Roman"/>
      <charset val="134"/>
    </font>
    <font>
      <b/>
      <u/>
      <sz val="11"/>
      <color theme="10"/>
      <name val="宋体"/>
      <charset val="134"/>
    </font>
    <font>
      <sz val="10"/>
      <name val="宋体"/>
      <charset val="134"/>
    </font>
    <font>
      <sz val="9"/>
      <color rgb="FF33353C"/>
      <name val="等线"/>
      <charset val="134"/>
      <scheme val="minor"/>
    </font>
    <font>
      <sz val="11"/>
      <color theme="1"/>
      <name val="等线"/>
      <charset val="0"/>
      <scheme val="minor"/>
    </font>
    <font>
      <sz val="11"/>
      <color theme="0"/>
      <name val="等线"/>
      <charset val="0"/>
      <scheme val="minor"/>
    </font>
    <font>
      <u/>
      <sz val="11"/>
      <color rgb="FF800080"/>
      <name val="等线"/>
      <charset val="0"/>
      <scheme val="minor"/>
    </font>
    <font>
      <sz val="11"/>
      <color rgb="FF9C0006"/>
      <name val="等线"/>
      <charset val="0"/>
      <scheme val="minor"/>
    </font>
    <font>
      <b/>
      <sz val="13"/>
      <color theme="3"/>
      <name val="等线"/>
      <charset val="134"/>
      <scheme val="minor"/>
    </font>
    <font>
      <i/>
      <sz val="11"/>
      <color rgb="FF7F7F7F"/>
      <name val="等线"/>
      <charset val="0"/>
      <scheme val="minor"/>
    </font>
    <font>
      <sz val="11"/>
      <color rgb="FF3F3F76"/>
      <name val="等线"/>
      <charset val="0"/>
      <scheme val="minor"/>
    </font>
    <font>
      <b/>
      <sz val="11"/>
      <color rgb="FF3F3F3F"/>
      <name val="等线"/>
      <charset val="0"/>
      <scheme val="minor"/>
    </font>
    <font>
      <b/>
      <sz val="11"/>
      <color rgb="FFFFFFFF"/>
      <name val="等线"/>
      <charset val="0"/>
      <scheme val="minor"/>
    </font>
    <font>
      <u/>
      <sz val="11"/>
      <color theme="10"/>
      <name val="等线"/>
      <charset val="134"/>
      <scheme val="minor"/>
    </font>
    <font>
      <b/>
      <sz val="11"/>
      <color theme="3"/>
      <name val="等线"/>
      <charset val="134"/>
      <scheme val="minor"/>
    </font>
    <font>
      <sz val="11"/>
      <color rgb="FFFF0000"/>
      <name val="等线"/>
      <charset val="0"/>
      <scheme val="minor"/>
    </font>
    <font>
      <sz val="11"/>
      <color rgb="FF9C6500"/>
      <name val="等线"/>
      <charset val="0"/>
      <scheme val="minor"/>
    </font>
    <font>
      <sz val="11"/>
      <color rgb="FF006100"/>
      <name val="等线"/>
      <charset val="0"/>
      <scheme val="minor"/>
    </font>
    <font>
      <b/>
      <sz val="18"/>
      <color theme="3"/>
      <name val="等线"/>
      <charset val="134"/>
      <scheme val="minor"/>
    </font>
    <font>
      <b/>
      <sz val="15"/>
      <color theme="3"/>
      <name val="等线"/>
      <charset val="134"/>
      <scheme val="minor"/>
    </font>
    <font>
      <b/>
      <sz val="11"/>
      <color rgb="FFFA7D00"/>
      <name val="等线"/>
      <charset val="0"/>
      <scheme val="minor"/>
    </font>
    <font>
      <sz val="11"/>
      <color rgb="FFFA7D00"/>
      <name val="等线"/>
      <charset val="0"/>
      <scheme val="minor"/>
    </font>
    <font>
      <b/>
      <sz val="11"/>
      <color theme="1"/>
      <name val="等线"/>
      <charset val="0"/>
      <scheme val="minor"/>
    </font>
    <font>
      <b/>
      <sz val="12"/>
      <color theme="1"/>
      <name val="等线"/>
      <charset val="134"/>
    </font>
  </fonts>
  <fills count="34">
    <fill>
      <patternFill patternType="none"/>
    </fill>
    <fill>
      <patternFill patternType="gray125"/>
    </fill>
    <fill>
      <patternFill patternType="solid">
        <fgColor theme="6" tint="0.599993896298105"/>
        <bgColor indexed="64"/>
      </patternFill>
    </fill>
    <fill>
      <patternFill patternType="solid">
        <fgColor theme="0" tint="-0.149998474074526"/>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A5A5A5"/>
        <bgColor indexed="64"/>
      </patternFill>
    </fill>
    <fill>
      <patternFill patternType="solid">
        <fgColor theme="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7" fillId="15" borderId="0" applyNumberFormat="0" applyBorder="0" applyAlignment="0" applyProtection="0">
      <alignment vertical="center"/>
    </xf>
    <xf numFmtId="0" fontId="23" fillId="1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2" borderId="0" applyNumberFormat="0" applyBorder="0" applyAlignment="0" applyProtection="0">
      <alignment vertical="center"/>
    </xf>
    <xf numFmtId="0" fontId="20" fillId="9" borderId="0" applyNumberFormat="0" applyBorder="0" applyAlignment="0" applyProtection="0">
      <alignment vertical="center"/>
    </xf>
    <xf numFmtId="43" fontId="0" fillId="0" borderId="0" applyFont="0" applyFill="0" applyBorder="0" applyAlignment="0" applyProtection="0">
      <alignment vertical="center"/>
    </xf>
    <xf numFmtId="0" fontId="18" fillId="21" borderId="0" applyNumberFormat="0" applyBorder="0" applyAlignment="0" applyProtection="0">
      <alignment vertical="center"/>
    </xf>
    <xf numFmtId="0" fontId="26" fillId="0" borderId="0" applyNumberFormat="0" applyFill="0" applyBorder="0" applyAlignment="0" applyProtection="0"/>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0" borderId="5" applyNumberFormat="0" applyFont="0" applyAlignment="0" applyProtection="0">
      <alignment vertical="center"/>
    </xf>
    <xf numFmtId="0" fontId="18" fillId="5"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2" fillId="0" borderId="2" applyNumberFormat="0" applyFill="0" applyAlignment="0" applyProtection="0">
      <alignment vertical="center"/>
    </xf>
    <xf numFmtId="0" fontId="21" fillId="0" borderId="2" applyNumberFormat="0" applyFill="0" applyAlignment="0" applyProtection="0">
      <alignment vertical="center"/>
    </xf>
    <xf numFmtId="0" fontId="18" fillId="8" borderId="0" applyNumberFormat="0" applyBorder="0" applyAlignment="0" applyProtection="0">
      <alignment vertical="center"/>
    </xf>
    <xf numFmtId="0" fontId="27" fillId="0" borderId="7" applyNumberFormat="0" applyFill="0" applyAlignment="0" applyProtection="0">
      <alignment vertical="center"/>
    </xf>
    <xf numFmtId="0" fontId="18" fillId="28" borderId="0" applyNumberFormat="0" applyBorder="0" applyAlignment="0" applyProtection="0">
      <alignment vertical="center"/>
    </xf>
    <xf numFmtId="0" fontId="24" fillId="19" borderId="4" applyNumberFormat="0" applyAlignment="0" applyProtection="0">
      <alignment vertical="center"/>
    </xf>
    <xf numFmtId="0" fontId="33" fillId="19" borderId="3" applyNumberFormat="0" applyAlignment="0" applyProtection="0">
      <alignment vertical="center"/>
    </xf>
    <xf numFmtId="0" fontId="25" fillId="25" borderId="6" applyNumberFormat="0" applyAlignment="0" applyProtection="0">
      <alignment vertical="center"/>
    </xf>
    <xf numFmtId="0" fontId="17" fillId="27" borderId="0" applyNumberFormat="0" applyBorder="0" applyAlignment="0" applyProtection="0">
      <alignment vertical="center"/>
    </xf>
    <xf numFmtId="0" fontId="18" fillId="24" borderId="0" applyNumberFormat="0" applyBorder="0" applyAlignment="0" applyProtection="0">
      <alignment vertical="center"/>
    </xf>
    <xf numFmtId="0" fontId="34" fillId="0" borderId="8" applyNumberFormat="0" applyFill="0" applyAlignment="0" applyProtection="0">
      <alignment vertical="center"/>
    </xf>
    <xf numFmtId="0" fontId="35" fillId="0" borderId="9" applyNumberFormat="0" applyFill="0" applyAlignment="0" applyProtection="0">
      <alignment vertical="center"/>
    </xf>
    <xf numFmtId="0" fontId="30" fillId="33" borderId="0" applyNumberFormat="0" applyBorder="0" applyAlignment="0" applyProtection="0">
      <alignment vertical="center"/>
    </xf>
    <xf numFmtId="0" fontId="29" fillId="32" borderId="0" applyNumberFormat="0" applyBorder="0" applyAlignment="0" applyProtection="0">
      <alignment vertical="center"/>
    </xf>
    <xf numFmtId="0" fontId="17" fillId="12" borderId="0" applyNumberFormat="0" applyBorder="0" applyAlignment="0" applyProtection="0">
      <alignment vertical="center"/>
    </xf>
    <xf numFmtId="0" fontId="18" fillId="26" borderId="0" applyNumberFormat="0" applyBorder="0" applyAlignment="0" applyProtection="0">
      <alignment vertical="center"/>
    </xf>
    <xf numFmtId="0" fontId="17" fillId="18" borderId="0" applyNumberFormat="0" applyBorder="0" applyAlignment="0" applyProtection="0">
      <alignment vertical="center"/>
    </xf>
    <xf numFmtId="0" fontId="17" fillId="7" borderId="0" applyNumberFormat="0" applyBorder="0" applyAlignment="0" applyProtection="0">
      <alignment vertical="center"/>
    </xf>
    <xf numFmtId="0" fontId="17" fillId="23" borderId="0" applyNumberFormat="0" applyBorder="0" applyAlignment="0" applyProtection="0">
      <alignment vertical="center"/>
    </xf>
    <xf numFmtId="0" fontId="17" fillId="31" borderId="0" applyNumberFormat="0" applyBorder="0" applyAlignment="0" applyProtection="0">
      <alignment vertical="center"/>
    </xf>
    <xf numFmtId="0" fontId="18" fillId="14" borderId="0" applyNumberFormat="0" applyBorder="0" applyAlignment="0" applyProtection="0">
      <alignment vertical="center"/>
    </xf>
    <xf numFmtId="0" fontId="18" fillId="17" borderId="0" applyNumberFormat="0" applyBorder="0" applyAlignment="0" applyProtection="0">
      <alignment vertical="center"/>
    </xf>
    <xf numFmtId="0" fontId="17" fillId="11" borderId="0" applyNumberFormat="0" applyBorder="0" applyAlignment="0" applyProtection="0">
      <alignment vertical="center"/>
    </xf>
    <xf numFmtId="0" fontId="17" fillId="10" borderId="0" applyNumberFormat="0" applyBorder="0" applyAlignment="0" applyProtection="0">
      <alignment vertical="center"/>
    </xf>
    <xf numFmtId="0" fontId="18" fillId="30" borderId="0" applyNumberFormat="0" applyBorder="0" applyAlignment="0" applyProtection="0">
      <alignment vertical="center"/>
    </xf>
    <xf numFmtId="0" fontId="17" fillId="4" borderId="0" applyNumberFormat="0" applyBorder="0" applyAlignment="0" applyProtection="0">
      <alignment vertical="center"/>
    </xf>
    <xf numFmtId="0" fontId="18" fillId="22" borderId="0" applyNumberFormat="0" applyBorder="0" applyAlignment="0" applyProtection="0">
      <alignment vertical="center"/>
    </xf>
    <xf numFmtId="0" fontId="18" fillId="6" borderId="0" applyNumberFormat="0" applyBorder="0" applyAlignment="0" applyProtection="0">
      <alignment vertical="center"/>
    </xf>
    <xf numFmtId="0" fontId="17" fillId="29" borderId="0" applyNumberFormat="0" applyBorder="0" applyAlignment="0" applyProtection="0">
      <alignment vertical="center"/>
    </xf>
    <xf numFmtId="0" fontId="18" fillId="13" borderId="0" applyNumberFormat="0" applyBorder="0" applyAlignment="0" applyProtection="0">
      <alignment vertical="center"/>
    </xf>
  </cellStyleXfs>
  <cellXfs count="70">
    <xf numFmtId="0" fontId="0" fillId="0" borderId="0" xfId="0"/>
    <xf numFmtId="0" fontId="1" fillId="0" borderId="1" xfId="0" applyFont="1" applyBorder="1" applyAlignment="1">
      <alignment vertical="center"/>
    </xf>
    <xf numFmtId="0" fontId="0" fillId="0" borderId="1" xfId="0" applyBorder="1" applyAlignment="1">
      <alignment vertical="center"/>
    </xf>
    <xf numFmtId="0" fontId="0" fillId="0" borderId="1" xfId="0" applyNumberFormat="1" applyBorder="1" applyAlignment="1">
      <alignment vertical="center"/>
    </xf>
    <xf numFmtId="177" fontId="0" fillId="0" borderId="1" xfId="0" applyNumberFormat="1" applyBorder="1" applyAlignment="1">
      <alignment vertical="center"/>
    </xf>
    <xf numFmtId="0" fontId="1" fillId="0" borderId="1" xfId="0" applyFont="1" applyBorder="1"/>
    <xf numFmtId="0" fontId="0" fillId="0" borderId="1" xfId="0" applyBorder="1"/>
    <xf numFmtId="10" fontId="0" fillId="0" borderId="1" xfId="0" applyNumberFormat="1" applyBorder="1"/>
    <xf numFmtId="0" fontId="0" fillId="0" borderId="1" xfId="0" applyFont="1" applyBorder="1"/>
    <xf numFmtId="43" fontId="0" fillId="0" borderId="1" xfId="0" applyNumberFormat="1" applyFont="1" applyBorder="1"/>
    <xf numFmtId="0" fontId="2" fillId="0" borderId="0" xfId="0" applyFont="1"/>
    <xf numFmtId="0" fontId="3" fillId="0" borderId="0" xfId="0" applyFont="1"/>
    <xf numFmtId="0" fontId="4" fillId="0" borderId="0" xfId="0" applyFont="1"/>
    <xf numFmtId="0" fontId="0" fillId="0" borderId="0" xfId="0" applyAlignment="1"/>
    <xf numFmtId="0" fontId="5" fillId="0" borderId="0" xfId="0" applyFont="1" applyAlignment="1"/>
    <xf numFmtId="0" fontId="6" fillId="0" borderId="0" xfId="0" applyFont="1" applyFill="1" applyAlignment="1"/>
    <xf numFmtId="0" fontId="7" fillId="0" borderId="0" xfId="0" applyFont="1" applyFill="1" applyAlignment="1"/>
    <xf numFmtId="0" fontId="0" fillId="0" borderId="0" xfId="0" applyFill="1" applyAlignment="1"/>
    <xf numFmtId="0" fontId="8" fillId="2" borderId="0" xfId="0" applyFont="1" applyFill="1" applyAlignment="1"/>
    <xf numFmtId="0" fontId="9" fillId="2" borderId="0" xfId="0" applyFont="1" applyFill="1" applyAlignment="1"/>
    <xf numFmtId="0" fontId="0" fillId="2" borderId="0" xfId="0" applyFill="1" applyAlignment="1"/>
    <xf numFmtId="0" fontId="0" fillId="3" borderId="0" xfId="0" applyFill="1" applyAlignment="1"/>
    <xf numFmtId="0" fontId="10" fillId="2" borderId="0" xfId="0" applyFont="1" applyFill="1" applyAlignment="1"/>
    <xf numFmtId="0" fontId="11" fillId="2" borderId="0" xfId="0" applyFont="1" applyFill="1" applyAlignment="1"/>
    <xf numFmtId="0" fontId="11" fillId="3" borderId="0" xfId="0" applyFont="1" applyFill="1" applyAlignment="1"/>
    <xf numFmtId="0" fontId="1" fillId="0" borderId="1" xfId="0" applyFont="1" applyBorder="1" applyAlignment="1">
      <alignment horizontal="left" vertical="center"/>
    </xf>
    <xf numFmtId="0" fontId="10" fillId="0" borderId="1" xfId="0" applyFont="1" applyFill="1" applyBorder="1" applyAlignment="1">
      <alignment horizontal="left"/>
    </xf>
    <xf numFmtId="0" fontId="11" fillId="0" borderId="0" xfId="0" applyFont="1" applyFill="1" applyAlignment="1"/>
    <xf numFmtId="0" fontId="0" fillId="0" borderId="1" xfId="0" applyBorder="1" applyAlignment="1">
      <alignment horizontal="left" vertical="center"/>
    </xf>
    <xf numFmtId="7" fontId="0" fillId="0" borderId="1" xfId="0" applyNumberFormat="1" applyBorder="1" applyAlignment="1">
      <alignment horizontal="left" vertical="center"/>
    </xf>
    <xf numFmtId="0" fontId="11" fillId="0" borderId="1" xfId="0" applyFont="1" applyFill="1" applyBorder="1" applyAlignment="1">
      <alignment horizontal="left"/>
    </xf>
    <xf numFmtId="177" fontId="0" fillId="0" borderId="1" xfId="0" applyNumberFormat="1" applyBorder="1" applyAlignment="1">
      <alignment horizontal="left" vertical="center"/>
    </xf>
    <xf numFmtId="0" fontId="0" fillId="0" borderId="1" xfId="0" applyBorder="1" applyAlignment="1">
      <alignment horizontal="left"/>
    </xf>
    <xf numFmtId="0" fontId="12" fillId="0" borderId="0" xfId="0" applyFont="1" applyAlignment="1"/>
    <xf numFmtId="0" fontId="10" fillId="3" borderId="0" xfId="0" applyFont="1" applyFill="1" applyAlignment="1"/>
    <xf numFmtId="0" fontId="2" fillId="0" borderId="0" xfId="0" applyFont="1" applyAlignment="1"/>
    <xf numFmtId="176" fontId="0" fillId="0" borderId="1" xfId="0" applyNumberFormat="1" applyBorder="1" applyAlignment="1">
      <alignment horizontal="left"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3" borderId="0" xfId="0" applyFill="1"/>
    <xf numFmtId="10" fontId="0" fillId="0" borderId="1" xfId="0" applyNumberFormat="1" applyBorder="1" applyAlignment="1">
      <alignment horizontal="center" vertical="center"/>
    </xf>
    <xf numFmtId="0" fontId="13" fillId="3" borderId="0" xfId="0" applyFont="1" applyFill="1" applyAlignment="1"/>
    <xf numFmtId="0" fontId="0" fillId="3" borderId="0" xfId="0" applyFont="1" applyFill="1" applyAlignment="1"/>
    <xf numFmtId="0" fontId="3"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0" fontId="14" fillId="0" borderId="0" xfId="10" applyFont="1" applyFill="1" applyAlignment="1"/>
    <xf numFmtId="0" fontId="1" fillId="0" borderId="0" xfId="0" applyFont="1" applyAlignment="1">
      <alignment horizontal="left" vertical="center"/>
    </xf>
    <xf numFmtId="177" fontId="0" fillId="0" borderId="0" xfId="0" applyNumberFormat="1" applyAlignment="1">
      <alignment horizontal="left" vertical="center"/>
    </xf>
    <xf numFmtId="7"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xf>
    <xf numFmtId="0" fontId="3" fillId="0" borderId="0" xfId="0" applyFont="1" applyAlignment="1"/>
    <xf numFmtId="0" fontId="1" fillId="3" borderId="0" xfId="0" applyFont="1" applyFill="1" applyAlignment="1"/>
    <xf numFmtId="0" fontId="2" fillId="0" borderId="0" xfId="0" applyFont="1" applyBorder="1"/>
    <xf numFmtId="0" fontId="2" fillId="0" borderId="0" xfId="0" applyFont="1" applyBorder="1" applyAlignment="1">
      <alignment horizontal="right"/>
    </xf>
    <xf numFmtId="0" fontId="2" fillId="0" borderId="1" xfId="0" applyFont="1" applyBorder="1" applyAlignment="1">
      <alignment vertical="center"/>
    </xf>
    <xf numFmtId="0" fontId="15" fillId="0" borderId="1" xfId="0" applyFont="1" applyBorder="1" applyAlignment="1">
      <alignment vertical="center"/>
    </xf>
    <xf numFmtId="44" fontId="15" fillId="0" borderId="1" xfId="0" applyNumberFormat="1" applyFont="1" applyBorder="1" applyAlignment="1">
      <alignment vertical="center"/>
    </xf>
    <xf numFmtId="0" fontId="15" fillId="0" borderId="1" xfId="0" applyFont="1" applyBorder="1" applyAlignment="1">
      <alignment vertical="center"/>
    </xf>
    <xf numFmtId="0" fontId="15" fillId="0" borderId="0" xfId="0" applyFont="1" applyAlignment="1"/>
    <xf numFmtId="0" fontId="0" fillId="0" borderId="0" xfId="0" applyFill="1"/>
    <xf numFmtId="0" fontId="1" fillId="3" borderId="0" xfId="0" applyFont="1" applyFill="1"/>
    <xf numFmtId="0" fontId="4" fillId="0" borderId="0" xfId="0" applyFont="1" applyAlignment="1"/>
    <xf numFmtId="0" fontId="10" fillId="0" borderId="0" xfId="0" applyFont="1" applyAlignment="1"/>
    <xf numFmtId="0" fontId="1" fillId="0" borderId="0" xfId="0" applyFont="1" applyBorder="1" applyAlignment="1">
      <alignment horizontal="left" vertical="center"/>
    </xf>
    <xf numFmtId="0" fontId="1" fillId="0" borderId="1" xfId="0" applyFont="1" applyBorder="1" applyAlignment="1"/>
    <xf numFmtId="0" fontId="0" fillId="0" borderId="1" xfId="0" applyBorder="1" applyAlignment="1"/>
    <xf numFmtId="0" fontId="0" fillId="3" borderId="0" xfId="0" applyFont="1" applyFill="1"/>
    <xf numFmtId="0" fontId="16"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814733655114824"/>
          <c:y val="0.0615892292614271"/>
          <c:w val="0.821982107586848"/>
          <c:h val="0.726522515373934"/>
        </c:manualLayout>
      </c:layout>
      <c:barChart>
        <c:barDir val="col"/>
        <c:grouping val="clustered"/>
        <c:varyColors val="0"/>
        <c:ser>
          <c:idx val="0"/>
          <c:order val="0"/>
          <c:tx>
            <c:strRef>
              <c:f>Sheet3!$B$1</c:f>
              <c:strCache>
                <c:ptCount val="1"/>
                <c:pt idx="0">
                  <c:v>活躍賬戶（百万）</c:v>
                </c:pt>
              </c:strCache>
            </c:strRef>
          </c:tx>
          <c:spPr>
            <a:solidFill>
              <a:schemeClr val="accent1"/>
            </a:solidFill>
            <a:ln>
              <a:noFill/>
            </a:ln>
            <a:effectLst/>
          </c:spPr>
          <c:invertIfNegative val="0"/>
          <c:dLbls>
            <c:delete val="1"/>
          </c:dLbls>
          <c:cat>
            <c:numRef>
              <c:f>Sheet3!$A$2:$A$18</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Sheet3!$B$2:$B$18</c:f>
              <c:numCache>
                <c:formatCode>General</c:formatCode>
                <c:ptCount val="17"/>
                <c:pt idx="0">
                  <c:v>43.8</c:v>
                </c:pt>
                <c:pt idx="1">
                  <c:v>54.4</c:v>
                </c:pt>
                <c:pt idx="2">
                  <c:v>81.5</c:v>
                </c:pt>
                <c:pt idx="3" c:formatCode="0.00_ ">
                  <c:v>134.8</c:v>
                </c:pt>
                <c:pt idx="4" c:formatCode="0.00_ ">
                  <c:v>201.9</c:v>
                </c:pt>
                <c:pt idx="5" c:formatCode="0.00_ ">
                  <c:v>232.6</c:v>
                </c:pt>
                <c:pt idx="6" c:formatCode="0.00_ ">
                  <c:v>300.2</c:v>
                </c:pt>
                <c:pt idx="7" c:formatCode="0.00_ ">
                  <c:v>376.6</c:v>
                </c:pt>
                <c:pt idx="8" c:formatCode="0.00_ ">
                  <c:v>522.9</c:v>
                </c:pt>
                <c:pt idx="9" c:formatCode="0.00_ ">
                  <c:v>647.6</c:v>
                </c:pt>
                <c:pt idx="10" c:formatCode="0.00_ ">
                  <c:v>721</c:v>
                </c:pt>
                <c:pt idx="11" c:formatCode="0.00_ ">
                  <c:v>798.2</c:v>
                </c:pt>
                <c:pt idx="12" c:formatCode="0.00_ ">
                  <c:v>808</c:v>
                </c:pt>
                <c:pt idx="13" c:formatCode="0.00_ ">
                  <c:v>815.3</c:v>
                </c:pt>
                <c:pt idx="14" c:formatCode="0.00_ ">
                  <c:v>853.1</c:v>
                </c:pt>
                <c:pt idx="15" c:formatCode="0.00_ ">
                  <c:v>889.3</c:v>
                </c:pt>
                <c:pt idx="16" c:formatCode="0.00_ ">
                  <c:v>988.6</c:v>
                </c:pt>
              </c:numCache>
            </c:numRef>
          </c:val>
        </c:ser>
        <c:dLbls>
          <c:showLegendKey val="0"/>
          <c:showVal val="0"/>
          <c:showCatName val="0"/>
          <c:showSerName val="0"/>
          <c:showPercent val="0"/>
          <c:showBubbleSize val="0"/>
        </c:dLbls>
        <c:gapWidth val="75"/>
        <c:overlap val="0"/>
        <c:axId val="936496974"/>
        <c:axId val="471480998"/>
      </c:barChart>
      <c:lineChart>
        <c:grouping val="standard"/>
        <c:varyColors val="0"/>
        <c:ser>
          <c:idx val="1"/>
          <c:order val="1"/>
          <c:tx>
            <c:strRef>
              <c:f>Sheet3!$C$1</c:f>
              <c:strCache>
                <c:ptCount val="1"/>
                <c:pt idx="0">
                  <c:v>總收入（千元）</c:v>
                </c:pt>
              </c:strCache>
            </c:strRef>
          </c:tx>
          <c:spPr>
            <a:ln w="28575" cap="rnd">
              <a:solidFill>
                <a:schemeClr val="accent2"/>
              </a:solidFill>
              <a:round/>
            </a:ln>
            <a:effectLst/>
          </c:spPr>
          <c:marker>
            <c:symbol val="none"/>
          </c:marker>
          <c:dLbls>
            <c:delete val="1"/>
          </c:dLbls>
          <c:cat>
            <c:numRef>
              <c:f>Sheet3!$A$2:$A$18</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Sheet3!$C$2:$C$18</c:f>
              <c:numCache>
                <c:formatCode>General</c:formatCode>
                <c:ptCount val="17"/>
                <c:pt idx="0">
                  <c:v>49076</c:v>
                </c:pt>
                <c:pt idx="1">
                  <c:v>263107</c:v>
                </c:pt>
                <c:pt idx="2">
                  <c:v>734957</c:v>
                </c:pt>
                <c:pt idx="3">
                  <c:v>1143533</c:v>
                </c:pt>
                <c:pt idx="4">
                  <c:v>1426395</c:v>
                </c:pt>
                <c:pt idx="5">
                  <c:v>2800441</c:v>
                </c:pt>
                <c:pt idx="6">
                  <c:v>3820923</c:v>
                </c:pt>
                <c:pt idx="7">
                  <c:v>7154544</c:v>
                </c:pt>
                <c:pt idx="8">
                  <c:v>12439960</c:v>
                </c:pt>
                <c:pt idx="9">
                  <c:v>19646031</c:v>
                </c:pt>
                <c:pt idx="10">
                  <c:v>28496072</c:v>
                </c:pt>
                <c:pt idx="11">
                  <c:v>43893700</c:v>
                </c:pt>
                <c:pt idx="12">
                  <c:v>60437000</c:v>
                </c:pt>
                <c:pt idx="13">
                  <c:v>78932000</c:v>
                </c:pt>
                <c:pt idx="14">
                  <c:v>102863000</c:v>
                </c:pt>
                <c:pt idx="15">
                  <c:v>151938000</c:v>
                </c:pt>
                <c:pt idx="16">
                  <c:v>237760000</c:v>
                </c:pt>
              </c:numCache>
            </c:numRef>
          </c:val>
          <c:smooth val="0"/>
        </c:ser>
        <c:dLbls>
          <c:showLegendKey val="0"/>
          <c:showVal val="0"/>
          <c:showCatName val="0"/>
          <c:showSerName val="0"/>
          <c:showPercent val="0"/>
          <c:showBubbleSize val="0"/>
        </c:dLbls>
        <c:marker val="0"/>
        <c:smooth val="0"/>
        <c:axId val="432834206"/>
        <c:axId val="40902757"/>
      </c:lineChart>
      <c:catAx>
        <c:axId val="93649697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71480998"/>
        <c:crosses val="autoZero"/>
        <c:auto val="1"/>
        <c:lblAlgn val="ctr"/>
        <c:lblOffset val="100"/>
        <c:noMultiLvlLbl val="0"/>
      </c:catAx>
      <c:valAx>
        <c:axId val="47148099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36496974"/>
        <c:crosses val="autoZero"/>
        <c:crossBetween val="between"/>
      </c:valAx>
      <c:catAx>
        <c:axId val="432834206"/>
        <c:scaling>
          <c:orientation val="minMax"/>
        </c:scaling>
        <c:delete val="1"/>
        <c:axPos val="t"/>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902757"/>
        <c:crosses val="max"/>
        <c:auto val="1"/>
        <c:lblAlgn val="ctr"/>
        <c:lblOffset val="100"/>
        <c:noMultiLvlLbl val="0"/>
      </c:catAx>
      <c:valAx>
        <c:axId val="40902757"/>
        <c:scaling>
          <c:orientation val="minMax"/>
        </c:scaling>
        <c:delete val="0"/>
        <c:axPos val="r"/>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32834206"/>
        <c:crosses val="max"/>
        <c:crossBetween val="between"/>
        <c:dispUnits>
          <c:builtInUnit val="hundreds"/>
        </c:dispUnits>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'05作业'!$C$31</c:f>
              <c:strCache>
                <c:ptCount val="1"/>
                <c:pt idx="0">
                  <c:v>活跃用户</c:v>
                </c:pt>
              </c:strCache>
            </c:strRef>
          </c:tx>
          <c:spPr>
            <a:solidFill>
              <a:schemeClr val="accent1"/>
            </a:solidFill>
            <a:ln>
              <a:noFill/>
            </a:ln>
            <a:effectLst/>
          </c:spPr>
          <c:invertIfNegative val="0"/>
          <c:dLbls>
            <c:delete val="1"/>
          </c:dLbls>
          <c:cat>
            <c:numRef>
              <c:f>'05作业'!$B$32:$B$38</c:f>
              <c:numCache>
                <c:formatCode>General</c:formatCode>
                <c:ptCount val="7"/>
                <c:pt idx="0">
                  <c:v>2011</c:v>
                </c:pt>
                <c:pt idx="1">
                  <c:v>2012</c:v>
                </c:pt>
                <c:pt idx="2">
                  <c:v>2013</c:v>
                </c:pt>
                <c:pt idx="3">
                  <c:v>2014</c:v>
                </c:pt>
                <c:pt idx="4">
                  <c:v>2015</c:v>
                </c:pt>
                <c:pt idx="5">
                  <c:v>2016</c:v>
                </c:pt>
                <c:pt idx="6">
                  <c:v>2017</c:v>
                </c:pt>
              </c:numCache>
            </c:numRef>
          </c:cat>
          <c:val>
            <c:numRef>
              <c:f>'05作业'!$C$32:$C$38</c:f>
              <c:numCache>
                <c:formatCode>0.00_ </c:formatCode>
                <c:ptCount val="7"/>
                <c:pt idx="0">
                  <c:v>400000000</c:v>
                </c:pt>
                <c:pt idx="1">
                  <c:v>456000000</c:v>
                </c:pt>
                <c:pt idx="2">
                  <c:v>475000000</c:v>
                </c:pt>
                <c:pt idx="3">
                  <c:v>509000000</c:v>
                </c:pt>
                <c:pt idx="4">
                  <c:v>514000000</c:v>
                </c:pt>
                <c:pt idx="5">
                  <c:v>515000000</c:v>
                </c:pt>
                <c:pt idx="6">
                  <c:v>529000000</c:v>
                </c:pt>
              </c:numCache>
            </c:numRef>
          </c:val>
        </c:ser>
        <c:dLbls>
          <c:showLegendKey val="0"/>
          <c:showVal val="0"/>
          <c:showCatName val="0"/>
          <c:showSerName val="0"/>
          <c:showPercent val="0"/>
          <c:showBubbleSize val="0"/>
        </c:dLbls>
        <c:gapWidth val="219"/>
        <c:overlap val="-27"/>
        <c:axId val="823638255"/>
        <c:axId val="709552069"/>
      </c:barChart>
      <c:lineChart>
        <c:grouping val="standard"/>
        <c:varyColors val="0"/>
        <c:ser>
          <c:idx val="1"/>
          <c:order val="1"/>
          <c:tx>
            <c:strRef>
              <c:f>'05作业'!$D$31</c:f>
              <c:strCache>
                <c:ptCount val="1"/>
                <c:pt idx="0">
                  <c:v>总收入（万美元）</c:v>
                </c:pt>
              </c:strCache>
            </c:strRef>
          </c:tx>
          <c:spPr>
            <a:ln w="28575" cap="rnd">
              <a:solidFill>
                <a:schemeClr val="accent2"/>
              </a:solidFill>
              <a:round/>
            </a:ln>
            <a:effectLst/>
          </c:spPr>
          <c:marker>
            <c:symbol val="none"/>
          </c:marker>
          <c:dLbls>
            <c:delete val="1"/>
          </c:dLbls>
          <c:val>
            <c:numRef>
              <c:f>'05作业'!$D$32:$D$38</c:f>
              <c:numCache>
                <c:formatCode>"$"#,##0.00;\-"$"#,##0.00</c:formatCode>
                <c:ptCount val="7"/>
                <c:pt idx="0">
                  <c:v>16783</c:v>
                </c:pt>
                <c:pt idx="1">
                  <c:v>32908</c:v>
                </c:pt>
                <c:pt idx="2">
                  <c:v>67120</c:v>
                </c:pt>
                <c:pt idx="3">
                  <c:v>139060</c:v>
                </c:pt>
                <c:pt idx="4">
                  <c:v>148125.613424094</c:v>
                </c:pt>
                <c:pt idx="5">
                  <c:v>147759.823959421</c:v>
                </c:pt>
                <c:pt idx="6">
                  <c:v>182699.305814735</c:v>
                </c:pt>
              </c:numCache>
            </c:numRef>
          </c:val>
          <c:smooth val="0"/>
        </c:ser>
        <c:dLbls>
          <c:showLegendKey val="0"/>
          <c:showVal val="0"/>
          <c:showCatName val="0"/>
          <c:showSerName val="0"/>
          <c:showPercent val="0"/>
          <c:showBubbleSize val="0"/>
        </c:dLbls>
        <c:marker val="0"/>
        <c:smooth val="0"/>
        <c:axId val="676539730"/>
        <c:axId val="830262419"/>
      </c:lineChart>
      <c:catAx>
        <c:axId val="8236382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09552069"/>
        <c:crosses val="autoZero"/>
        <c:auto val="1"/>
        <c:lblAlgn val="ctr"/>
        <c:lblOffset val="100"/>
        <c:noMultiLvlLbl val="0"/>
      </c:catAx>
      <c:valAx>
        <c:axId val="709552069"/>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3638255"/>
        <c:crosses val="autoZero"/>
        <c:crossBetween val="between"/>
      </c:valAx>
      <c:catAx>
        <c:axId val="676539730"/>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30262419"/>
        <c:crosses val="autoZero"/>
        <c:auto val="1"/>
        <c:lblAlgn val="ctr"/>
        <c:lblOffset val="100"/>
        <c:noMultiLvlLbl val="0"/>
      </c:catAx>
      <c:valAx>
        <c:axId val="830262419"/>
        <c:scaling>
          <c:orientation val="minMax"/>
        </c:scaling>
        <c:delete val="0"/>
        <c:axPos val="r"/>
        <c:numFmt formatCode="&quot;$&quot;#,##0.00;\-&quot;$&quot;#,##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6539730"/>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'05作业'!$C$49</c:f>
              <c:strCache>
                <c:ptCount val="1"/>
                <c:pt idx="0">
                  <c:v>活跃用户（万）</c:v>
                </c:pt>
              </c:strCache>
            </c:strRef>
          </c:tx>
          <c:spPr>
            <a:solidFill>
              <a:schemeClr val="accent1"/>
            </a:solidFill>
            <a:ln>
              <a:noFill/>
            </a:ln>
            <a:effectLst/>
          </c:spPr>
          <c:invertIfNegative val="0"/>
          <c:dLbls>
            <c:delete val="1"/>
          </c:dLbls>
          <c:cat>
            <c:numRef>
              <c:f>'05作业'!$B$50:$B$53</c:f>
              <c:numCache>
                <c:formatCode>General</c:formatCode>
                <c:ptCount val="4"/>
                <c:pt idx="0">
                  <c:v>2014</c:v>
                </c:pt>
                <c:pt idx="1">
                  <c:v>2015</c:v>
                </c:pt>
                <c:pt idx="2">
                  <c:v>2016</c:v>
                </c:pt>
                <c:pt idx="3">
                  <c:v>2017</c:v>
                </c:pt>
              </c:numCache>
            </c:numRef>
          </c:cat>
          <c:val>
            <c:numRef>
              <c:f>'05作业'!$C$50:$C$53</c:f>
              <c:numCache>
                <c:formatCode>0.00_ </c:formatCode>
                <c:ptCount val="4"/>
                <c:pt idx="0">
                  <c:v>6930</c:v>
                </c:pt>
                <c:pt idx="1">
                  <c:v>6980</c:v>
                </c:pt>
                <c:pt idx="2">
                  <c:v>8110</c:v>
                </c:pt>
                <c:pt idx="3">
                  <c:v>9910</c:v>
                </c:pt>
              </c:numCache>
            </c:numRef>
          </c:val>
        </c:ser>
        <c:dLbls>
          <c:showLegendKey val="0"/>
          <c:showVal val="0"/>
          <c:showCatName val="0"/>
          <c:showSerName val="0"/>
          <c:showPercent val="0"/>
          <c:showBubbleSize val="0"/>
        </c:dLbls>
        <c:gapWidth val="219"/>
        <c:overlap val="-27"/>
        <c:axId val="956569438"/>
        <c:axId val="138309842"/>
      </c:barChart>
      <c:lineChart>
        <c:grouping val="standard"/>
        <c:varyColors val="0"/>
        <c:ser>
          <c:idx val="1"/>
          <c:order val="1"/>
          <c:tx>
            <c:strRef>
              <c:f>'05作业'!$D$49</c:f>
              <c:strCache>
                <c:ptCount val="1"/>
                <c:pt idx="0">
                  <c:v>总收入（万美元）</c:v>
                </c:pt>
              </c:strCache>
            </c:strRef>
          </c:tx>
          <c:spPr>
            <a:ln w="28575" cap="rnd">
              <a:solidFill>
                <a:schemeClr val="accent2"/>
              </a:solidFill>
              <a:round/>
            </a:ln>
            <a:effectLst/>
          </c:spPr>
          <c:marker>
            <c:symbol val="none"/>
          </c:marker>
          <c:dLbls>
            <c:delete val="1"/>
          </c:dLbls>
          <c:val>
            <c:numRef>
              <c:f>'05作业'!$D$50:$D$53</c:f>
              <c:numCache>
                <c:formatCode>"$"#,##0.00;\-"$"#,##0.00</c:formatCode>
                <c:ptCount val="4"/>
                <c:pt idx="0">
                  <c:v>4480</c:v>
                </c:pt>
                <c:pt idx="1">
                  <c:v>13400</c:v>
                </c:pt>
                <c:pt idx="2">
                  <c:v>24610</c:v>
                </c:pt>
                <c:pt idx="3">
                  <c:v>38640</c:v>
                </c:pt>
              </c:numCache>
            </c:numRef>
          </c:val>
          <c:smooth val="0"/>
        </c:ser>
        <c:dLbls>
          <c:showLegendKey val="0"/>
          <c:showVal val="0"/>
          <c:showCatName val="0"/>
          <c:showSerName val="0"/>
          <c:showPercent val="0"/>
          <c:showBubbleSize val="0"/>
        </c:dLbls>
        <c:marker val="0"/>
        <c:smooth val="0"/>
        <c:axId val="465217702"/>
        <c:axId val="125098470"/>
      </c:lineChart>
      <c:catAx>
        <c:axId val="95656943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38309842"/>
        <c:crosses val="autoZero"/>
        <c:auto val="1"/>
        <c:lblAlgn val="ctr"/>
        <c:lblOffset val="100"/>
        <c:noMultiLvlLbl val="0"/>
      </c:catAx>
      <c:valAx>
        <c:axId val="138309842"/>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56569438"/>
        <c:crosses val="autoZero"/>
        <c:crossBetween val="between"/>
      </c:valAx>
      <c:catAx>
        <c:axId val="465217702"/>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5098470"/>
        <c:crosses val="autoZero"/>
        <c:auto val="1"/>
        <c:lblAlgn val="ctr"/>
        <c:lblOffset val="100"/>
        <c:noMultiLvlLbl val="0"/>
      </c:catAx>
      <c:valAx>
        <c:axId val="125098470"/>
        <c:scaling>
          <c:orientation val="minMax"/>
        </c:scaling>
        <c:delete val="0"/>
        <c:axPos val="r"/>
        <c:numFmt formatCode="&quot;$&quot;#,##0.00;\-&quot;$&quot;#,##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65217702"/>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98614190687361"/>
          <c:y val="0.0496879500720115"/>
          <c:w val="0.819262749445676"/>
          <c:h val="0.721891502640422"/>
        </c:manualLayout>
      </c:layout>
      <c:barChart>
        <c:barDir val="col"/>
        <c:grouping val="clustered"/>
        <c:varyColors val="0"/>
        <c:ser>
          <c:idx val="0"/>
          <c:order val="0"/>
          <c:tx>
            <c:strRef>
              <c:f>'05作业'!$H$61</c:f>
              <c:strCache>
                <c:ptCount val="1"/>
                <c:pt idx="0">
                  <c:v>网民总数(万)</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'05作业'!$G$63:$G$72</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'05作业'!$H$62:$H$72</c:f>
              <c:numCache>
                <c:formatCode>General</c:formatCode>
                <c:ptCount val="11"/>
                <c:pt idx="0">
                  <c:v>21000</c:v>
                </c:pt>
                <c:pt idx="1">
                  <c:v>29800</c:v>
                </c:pt>
                <c:pt idx="2">
                  <c:v>38400</c:v>
                </c:pt>
                <c:pt idx="3">
                  <c:v>45730</c:v>
                </c:pt>
                <c:pt idx="4">
                  <c:v>51310</c:v>
                </c:pt>
                <c:pt idx="5">
                  <c:v>56400</c:v>
                </c:pt>
                <c:pt idx="6">
                  <c:v>61758</c:v>
                </c:pt>
                <c:pt idx="7">
                  <c:v>64875</c:v>
                </c:pt>
                <c:pt idx="8">
                  <c:v>68826</c:v>
                </c:pt>
                <c:pt idx="9">
                  <c:v>73125</c:v>
                </c:pt>
                <c:pt idx="10">
                  <c:v>77198</c:v>
                </c:pt>
              </c:numCache>
            </c:numRef>
          </c:val>
        </c:ser>
        <c:dLbls>
          <c:showLegendKey val="0"/>
          <c:showVal val="1"/>
          <c:showCatName val="0"/>
          <c:showSerName val="0"/>
          <c:showPercent val="0"/>
          <c:showBubbleSize val="0"/>
        </c:dLbls>
        <c:gapWidth val="150"/>
        <c:overlap val="0"/>
        <c:axId val="969432902"/>
        <c:axId val="896252046"/>
      </c:barChart>
      <c:lineChart>
        <c:grouping val="standard"/>
        <c:varyColors val="0"/>
        <c:ser>
          <c:idx val="1"/>
          <c:order val="1"/>
          <c:tx>
            <c:strRef>
              <c:f>'05作业'!$I$61</c:f>
              <c:strCache>
                <c:ptCount val="1"/>
                <c:pt idx="0">
                  <c:v>增长率</c:v>
                </c:pt>
              </c:strCache>
            </c:strRef>
          </c:tx>
          <c:spPr>
            <a:ln w="28575" cap="rnd">
              <a:solidFill>
                <a:schemeClr val="accent2"/>
              </a:solidFill>
              <a:round/>
            </a:ln>
            <a:effectLst/>
          </c:spPr>
          <c:marker>
            <c:symbol val="none"/>
          </c:marker>
          <c:dLbls>
            <c:delete val="1"/>
          </c:dLbls>
          <c:val>
            <c:numRef>
              <c:f>'05作业'!$I$62:$I$72</c:f>
              <c:numCache>
                <c:formatCode>General</c:formatCode>
                <c:ptCount val="11"/>
                <c:pt idx="1" c:formatCode="0.00%">
                  <c:v>0.419047619047619</c:v>
                </c:pt>
                <c:pt idx="2" c:formatCode="0.00%">
                  <c:v>0.288590604026846</c:v>
                </c:pt>
                <c:pt idx="3" c:formatCode="0.00%">
                  <c:v>0.190885416666667</c:v>
                </c:pt>
                <c:pt idx="4" c:formatCode="0.00%">
                  <c:v>0.12202055543407</c:v>
                </c:pt>
                <c:pt idx="5" c:formatCode="0.00%">
                  <c:v>0.0992009354901579</c:v>
                </c:pt>
                <c:pt idx="6" c:formatCode="0.00%">
                  <c:v>0.095</c:v>
                </c:pt>
                <c:pt idx="7" c:formatCode="0.00%">
                  <c:v>0.0504711940153502</c:v>
                </c:pt>
                <c:pt idx="8" c:formatCode="0.00%">
                  <c:v>0.0609017341040462</c:v>
                </c:pt>
                <c:pt idx="9" c:formatCode="0.00%">
                  <c:v>0.0624618603434748</c:v>
                </c:pt>
                <c:pt idx="10" c:formatCode="0.00%">
                  <c:v>0.0556991452991453</c:v>
                </c:pt>
              </c:numCache>
            </c:numRef>
          </c:val>
          <c:smooth val="0"/>
        </c:ser>
        <c:dLbls>
          <c:showLegendKey val="0"/>
          <c:showVal val="0"/>
          <c:showCatName val="0"/>
          <c:showSerName val="0"/>
          <c:showPercent val="0"/>
          <c:showBubbleSize val="0"/>
        </c:dLbls>
        <c:marker val="0"/>
        <c:smooth val="0"/>
        <c:axId val="669543536"/>
        <c:axId val="672699106"/>
      </c:lineChart>
      <c:catAx>
        <c:axId val="96943290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96252046"/>
        <c:crosses val="autoZero"/>
        <c:auto val="1"/>
        <c:lblAlgn val="ctr"/>
        <c:lblOffset val="100"/>
        <c:noMultiLvlLbl val="0"/>
      </c:catAx>
      <c:valAx>
        <c:axId val="89625204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69432902"/>
        <c:crosses val="autoZero"/>
        <c:crossBetween val="between"/>
      </c:valAx>
      <c:catAx>
        <c:axId val="669543536"/>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2699106"/>
        <c:crosses val="autoZero"/>
        <c:auto val="1"/>
        <c:lblAlgn val="ctr"/>
        <c:lblOffset val="100"/>
        <c:noMultiLvlLbl val="0"/>
      </c:catAx>
      <c:valAx>
        <c:axId val="672699106"/>
        <c:scaling>
          <c:orientation val="minMax"/>
        </c:scaling>
        <c:delete val="0"/>
        <c:axPos val="r"/>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69543536"/>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Sheet2!$A$1</c:f>
              <c:strCache>
                <c:ptCount val="1"/>
                <c:pt idx="0">
                  <c:v>时间</c:v>
                </c:pt>
              </c:strCache>
            </c:strRef>
          </c:tx>
          <c:spPr>
            <a:solidFill>
              <a:schemeClr val="accent1"/>
            </a:solidFill>
            <a:ln>
              <a:noFill/>
            </a:ln>
            <a:effectLst/>
          </c:spPr>
          <c:invertIfNegative val="0"/>
          <c:dLbls>
            <c:delete val="1"/>
          </c:dLbls>
          <c:cat>
            <c:numRef>
              <c:f>Sheet2!$B$1:$D$1</c:f>
              <c:numCache>
                <c:formatCode>General</c:formatCode>
                <c:ptCount val="3"/>
                <c:pt idx="0">
                  <c:v>2001</c:v>
                </c:pt>
                <c:pt idx="1">
                  <c:v>2002</c:v>
                </c:pt>
                <c:pt idx="2">
                  <c:v>2003</c:v>
                </c:pt>
              </c:numCache>
            </c:numRef>
          </c:cat>
          <c:val>
            <c:numRef>
              <c:f>Sheet2!$B$1:$D$1</c:f>
              <c:numCache>
                <c:formatCode>General</c:formatCode>
                <c:ptCount val="3"/>
                <c:pt idx="0">
                  <c:v>2001</c:v>
                </c:pt>
                <c:pt idx="1">
                  <c:v>2002</c:v>
                </c:pt>
                <c:pt idx="2">
                  <c:v>2003</c:v>
                </c:pt>
              </c:numCache>
            </c:numRef>
          </c:val>
        </c:ser>
        <c:dLbls>
          <c:showLegendKey val="0"/>
          <c:showVal val="0"/>
          <c:showCatName val="0"/>
          <c:showSerName val="0"/>
          <c:showPercent val="0"/>
          <c:showBubbleSize val="0"/>
        </c:dLbls>
        <c:gapWidth val="219"/>
        <c:overlap val="-27"/>
        <c:axId val="780891707"/>
        <c:axId val="555926244"/>
      </c:barChart>
      <c:barChart>
        <c:barDir val="col"/>
        <c:grouping val="clustered"/>
        <c:varyColors val="0"/>
        <c:ser>
          <c:idx val="1"/>
          <c:order val="1"/>
          <c:tx>
            <c:strRef>
              <c:f>Sheet2!$A$2</c:f>
              <c:strCache>
                <c:ptCount val="1"/>
                <c:pt idx="0">
                  <c:v>用户数（百万）</c:v>
                </c:pt>
              </c:strCache>
            </c:strRef>
          </c:tx>
          <c:spPr>
            <a:solidFill>
              <a:schemeClr val="accent2"/>
            </a:solidFill>
            <a:ln>
              <a:noFill/>
            </a:ln>
            <a:effectLst/>
          </c:spPr>
          <c:invertIfNegative val="0"/>
          <c:dLbls>
            <c:delete val="1"/>
          </c:dLbls>
          <c:val>
            <c:numRef>
              <c:f>Sheet2!$B$2:$D$2</c:f>
              <c:numCache>
                <c:formatCode>_ * #,##0.00_ ;_ * \-#,##0.00_ ;_ * "-"??_ ;_ @_ </c:formatCode>
                <c:ptCount val="3"/>
                <c:pt idx="0">
                  <c:v>43.8</c:v>
                </c:pt>
                <c:pt idx="1">
                  <c:v>54.4</c:v>
                </c:pt>
                <c:pt idx="2">
                  <c:v>81.5</c:v>
                </c:pt>
              </c:numCache>
            </c:numRef>
          </c:val>
        </c:ser>
        <c:dLbls>
          <c:showLegendKey val="0"/>
          <c:showVal val="0"/>
          <c:showCatName val="0"/>
          <c:showSerName val="0"/>
          <c:showPercent val="0"/>
          <c:showBubbleSize val="0"/>
        </c:dLbls>
        <c:gapWidth val="219"/>
        <c:overlap val="-27"/>
        <c:axId val="152805066"/>
        <c:axId val="868344438"/>
      </c:barChart>
      <c:lineChart>
        <c:grouping val="standard"/>
        <c:varyColors val="0"/>
        <c:ser>
          <c:idx val="2"/>
          <c:order val="2"/>
          <c:tx>
            <c:strRef>
              <c:f>Sheet2!$A$3</c:f>
              <c:strCache>
                <c:ptCount val="1"/>
                <c:pt idx="0">
                  <c:v>总收入（千元）</c:v>
                </c:pt>
              </c:strCache>
            </c:strRef>
          </c:tx>
          <c:spPr>
            <a:ln w="28575" cap="rnd">
              <a:solidFill>
                <a:schemeClr val="accent3"/>
              </a:solidFill>
              <a:round/>
            </a:ln>
            <a:effectLst/>
          </c:spPr>
          <c:marker>
            <c:symbol val="none"/>
          </c:marker>
          <c:dLbls>
            <c:delete val="1"/>
          </c:dLbls>
          <c:val>
            <c:numRef>
              <c:f>Sheet2!$B$3:$D$3</c:f>
              <c:numCache>
                <c:formatCode>_ * #,##0.00_ ;_ * \-#,##0.00_ ;_ * "-"??_ ;_ @_ </c:formatCode>
                <c:ptCount val="3"/>
                <c:pt idx="0">
                  <c:v>49076</c:v>
                </c:pt>
                <c:pt idx="1">
                  <c:v>263107</c:v>
                </c:pt>
                <c:pt idx="2">
                  <c:v>734957</c:v>
                </c:pt>
              </c:numCache>
            </c:numRef>
          </c:val>
          <c:smooth val="0"/>
        </c:ser>
        <c:dLbls>
          <c:showLegendKey val="0"/>
          <c:showVal val="0"/>
          <c:showCatName val="0"/>
          <c:showSerName val="0"/>
          <c:showPercent val="0"/>
          <c:showBubbleSize val="0"/>
        </c:dLbls>
        <c:marker val="0"/>
        <c:smooth val="0"/>
        <c:axId val="780891707"/>
        <c:axId val="555926244"/>
      </c:lineChart>
      <c:catAx>
        <c:axId val="7808917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55926244"/>
        <c:crosses val="autoZero"/>
        <c:auto val="1"/>
        <c:lblAlgn val="ctr"/>
        <c:lblOffset val="100"/>
        <c:noMultiLvlLbl val="0"/>
      </c:catAx>
      <c:valAx>
        <c:axId val="5559262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0891707"/>
        <c:crosses val="autoZero"/>
        <c:crossBetween val="between"/>
      </c:valAx>
      <c:catAx>
        <c:axId val="152805066"/>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8344438"/>
        <c:crosses val="autoZero"/>
        <c:auto val="1"/>
        <c:lblAlgn val="ctr"/>
        <c:lblOffset val="100"/>
        <c:noMultiLvlLbl val="0"/>
      </c:catAx>
      <c:valAx>
        <c:axId val="868344438"/>
        <c:scaling>
          <c:orientation val="minMax"/>
        </c:scaling>
        <c:delete val="0"/>
        <c:axPos val="r"/>
        <c:numFmt formatCode="_ * #,##0.00_ ;_ * \-#,##0.00_ ;_ * &quot;-&quot;??_ ;_ @_ "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2805066"/>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Sheet3!$B$1</c:f>
              <c:strCache>
                <c:ptCount val="1"/>
                <c:pt idx="0">
                  <c:v>活躍賬戶（百万）</c:v>
                </c:pt>
              </c:strCache>
            </c:strRef>
          </c:tx>
          <c:spPr>
            <a:solidFill>
              <a:schemeClr val="accent1"/>
            </a:solidFill>
            <a:ln>
              <a:noFill/>
            </a:ln>
            <a:effectLst/>
          </c:spPr>
          <c:invertIfNegative val="0"/>
          <c:dLbls>
            <c:numFmt formatCode="#,##0.00_);[Red]\(#,##0.00\)" sourceLinked="0"/>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Sheet3!$A$2:$A$18</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Sheet3!$B$2:$B$18</c:f>
              <c:numCache>
                <c:formatCode>General</c:formatCode>
                <c:ptCount val="17"/>
                <c:pt idx="0">
                  <c:v>43.8</c:v>
                </c:pt>
                <c:pt idx="1">
                  <c:v>54.4</c:v>
                </c:pt>
                <c:pt idx="2">
                  <c:v>81.5</c:v>
                </c:pt>
                <c:pt idx="3" c:formatCode="0.00_ ">
                  <c:v>134.8</c:v>
                </c:pt>
                <c:pt idx="4" c:formatCode="0.00_ ">
                  <c:v>201.9</c:v>
                </c:pt>
                <c:pt idx="5" c:formatCode="0.00_ ">
                  <c:v>232.6</c:v>
                </c:pt>
                <c:pt idx="6" c:formatCode="0.00_ ">
                  <c:v>300.2</c:v>
                </c:pt>
                <c:pt idx="7" c:formatCode="0.00_ ">
                  <c:v>376.6</c:v>
                </c:pt>
                <c:pt idx="8" c:formatCode="0.00_ ">
                  <c:v>522.9</c:v>
                </c:pt>
                <c:pt idx="9" c:formatCode="0.00_ ">
                  <c:v>647.6</c:v>
                </c:pt>
                <c:pt idx="10" c:formatCode="0.00_ ">
                  <c:v>721</c:v>
                </c:pt>
                <c:pt idx="11" c:formatCode="0.00_ ">
                  <c:v>798.2</c:v>
                </c:pt>
                <c:pt idx="12" c:formatCode="0.00_ ">
                  <c:v>808</c:v>
                </c:pt>
                <c:pt idx="13" c:formatCode="0.00_ ">
                  <c:v>815.3</c:v>
                </c:pt>
                <c:pt idx="14" c:formatCode="0.00_ ">
                  <c:v>853.1</c:v>
                </c:pt>
                <c:pt idx="15" c:formatCode="0.00_ ">
                  <c:v>889.3</c:v>
                </c:pt>
                <c:pt idx="16" c:formatCode="0.00_ ">
                  <c:v>988.6</c:v>
                </c:pt>
              </c:numCache>
            </c:numRef>
          </c:val>
        </c:ser>
        <c:dLbls>
          <c:showLegendKey val="0"/>
          <c:showVal val="1"/>
          <c:showCatName val="0"/>
          <c:showSerName val="0"/>
          <c:showPercent val="0"/>
          <c:showBubbleSize val="0"/>
        </c:dLbls>
        <c:gapWidth val="75"/>
        <c:overlap val="0"/>
        <c:axId val="936496974"/>
        <c:axId val="471480998"/>
      </c:barChart>
      <c:lineChart>
        <c:grouping val="standard"/>
        <c:varyColors val="0"/>
        <c:ser>
          <c:idx val="1"/>
          <c:order val="1"/>
          <c:tx>
            <c:strRef>
              <c:f>Sheet3!$C$1</c:f>
              <c:strCache>
                <c:ptCount val="1"/>
                <c:pt idx="0">
                  <c:v>總收入（千元）</c:v>
                </c:pt>
              </c:strCache>
            </c:strRef>
          </c:tx>
          <c:spPr>
            <a:ln w="28575" cap="rnd">
              <a:solidFill>
                <a:schemeClr val="accent2"/>
              </a:solidFill>
              <a:round/>
            </a:ln>
            <a:effectLst/>
          </c:spPr>
          <c:marker>
            <c:symbol val="none"/>
          </c:marker>
          <c:dLbls>
            <c:numFmt formatCode="&quot;￥&quot;#,##0.00_);[Red]\(&quot;￥&quot;#,##0.00\)" sourceLinked="0"/>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Sheet3!$A$2:$A$18</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Sheet3!$C$2:$C$18</c:f>
              <c:numCache>
                <c:formatCode>General</c:formatCode>
                <c:ptCount val="17"/>
                <c:pt idx="0">
                  <c:v>49076</c:v>
                </c:pt>
                <c:pt idx="1">
                  <c:v>263107</c:v>
                </c:pt>
                <c:pt idx="2">
                  <c:v>734957</c:v>
                </c:pt>
                <c:pt idx="3">
                  <c:v>1143533</c:v>
                </c:pt>
                <c:pt idx="4">
                  <c:v>1426395</c:v>
                </c:pt>
                <c:pt idx="5">
                  <c:v>2800441</c:v>
                </c:pt>
                <c:pt idx="6">
                  <c:v>3820923</c:v>
                </c:pt>
                <c:pt idx="7">
                  <c:v>7154544</c:v>
                </c:pt>
                <c:pt idx="8">
                  <c:v>12439960</c:v>
                </c:pt>
                <c:pt idx="9">
                  <c:v>19646031</c:v>
                </c:pt>
                <c:pt idx="10">
                  <c:v>28496072</c:v>
                </c:pt>
                <c:pt idx="11">
                  <c:v>43893700</c:v>
                </c:pt>
                <c:pt idx="12">
                  <c:v>60437000</c:v>
                </c:pt>
                <c:pt idx="13">
                  <c:v>78932000</c:v>
                </c:pt>
                <c:pt idx="14">
                  <c:v>102863000</c:v>
                </c:pt>
                <c:pt idx="15">
                  <c:v>151938000</c:v>
                </c:pt>
                <c:pt idx="16">
                  <c:v>237760000</c:v>
                </c:pt>
              </c:numCache>
            </c:numRef>
          </c:val>
          <c:smooth val="0"/>
        </c:ser>
        <c:dLbls>
          <c:showLegendKey val="0"/>
          <c:showVal val="1"/>
          <c:showCatName val="0"/>
          <c:showSerName val="0"/>
          <c:showPercent val="0"/>
          <c:showBubbleSize val="0"/>
        </c:dLbls>
        <c:marker val="0"/>
        <c:smooth val="0"/>
        <c:axId val="432834206"/>
        <c:axId val="40902757"/>
      </c:lineChart>
      <c:catAx>
        <c:axId val="93649697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71480998"/>
        <c:crosses val="autoZero"/>
        <c:auto val="1"/>
        <c:lblAlgn val="ctr"/>
        <c:lblOffset val="100"/>
        <c:noMultiLvlLbl val="0"/>
      </c:catAx>
      <c:valAx>
        <c:axId val="47148099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36496974"/>
        <c:crosses val="autoZero"/>
        <c:crossBetween val="between"/>
      </c:valAx>
      <c:catAx>
        <c:axId val="432834206"/>
        <c:scaling>
          <c:orientation val="minMax"/>
        </c:scaling>
        <c:delete val="1"/>
        <c:axPos val="t"/>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902757"/>
        <c:crosses val="max"/>
        <c:auto val="1"/>
        <c:lblAlgn val="ctr"/>
        <c:lblOffset val="100"/>
        <c:noMultiLvlLbl val="0"/>
      </c:catAx>
      <c:valAx>
        <c:axId val="40902757"/>
        <c:scaling>
          <c:orientation val="minMax"/>
        </c:scaling>
        <c:delete val="0"/>
        <c:axPos val="r"/>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32834206"/>
        <c:crosses val="max"/>
        <c:crossBetween val="between"/>
        <c:dispUnits>
          <c:builtInUnit val="hundreds"/>
        </c:dispUnits>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267335</xdr:colOff>
      <xdr:row>6</xdr:row>
      <xdr:rowOff>14605</xdr:rowOff>
    </xdr:from>
    <xdr:to>
      <xdr:col>14</xdr:col>
      <xdr:colOff>202565</xdr:colOff>
      <xdr:row>24</xdr:row>
      <xdr:rowOff>1270</xdr:rowOff>
    </xdr:to>
    <xdr:graphicFrame>
      <xdr:nvGraphicFramePr>
        <xdr:cNvPr id="2" name="图表 1"/>
        <xdr:cNvGraphicFramePr/>
      </xdr:nvGraphicFramePr>
      <xdr:xfrm>
        <a:off x="6544945" y="1129030"/>
        <a:ext cx="6313170" cy="32442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247015</xdr:colOff>
      <xdr:row>26</xdr:row>
      <xdr:rowOff>85725</xdr:rowOff>
    </xdr:from>
    <xdr:to>
      <xdr:col>14</xdr:col>
      <xdr:colOff>264160</xdr:colOff>
      <xdr:row>43</xdr:row>
      <xdr:rowOff>135890</xdr:rowOff>
    </xdr:to>
    <xdr:graphicFrame>
      <xdr:nvGraphicFramePr>
        <xdr:cNvPr id="3" name="图表 2"/>
        <xdr:cNvGraphicFramePr/>
      </xdr:nvGraphicFramePr>
      <xdr:xfrm>
        <a:off x="6524625" y="4819650"/>
        <a:ext cx="6395085" cy="28695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245745</xdr:colOff>
      <xdr:row>46</xdr:row>
      <xdr:rowOff>130175</xdr:rowOff>
    </xdr:from>
    <xdr:to>
      <xdr:col>14</xdr:col>
      <xdr:colOff>276860</xdr:colOff>
      <xdr:row>58</xdr:row>
      <xdr:rowOff>15240</xdr:rowOff>
    </xdr:to>
    <xdr:graphicFrame>
      <xdr:nvGraphicFramePr>
        <xdr:cNvPr id="4" name="图表 3"/>
        <xdr:cNvGraphicFramePr/>
      </xdr:nvGraphicFramePr>
      <xdr:xfrm>
        <a:off x="6523355" y="8197850"/>
        <a:ext cx="6409055" cy="19138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168910</xdr:colOff>
      <xdr:row>60</xdr:row>
      <xdr:rowOff>11430</xdr:rowOff>
    </xdr:from>
    <xdr:to>
      <xdr:col>15</xdr:col>
      <xdr:colOff>626110</xdr:colOff>
      <xdr:row>75</xdr:row>
      <xdr:rowOff>125730</xdr:rowOff>
    </xdr:to>
    <xdr:graphicFrame>
      <xdr:nvGraphicFramePr>
        <xdr:cNvPr id="6" name="图表 5"/>
        <xdr:cNvGraphicFramePr/>
      </xdr:nvGraphicFramePr>
      <xdr:xfrm>
        <a:off x="9037320" y="10469880"/>
        <a:ext cx="493014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41275</xdr:colOff>
      <xdr:row>130</xdr:row>
      <xdr:rowOff>44450</xdr:rowOff>
    </xdr:from>
    <xdr:to>
      <xdr:col>5</xdr:col>
      <xdr:colOff>1276350</xdr:colOff>
      <xdr:row>138</xdr:row>
      <xdr:rowOff>10160</xdr:rowOff>
    </xdr:to>
    <xdr:pic>
      <xdr:nvPicPr>
        <xdr:cNvPr id="7" name="图片 6"/>
        <xdr:cNvPicPr>
          <a:picLocks noChangeAspect="1"/>
        </xdr:cNvPicPr>
      </xdr:nvPicPr>
      <xdr:blipFill>
        <a:blip r:embed="rId5"/>
        <a:stretch>
          <a:fillRect/>
        </a:stretch>
      </xdr:blipFill>
      <xdr:spPr>
        <a:xfrm>
          <a:off x="538480" y="22609175"/>
          <a:ext cx="5425440" cy="1394460"/>
        </a:xfrm>
        <a:prstGeom prst="rect">
          <a:avLst/>
        </a:prstGeom>
        <a:noFill/>
        <a:ln w="9525">
          <a:noFill/>
        </a:ln>
      </xdr:spPr>
    </xdr:pic>
    <xdr:clientData/>
  </xdr:twoCellAnchor>
  <xdr:twoCellAnchor>
    <xdr:from>
      <xdr:col>6</xdr:col>
      <xdr:colOff>7620</xdr:colOff>
      <xdr:row>130</xdr:row>
      <xdr:rowOff>32385</xdr:rowOff>
    </xdr:from>
    <xdr:to>
      <xdr:col>12</xdr:col>
      <xdr:colOff>562610</xdr:colOff>
      <xdr:row>138</xdr:row>
      <xdr:rowOff>0</xdr:rowOff>
    </xdr:to>
    <xdr:pic>
      <xdr:nvPicPr>
        <xdr:cNvPr id="8" name="图片 7"/>
        <xdr:cNvPicPr>
          <a:picLocks noChangeAspect="1"/>
        </xdr:cNvPicPr>
      </xdr:nvPicPr>
      <xdr:blipFill>
        <a:blip r:embed="rId6"/>
        <a:stretch>
          <a:fillRect/>
        </a:stretch>
      </xdr:blipFill>
      <xdr:spPr>
        <a:xfrm>
          <a:off x="6285230" y="22597110"/>
          <a:ext cx="5561330" cy="139636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212725</xdr:colOff>
      <xdr:row>14</xdr:row>
      <xdr:rowOff>6350</xdr:rowOff>
    </xdr:from>
    <xdr:to>
      <xdr:col>13</xdr:col>
      <xdr:colOff>136525</xdr:colOff>
      <xdr:row>29</xdr:row>
      <xdr:rowOff>34925</xdr:rowOff>
    </xdr:to>
    <xdr:graphicFrame>
      <xdr:nvGraphicFramePr>
        <xdr:cNvPr id="2" name="图表 1"/>
        <xdr:cNvGraphicFramePr/>
      </xdr:nvGraphicFramePr>
      <xdr:xfrm>
        <a:off x="5118100" y="25400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457200</xdr:colOff>
      <xdr:row>1</xdr:row>
      <xdr:rowOff>15875</xdr:rowOff>
    </xdr:from>
    <xdr:to>
      <xdr:col>17</xdr:col>
      <xdr:colOff>200025</xdr:colOff>
      <xdr:row>28</xdr:row>
      <xdr:rowOff>92075</xdr:rowOff>
    </xdr:to>
    <xdr:graphicFrame>
      <xdr:nvGraphicFramePr>
        <xdr:cNvPr id="16" name="图表 15"/>
        <xdr:cNvGraphicFramePr/>
      </xdr:nvGraphicFramePr>
      <xdr:xfrm>
        <a:off x="4876800" y="196850"/>
        <a:ext cx="7972425" cy="49625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5"/>
  <sheetViews>
    <sheetView showGridLines="0" tabSelected="1" zoomScale="115" zoomScaleNormal="115" workbookViewId="0">
      <pane xSplit="1" ySplit="2" topLeftCell="B132" activePane="bottomRight" state="frozen"/>
      <selection/>
      <selection pane="topRight"/>
      <selection pane="bottomLeft"/>
      <selection pane="bottomRight" activeCell="B151" sqref="B151"/>
    </sheetView>
  </sheetViews>
  <sheetFormatPr defaultColWidth="9" defaultRowHeight="14.25"/>
  <cols>
    <col min="1" max="1" width="6.525" style="13" customWidth="1"/>
    <col min="2" max="2" width="10.1083333333333" style="13" customWidth="1"/>
    <col min="3" max="3" width="14.775" style="13" customWidth="1"/>
    <col min="4" max="4" width="17.5" style="13" customWidth="1"/>
    <col min="5" max="5" width="12.6083333333333" style="13" customWidth="1"/>
    <col min="6" max="6" width="20.8666666666667" style="13" customWidth="1"/>
    <col min="7" max="7" width="13.1416666666667" style="13" customWidth="1"/>
    <col min="8" max="8" width="12.6083333333333" style="13" customWidth="1"/>
    <col min="9" max="9" width="8.25" customWidth="1"/>
    <col min="11" max="11" width="13.7" customWidth="1"/>
  </cols>
  <sheetData>
    <row r="1" ht="15" spans="4:4">
      <c r="D1" s="14"/>
    </row>
    <row r="2" ht="15.75" spans="2:8">
      <c r="B2" s="15" t="s">
        <v>0</v>
      </c>
      <c r="C2" s="16"/>
      <c r="D2" s="16"/>
      <c r="E2" s="16"/>
      <c r="F2" s="16"/>
      <c r="G2" s="16"/>
      <c r="H2" s="17"/>
    </row>
    <row r="4" spans="2:11">
      <c r="B4" s="18" t="s">
        <v>1</v>
      </c>
      <c r="C4" s="19"/>
      <c r="D4" s="19"/>
      <c r="E4" s="20"/>
      <c r="F4" s="20"/>
      <c r="G4" s="20"/>
      <c r="H4" s="21"/>
      <c r="I4" s="39"/>
      <c r="J4" s="39"/>
      <c r="K4" s="39"/>
    </row>
    <row r="6" spans="2:11">
      <c r="B6" s="22" t="s">
        <v>2</v>
      </c>
      <c r="C6" s="23"/>
      <c r="D6" s="23"/>
      <c r="E6" s="23"/>
      <c r="F6" s="23"/>
      <c r="G6" s="23"/>
      <c r="H6" s="24"/>
      <c r="I6" s="39"/>
      <c r="J6" s="39"/>
      <c r="K6" s="39"/>
    </row>
    <row r="7" spans="2:8">
      <c r="B7" s="25" t="s">
        <v>3</v>
      </c>
      <c r="C7" s="25" t="s">
        <v>4</v>
      </c>
      <c r="D7" s="25" t="s">
        <v>5</v>
      </c>
      <c r="E7" s="25" t="s">
        <v>6</v>
      </c>
      <c r="F7" s="26" t="s">
        <v>7</v>
      </c>
      <c r="G7" s="27"/>
      <c r="H7" s="27"/>
    </row>
    <row r="8" spans="2:8">
      <c r="B8" s="25">
        <v>2001</v>
      </c>
      <c r="C8" s="28">
        <v>43.8</v>
      </c>
      <c r="D8" s="29">
        <v>49076</v>
      </c>
      <c r="E8" s="28">
        <f t="shared" ref="E8:E24" si="0">(D8*1000)/(C8*1000000)</f>
        <v>1.12045662100457</v>
      </c>
      <c r="F8" s="30"/>
      <c r="G8" s="27"/>
      <c r="H8" s="27"/>
    </row>
    <row r="9" spans="2:8">
      <c r="B9" s="25">
        <v>2002</v>
      </c>
      <c r="C9" s="28">
        <v>54.4</v>
      </c>
      <c r="D9" s="29">
        <v>263107</v>
      </c>
      <c r="E9" s="28">
        <f t="shared" si="0"/>
        <v>4.83652573529412</v>
      </c>
      <c r="F9" s="30"/>
      <c r="G9" s="27"/>
      <c r="H9" s="27"/>
    </row>
    <row r="10" spans="2:8">
      <c r="B10" s="25">
        <v>2003</v>
      </c>
      <c r="C10" s="28">
        <v>81.5</v>
      </c>
      <c r="D10" s="29">
        <v>734957</v>
      </c>
      <c r="E10" s="28">
        <f t="shared" si="0"/>
        <v>9.0178773006135</v>
      </c>
      <c r="F10" s="30"/>
      <c r="G10" s="27"/>
      <c r="H10" s="27"/>
    </row>
    <row r="11" spans="2:8">
      <c r="B11" s="25">
        <v>2004</v>
      </c>
      <c r="C11" s="31">
        <v>134.8</v>
      </c>
      <c r="D11" s="29">
        <v>1143533</v>
      </c>
      <c r="E11" s="28">
        <f t="shared" si="0"/>
        <v>8.4831824925816</v>
      </c>
      <c r="F11" s="30"/>
      <c r="G11" s="27"/>
      <c r="H11" s="27"/>
    </row>
    <row r="12" spans="2:8">
      <c r="B12" s="25">
        <v>2005</v>
      </c>
      <c r="C12" s="31">
        <v>201.9</v>
      </c>
      <c r="D12" s="29">
        <v>1426395</v>
      </c>
      <c r="E12" s="28">
        <f t="shared" si="0"/>
        <v>7.0648588410104</v>
      </c>
      <c r="F12" s="30"/>
      <c r="G12" s="27"/>
      <c r="H12" s="27"/>
    </row>
    <row r="13" spans="2:8">
      <c r="B13" s="25">
        <v>2006</v>
      </c>
      <c r="C13" s="31">
        <v>232.6</v>
      </c>
      <c r="D13" s="29">
        <v>2800441</v>
      </c>
      <c r="E13" s="28">
        <f t="shared" si="0"/>
        <v>12.0397291487532</v>
      </c>
      <c r="F13" s="30"/>
      <c r="G13" s="27"/>
      <c r="H13" s="27"/>
    </row>
    <row r="14" spans="2:8">
      <c r="B14" s="25">
        <v>2007</v>
      </c>
      <c r="C14" s="31">
        <v>300.2</v>
      </c>
      <c r="D14" s="29">
        <v>3820923</v>
      </c>
      <c r="E14" s="28">
        <f t="shared" si="0"/>
        <v>12.7279247168554</v>
      </c>
      <c r="F14" s="30"/>
      <c r="G14" s="27"/>
      <c r="H14" s="27"/>
    </row>
    <row r="15" spans="2:8">
      <c r="B15" s="25">
        <v>2008</v>
      </c>
      <c r="C15" s="31">
        <v>376.6</v>
      </c>
      <c r="D15" s="29">
        <v>7154544</v>
      </c>
      <c r="E15" s="28">
        <f t="shared" si="0"/>
        <v>18.997727031333</v>
      </c>
      <c r="F15" s="30"/>
      <c r="G15" s="27"/>
      <c r="H15" s="27"/>
    </row>
    <row r="16" spans="2:8">
      <c r="B16" s="25">
        <v>2009</v>
      </c>
      <c r="C16" s="31">
        <v>522.9</v>
      </c>
      <c r="D16" s="29">
        <v>12439960</v>
      </c>
      <c r="E16" s="28">
        <f t="shared" si="0"/>
        <v>23.7903231975521</v>
      </c>
      <c r="F16" s="30"/>
      <c r="G16" s="27"/>
      <c r="H16" s="27"/>
    </row>
    <row r="17" spans="2:8">
      <c r="B17" s="25">
        <v>2010</v>
      </c>
      <c r="C17" s="31">
        <v>647.6</v>
      </c>
      <c r="D17" s="29">
        <v>19646031</v>
      </c>
      <c r="E17" s="28">
        <f t="shared" si="0"/>
        <v>30.336675416924</v>
      </c>
      <c r="F17" s="30"/>
      <c r="G17" s="27"/>
      <c r="H17" s="27"/>
    </row>
    <row r="18" spans="2:6">
      <c r="B18" s="25">
        <v>2011</v>
      </c>
      <c r="C18" s="31">
        <v>721</v>
      </c>
      <c r="D18" s="29">
        <v>28496072</v>
      </c>
      <c r="E18" s="28">
        <f t="shared" si="0"/>
        <v>39.5229847434119</v>
      </c>
      <c r="F18" s="32"/>
    </row>
    <row r="19" spans="2:6">
      <c r="B19" s="25">
        <v>2012</v>
      </c>
      <c r="C19" s="31">
        <v>798.2</v>
      </c>
      <c r="D19" s="29">
        <v>43893700</v>
      </c>
      <c r="E19" s="28">
        <f t="shared" si="0"/>
        <v>54.9908544224505</v>
      </c>
      <c r="F19" s="32"/>
    </row>
    <row r="20" spans="2:6">
      <c r="B20" s="25">
        <v>2013</v>
      </c>
      <c r="C20" s="31">
        <v>808</v>
      </c>
      <c r="D20" s="29">
        <v>60437000</v>
      </c>
      <c r="E20" s="28">
        <f t="shared" si="0"/>
        <v>74.7982673267327</v>
      </c>
      <c r="F20" s="32"/>
    </row>
    <row r="21" spans="2:6">
      <c r="B21" s="25">
        <v>2014</v>
      </c>
      <c r="C21" s="31">
        <v>815.3</v>
      </c>
      <c r="D21" s="29">
        <v>78932000</v>
      </c>
      <c r="E21" s="28">
        <f t="shared" si="0"/>
        <v>96.8134429044523</v>
      </c>
      <c r="F21" s="32"/>
    </row>
    <row r="22" spans="2:6">
      <c r="B22" s="25">
        <v>2015</v>
      </c>
      <c r="C22" s="31">
        <v>853.1</v>
      </c>
      <c r="D22" s="29">
        <v>102863000</v>
      </c>
      <c r="E22" s="28">
        <f t="shared" si="0"/>
        <v>120.575548001407</v>
      </c>
      <c r="F22" s="32"/>
    </row>
    <row r="23" spans="2:6">
      <c r="B23" s="25">
        <v>2016</v>
      </c>
      <c r="C23" s="31">
        <v>889.3</v>
      </c>
      <c r="D23" s="29">
        <v>151938000</v>
      </c>
      <c r="E23" s="28">
        <f t="shared" si="0"/>
        <v>170.851231305521</v>
      </c>
      <c r="F23" s="32" t="s">
        <v>8</v>
      </c>
    </row>
    <row r="24" spans="2:6">
      <c r="B24" s="25">
        <v>2017</v>
      </c>
      <c r="C24" s="31">
        <v>988.6</v>
      </c>
      <c r="D24" s="29">
        <v>237760000</v>
      </c>
      <c r="E24" s="28">
        <f t="shared" si="0"/>
        <v>240.50171960348</v>
      </c>
      <c r="F24" s="32" t="s">
        <v>9</v>
      </c>
    </row>
    <row r="25" spans="2:2">
      <c r="B25" s="33"/>
    </row>
    <row r="26" spans="2:11">
      <c r="B26" s="34" t="s">
        <v>10</v>
      </c>
      <c r="C26" s="24"/>
      <c r="D26" s="24"/>
      <c r="E26" s="24"/>
      <c r="F26" s="24"/>
      <c r="G26" s="24"/>
      <c r="H26" s="24"/>
      <c r="I26" s="39"/>
      <c r="J26" s="39"/>
      <c r="K26" s="39"/>
    </row>
    <row r="27" s="10" customFormat="1" ht="12" spans="1:8">
      <c r="A27" s="35"/>
      <c r="B27" s="35"/>
      <c r="C27" s="35"/>
      <c r="D27" s="35"/>
      <c r="E27" s="35"/>
      <c r="F27" s="35"/>
      <c r="G27" s="35"/>
      <c r="H27" s="35"/>
    </row>
    <row r="28" s="10" customFormat="1" ht="12" spans="1:8">
      <c r="A28" s="35"/>
      <c r="B28" s="35"/>
      <c r="C28" s="35"/>
      <c r="D28" s="35"/>
      <c r="E28" s="35"/>
      <c r="F28" s="35"/>
      <c r="G28" s="35"/>
      <c r="H28" s="35"/>
    </row>
    <row r="29" s="10" customFormat="1" ht="12" spans="1:8">
      <c r="A29" s="35"/>
      <c r="B29" s="35"/>
      <c r="C29" s="35"/>
      <c r="D29" s="35"/>
      <c r="E29" s="35"/>
      <c r="F29" s="35"/>
      <c r="G29" s="35"/>
      <c r="H29" s="35"/>
    </row>
    <row r="30" s="10" customFormat="1" ht="12" spans="1:8">
      <c r="A30" s="35"/>
      <c r="B30" s="35"/>
      <c r="C30" s="35"/>
      <c r="D30" s="35"/>
      <c r="E30" s="35"/>
      <c r="F30" s="35"/>
      <c r="G30" s="35"/>
      <c r="H30" s="35"/>
    </row>
    <row r="31" customFormat="1" spans="1:8">
      <c r="A31" s="13"/>
      <c r="B31" s="25" t="s">
        <v>3</v>
      </c>
      <c r="C31" s="25" t="s">
        <v>11</v>
      </c>
      <c r="D31" s="25" t="s">
        <v>12</v>
      </c>
      <c r="E31" s="25" t="s">
        <v>13</v>
      </c>
      <c r="F31" s="26" t="s">
        <v>7</v>
      </c>
      <c r="G31" s="13"/>
      <c r="H31" s="13"/>
    </row>
    <row r="32" s="10" customFormat="1" spans="1:8">
      <c r="A32" s="35"/>
      <c r="B32" s="25">
        <v>2011</v>
      </c>
      <c r="C32" s="31">
        <v>400000000</v>
      </c>
      <c r="D32" s="36">
        <f>2290+3511+4750+6232</f>
        <v>16783</v>
      </c>
      <c r="E32" s="28">
        <f>(D32*10000)/(C32)</f>
        <v>0.419575</v>
      </c>
      <c r="F32" s="32"/>
      <c r="G32" s="35"/>
      <c r="H32" s="35"/>
    </row>
    <row r="33" s="10" customFormat="1" spans="1:8">
      <c r="A33" s="35"/>
      <c r="B33" s="25">
        <v>2012</v>
      </c>
      <c r="C33" s="31">
        <v>456000000</v>
      </c>
      <c r="D33" s="36">
        <f>6928+7280+8400+10300</f>
        <v>32908</v>
      </c>
      <c r="E33" s="28">
        <f t="shared" ref="E33:E38" si="1">(D33*10000)/(C33)</f>
        <v>0.721666666666667</v>
      </c>
      <c r="F33" s="32"/>
      <c r="G33" s="35"/>
      <c r="H33" s="35"/>
    </row>
    <row r="34" s="10" customFormat="1" spans="1:8">
      <c r="A34" s="35"/>
      <c r="B34" s="25">
        <v>2013</v>
      </c>
      <c r="C34" s="31">
        <v>475000000</v>
      </c>
      <c r="D34" s="36">
        <f>11000+15170+18790+22160</f>
        <v>67120</v>
      </c>
      <c r="E34" s="28">
        <f t="shared" si="1"/>
        <v>1.41305263157895</v>
      </c>
      <c r="F34" s="32"/>
      <c r="G34" s="35"/>
      <c r="H34" s="35"/>
    </row>
    <row r="35" s="10" customFormat="1" spans="1:8">
      <c r="A35" s="35"/>
      <c r="B35" s="25">
        <v>2014</v>
      </c>
      <c r="C35" s="31">
        <v>509000000</v>
      </c>
      <c r="D35" s="36">
        <f>26510+31790+37640+43120</f>
        <v>139060</v>
      </c>
      <c r="E35" s="28">
        <f t="shared" si="1"/>
        <v>2.73202357563851</v>
      </c>
      <c r="F35" s="32"/>
      <c r="G35" s="35"/>
      <c r="H35" s="35"/>
    </row>
    <row r="36" s="10" customFormat="1" spans="1:8">
      <c r="A36" s="35"/>
      <c r="B36" s="25">
        <v>2015</v>
      </c>
      <c r="C36" s="31">
        <v>514000000</v>
      </c>
      <c r="D36" s="36">
        <f>935709.5/6.317</f>
        <v>148125.613424094</v>
      </c>
      <c r="E36" s="28">
        <f t="shared" si="1"/>
        <v>2.88182127284229</v>
      </c>
      <c r="F36" s="32" t="s">
        <v>14</v>
      </c>
      <c r="G36" s="35"/>
      <c r="H36" s="35"/>
    </row>
    <row r="37" s="10" customFormat="1" spans="1:8">
      <c r="A37" s="35"/>
      <c r="B37" s="25">
        <v>2016</v>
      </c>
      <c r="C37" s="31">
        <v>515000000</v>
      </c>
      <c r="D37" s="36">
        <f>990434.1/6.703</f>
        <v>147759.823959421</v>
      </c>
      <c r="E37" s="28">
        <f t="shared" si="1"/>
        <v>2.86912279532856</v>
      </c>
      <c r="F37" s="32" t="s">
        <v>14</v>
      </c>
      <c r="G37" s="35"/>
      <c r="H37" s="35"/>
    </row>
    <row r="38" s="10" customFormat="1" spans="1:8">
      <c r="A38" s="35"/>
      <c r="B38" s="25">
        <v>2017</v>
      </c>
      <c r="C38" s="31">
        <v>529000000</v>
      </c>
      <c r="D38" s="36">
        <f>1223811.3/6.6985</f>
        <v>182699.305814735</v>
      </c>
      <c r="E38" s="28">
        <f>(D38*10000)/(C38)</f>
        <v>3.45367307778327</v>
      </c>
      <c r="F38" s="32" t="s">
        <v>14</v>
      </c>
      <c r="G38" s="35"/>
      <c r="H38" s="35"/>
    </row>
    <row r="39" s="10" customFormat="1" ht="12" spans="1:8">
      <c r="A39" s="35"/>
      <c r="B39" s="35"/>
      <c r="C39" s="35"/>
      <c r="D39" s="35"/>
      <c r="E39" s="35"/>
      <c r="F39" s="35"/>
      <c r="G39" s="35"/>
      <c r="H39" s="35"/>
    </row>
    <row r="40" s="10" customFormat="1" ht="12" spans="1:8">
      <c r="A40" s="35"/>
      <c r="B40" s="35"/>
      <c r="C40" s="35"/>
      <c r="D40" s="35"/>
      <c r="E40" s="35"/>
      <c r="F40" s="35"/>
      <c r="G40" s="35"/>
      <c r="H40" s="35"/>
    </row>
    <row r="41" s="10" customFormat="1" ht="12" spans="1:8">
      <c r="A41" s="35"/>
      <c r="B41" s="35"/>
      <c r="C41" s="35"/>
      <c r="D41" s="35"/>
      <c r="E41" s="35"/>
      <c r="F41" s="35"/>
      <c r="G41" s="35"/>
      <c r="H41" s="35"/>
    </row>
    <row r="42" s="10" customFormat="1" ht="12" spans="1:8">
      <c r="A42" s="35"/>
      <c r="B42" s="35"/>
      <c r="C42" s="35"/>
      <c r="D42" s="35"/>
      <c r="E42" s="35"/>
      <c r="F42" s="35"/>
      <c r="G42" s="35"/>
      <c r="H42" s="35"/>
    </row>
    <row r="43" s="10" customFormat="1" ht="12" spans="1:8">
      <c r="A43" s="35"/>
      <c r="B43" s="35"/>
      <c r="C43" s="35"/>
      <c r="D43" s="35"/>
      <c r="E43" s="35"/>
      <c r="F43" s="35"/>
      <c r="G43" s="35"/>
      <c r="H43" s="35"/>
    </row>
    <row r="44" s="10" customFormat="1" ht="12" spans="1:8">
      <c r="A44" s="35"/>
      <c r="B44" s="35"/>
      <c r="C44" s="35"/>
      <c r="D44" s="35"/>
      <c r="E44" s="35"/>
      <c r="F44" s="35"/>
      <c r="G44" s="35"/>
      <c r="H44" s="35"/>
    </row>
    <row r="45" spans="2:2">
      <c r="B45" s="33"/>
    </row>
    <row r="46" spans="2:11">
      <c r="B46" s="34" t="s">
        <v>15</v>
      </c>
      <c r="C46" s="24"/>
      <c r="D46" s="24"/>
      <c r="E46" s="24"/>
      <c r="F46" s="24"/>
      <c r="G46" s="24"/>
      <c r="H46" s="24"/>
      <c r="I46" s="39"/>
      <c r="J46" s="39"/>
      <c r="K46" s="39"/>
    </row>
    <row r="47" spans="2:9">
      <c r="B47" s="33"/>
      <c r="I47" s="13"/>
    </row>
    <row r="48" spans="2:9">
      <c r="B48" s="35"/>
      <c r="I48" s="13"/>
    </row>
    <row r="49" s="10" customFormat="1" spans="1:9">
      <c r="A49" s="35"/>
      <c r="B49" s="25" t="s">
        <v>3</v>
      </c>
      <c r="C49" s="25" t="s">
        <v>16</v>
      </c>
      <c r="D49" s="25" t="s">
        <v>12</v>
      </c>
      <c r="E49" s="25" t="s">
        <v>13</v>
      </c>
      <c r="F49" s="26" t="s">
        <v>7</v>
      </c>
      <c r="G49" s="35"/>
      <c r="H49" s="35"/>
      <c r="I49" s="35"/>
    </row>
    <row r="50" s="10" customFormat="1" spans="1:9">
      <c r="A50" s="35"/>
      <c r="B50" s="25">
        <v>2014</v>
      </c>
      <c r="C50" s="31">
        <v>6930</v>
      </c>
      <c r="D50" s="36">
        <f>4480</f>
        <v>4480</v>
      </c>
      <c r="E50" s="28">
        <f>(D50*10000)/(C50*10000)</f>
        <v>0.646464646464647</v>
      </c>
      <c r="F50" s="32"/>
      <c r="G50" s="35"/>
      <c r="H50" s="35"/>
      <c r="I50" s="35"/>
    </row>
    <row r="51" s="10" customFormat="1" spans="1:9">
      <c r="A51" s="35"/>
      <c r="B51" s="25">
        <v>2015</v>
      </c>
      <c r="C51" s="31">
        <v>6980</v>
      </c>
      <c r="D51" s="36">
        <v>13400</v>
      </c>
      <c r="E51" s="28">
        <f>(D51*10000)/(C51*10000)</f>
        <v>1.91977077363897</v>
      </c>
      <c r="F51" s="32"/>
      <c r="G51" s="35"/>
      <c r="H51" s="35"/>
      <c r="I51" s="35"/>
    </row>
    <row r="52" s="10" customFormat="1" spans="1:9">
      <c r="A52" s="35"/>
      <c r="B52" s="25">
        <v>2016</v>
      </c>
      <c r="C52" s="31">
        <v>8110</v>
      </c>
      <c r="D52" s="36">
        <v>24610</v>
      </c>
      <c r="E52" s="28">
        <f>(D52*10000)/(C52*10000)</f>
        <v>3.03452527743526</v>
      </c>
      <c r="F52" s="32"/>
      <c r="G52" s="35"/>
      <c r="H52" s="35"/>
      <c r="I52" s="35"/>
    </row>
    <row r="53" s="10" customFormat="1" spans="1:9">
      <c r="A53" s="35"/>
      <c r="B53" s="25">
        <v>2017</v>
      </c>
      <c r="C53" s="31">
        <v>9910</v>
      </c>
      <c r="D53" s="36">
        <v>38640</v>
      </c>
      <c r="E53" s="28">
        <f>(D53*10000)/(C53*10000)</f>
        <v>3.89909182643794</v>
      </c>
      <c r="F53" s="32"/>
      <c r="G53" s="35"/>
      <c r="H53" s="35"/>
      <c r="I53" s="35"/>
    </row>
    <row r="54" s="10" customFormat="1" ht="12" spans="1:9">
      <c r="A54" s="35"/>
      <c r="B54" s="35"/>
      <c r="C54" s="35"/>
      <c r="D54" s="35"/>
      <c r="E54" s="35"/>
      <c r="F54" s="35"/>
      <c r="G54" s="35"/>
      <c r="H54" s="35"/>
      <c r="I54" s="35"/>
    </row>
    <row r="55" s="10" customFormat="1" ht="12" spans="1:9">
      <c r="A55" s="35"/>
      <c r="C55" s="35"/>
      <c r="D55" s="35"/>
      <c r="E55" s="35"/>
      <c r="F55" s="35"/>
      <c r="G55" s="35"/>
      <c r="H55" s="35"/>
      <c r="I55" s="35"/>
    </row>
    <row r="56" s="10" customFormat="1" ht="12" spans="1:9">
      <c r="A56" s="35"/>
      <c r="C56" s="35"/>
      <c r="D56" s="35"/>
      <c r="E56" s="35"/>
      <c r="F56" s="35"/>
      <c r="G56" s="35"/>
      <c r="H56" s="35"/>
      <c r="I56" s="35"/>
    </row>
    <row r="57" s="10" customFormat="1" ht="12" spans="1:9">
      <c r="A57" s="35"/>
      <c r="C57" s="35"/>
      <c r="D57" s="35"/>
      <c r="E57" s="35"/>
      <c r="F57" s="35"/>
      <c r="G57" s="35"/>
      <c r="H57" s="35"/>
      <c r="I57" s="35"/>
    </row>
    <row r="58" s="10" customFormat="1" ht="12" spans="1:9">
      <c r="A58" s="35"/>
      <c r="B58" s="35"/>
      <c r="C58" s="35"/>
      <c r="D58" s="35"/>
      <c r="E58" s="35"/>
      <c r="F58" s="35"/>
      <c r="G58" s="35"/>
      <c r="H58" s="35"/>
      <c r="I58" s="35"/>
    </row>
    <row r="59" spans="2:9">
      <c r="B59" s="33"/>
      <c r="I59" s="13"/>
    </row>
    <row r="60" spans="2:11">
      <c r="B60" s="34" t="s">
        <v>17</v>
      </c>
      <c r="C60" s="24"/>
      <c r="D60" s="24"/>
      <c r="E60" s="24"/>
      <c r="F60" s="21"/>
      <c r="G60" s="21"/>
      <c r="H60" s="21"/>
      <c r="I60" s="39"/>
      <c r="J60" s="39"/>
      <c r="K60" s="39"/>
    </row>
    <row r="61" spans="2:9">
      <c r="B61" s="33" t="s">
        <v>18</v>
      </c>
      <c r="G61" s="37" t="s">
        <v>19</v>
      </c>
      <c r="H61" s="37" t="s">
        <v>20</v>
      </c>
      <c r="I61" s="37" t="s">
        <v>21</v>
      </c>
    </row>
    <row r="62" customFormat="1" spans="1:9">
      <c r="A62" s="13"/>
      <c r="B62" s="33" t="s">
        <v>22</v>
      </c>
      <c r="C62" s="13"/>
      <c r="D62" s="13"/>
      <c r="E62" s="13"/>
      <c r="F62" s="13"/>
      <c r="G62" s="38">
        <v>2007</v>
      </c>
      <c r="H62" s="38">
        <v>21000</v>
      </c>
      <c r="I62" s="38"/>
    </row>
    <row r="63" customFormat="1" spans="1:9">
      <c r="A63" s="13"/>
      <c r="B63" s="33" t="s">
        <v>23</v>
      </c>
      <c r="C63" s="13"/>
      <c r="D63" s="13"/>
      <c r="E63" s="13"/>
      <c r="F63" s="13"/>
      <c r="G63" s="38">
        <v>2008</v>
      </c>
      <c r="H63" s="38">
        <v>29800</v>
      </c>
      <c r="I63" s="40">
        <f t="shared" ref="I63:I72" si="2">((H63-H62)/H62)</f>
        <v>0.419047619047619</v>
      </c>
    </row>
    <row r="64" customFormat="1" spans="1:9">
      <c r="A64" s="13"/>
      <c r="B64" s="33"/>
      <c r="C64" s="13"/>
      <c r="D64" s="13"/>
      <c r="E64" s="13"/>
      <c r="F64" s="13"/>
      <c r="G64" s="38">
        <v>2009</v>
      </c>
      <c r="H64" s="38">
        <v>38400</v>
      </c>
      <c r="I64" s="40">
        <f t="shared" si="2"/>
        <v>0.288590604026846</v>
      </c>
    </row>
    <row r="65" customFormat="1" spans="1:9">
      <c r="A65" s="13"/>
      <c r="B65" s="33"/>
      <c r="C65" s="13"/>
      <c r="D65" s="13"/>
      <c r="E65" s="13"/>
      <c r="F65" s="13"/>
      <c r="G65" s="38">
        <v>2010</v>
      </c>
      <c r="H65" s="38">
        <v>45730</v>
      </c>
      <c r="I65" s="40">
        <f t="shared" si="2"/>
        <v>0.190885416666667</v>
      </c>
    </row>
    <row r="66" customFormat="1" spans="1:9">
      <c r="A66" s="13"/>
      <c r="B66" s="33"/>
      <c r="C66" s="13"/>
      <c r="D66" s="13"/>
      <c r="E66" s="13"/>
      <c r="F66" s="13"/>
      <c r="G66" s="38">
        <v>2011</v>
      </c>
      <c r="H66" s="38">
        <v>51310</v>
      </c>
      <c r="I66" s="40">
        <f t="shared" si="2"/>
        <v>0.12202055543407</v>
      </c>
    </row>
    <row r="67" customFormat="1" spans="1:9">
      <c r="A67" s="13"/>
      <c r="B67" s="33"/>
      <c r="C67" s="13"/>
      <c r="D67" s="13"/>
      <c r="E67" s="13"/>
      <c r="F67" s="13"/>
      <c r="G67" s="38">
        <v>2012</v>
      </c>
      <c r="H67" s="38">
        <v>56400</v>
      </c>
      <c r="I67" s="40">
        <f t="shared" si="2"/>
        <v>0.0992009354901579</v>
      </c>
    </row>
    <row r="68" customFormat="1" spans="1:9">
      <c r="A68" s="13"/>
      <c r="B68" s="33"/>
      <c r="C68" s="13"/>
      <c r="D68" s="13"/>
      <c r="E68" s="13"/>
      <c r="F68" s="13"/>
      <c r="G68" s="38">
        <v>2013</v>
      </c>
      <c r="H68" s="38">
        <v>61758</v>
      </c>
      <c r="I68" s="40">
        <f t="shared" si="2"/>
        <v>0.095</v>
      </c>
    </row>
    <row r="69" customFormat="1" spans="1:9">
      <c r="A69" s="13"/>
      <c r="B69" s="33"/>
      <c r="C69" s="13"/>
      <c r="D69" s="13"/>
      <c r="E69" s="13"/>
      <c r="F69" s="13"/>
      <c r="G69" s="38">
        <v>2014</v>
      </c>
      <c r="H69" s="38">
        <v>64875</v>
      </c>
      <c r="I69" s="40">
        <f t="shared" si="2"/>
        <v>0.0504711940153502</v>
      </c>
    </row>
    <row r="70" customFormat="1" spans="1:9">
      <c r="A70" s="13"/>
      <c r="B70" s="33"/>
      <c r="C70" s="13"/>
      <c r="D70" s="13"/>
      <c r="E70" s="13"/>
      <c r="F70" s="13"/>
      <c r="G70" s="38">
        <v>2015</v>
      </c>
      <c r="H70" s="38">
        <v>68826</v>
      </c>
      <c r="I70" s="40">
        <f t="shared" si="2"/>
        <v>0.0609017341040462</v>
      </c>
    </row>
    <row r="71" customFormat="1" spans="1:9">
      <c r="A71" s="13"/>
      <c r="B71" s="33"/>
      <c r="C71" s="13"/>
      <c r="D71" s="13"/>
      <c r="E71" s="13"/>
      <c r="F71" s="13"/>
      <c r="G71" s="38">
        <v>2016</v>
      </c>
      <c r="H71" s="38">
        <v>73125</v>
      </c>
      <c r="I71" s="40">
        <f t="shared" si="2"/>
        <v>0.0624618603434748</v>
      </c>
    </row>
    <row r="72" customFormat="1" spans="1:9">
      <c r="A72" s="13"/>
      <c r="B72" s="33"/>
      <c r="C72" s="13"/>
      <c r="D72" s="13"/>
      <c r="E72" s="13"/>
      <c r="F72" s="13"/>
      <c r="G72" s="38">
        <v>2017</v>
      </c>
      <c r="H72" s="38">
        <v>77198</v>
      </c>
      <c r="I72" s="40">
        <f t="shared" si="2"/>
        <v>0.0556991452991453</v>
      </c>
    </row>
    <row r="73" s="10" customFormat="1" ht="12" spans="1:8">
      <c r="A73" s="35"/>
      <c r="C73" s="35"/>
      <c r="D73" s="35"/>
      <c r="E73" s="35"/>
      <c r="F73" s="35"/>
      <c r="G73" s="35"/>
      <c r="H73" s="35"/>
    </row>
    <row r="74" s="10" customFormat="1" ht="12" spans="1:8">
      <c r="A74" s="35"/>
      <c r="B74" s="35"/>
      <c r="C74" s="35"/>
      <c r="D74" s="35"/>
      <c r="E74" s="35"/>
      <c r="F74" s="35"/>
      <c r="G74" s="35"/>
      <c r="H74" s="35"/>
    </row>
    <row r="75" s="10" customFormat="1" ht="12" spans="1:8">
      <c r="A75" s="35"/>
      <c r="B75" s="35"/>
      <c r="C75" s="35"/>
      <c r="D75" s="35"/>
      <c r="E75" s="35"/>
      <c r="F75" s="35"/>
      <c r="G75" s="35"/>
      <c r="H75" s="35"/>
    </row>
    <row r="76" s="10" customFormat="1" ht="12" spans="1:8">
      <c r="A76" s="35"/>
      <c r="B76" s="35"/>
      <c r="C76" s="35"/>
      <c r="D76" s="35"/>
      <c r="E76" s="35"/>
      <c r="F76" s="35"/>
      <c r="G76" s="35"/>
      <c r="H76" s="35"/>
    </row>
    <row r="77" s="10" customFormat="1" ht="12" spans="1:8">
      <c r="A77" s="35"/>
      <c r="B77" s="35"/>
      <c r="C77" s="35"/>
      <c r="D77" s="35"/>
      <c r="E77" s="35"/>
      <c r="F77" s="35"/>
      <c r="G77" s="35"/>
      <c r="H77" s="35"/>
    </row>
    <row r="78" spans="2:2">
      <c r="B78" s="33"/>
    </row>
    <row r="79" spans="2:11">
      <c r="B79" s="34" t="s">
        <v>24</v>
      </c>
      <c r="C79" s="41"/>
      <c r="D79" s="41"/>
      <c r="E79" s="41"/>
      <c r="F79" s="42"/>
      <c r="G79" s="42"/>
      <c r="H79" s="42"/>
      <c r="I79" s="39"/>
      <c r="J79" s="39"/>
      <c r="K79" s="39"/>
    </row>
    <row r="80" ht="15" customHeight="1" spans="2:11">
      <c r="B80" s="43" t="s">
        <v>25</v>
      </c>
      <c r="C80" s="43"/>
      <c r="D80" s="43"/>
      <c r="E80" s="43"/>
      <c r="F80" s="43"/>
      <c r="G80" s="43"/>
      <c r="H80" s="43"/>
      <c r="I80" s="43"/>
      <c r="J80" s="43"/>
      <c r="K80" s="43"/>
    </row>
    <row r="81" s="10" customFormat="1" ht="15" customHeight="1" spans="1:11">
      <c r="A81" s="35"/>
      <c r="B81" s="44" t="s">
        <v>26</v>
      </c>
      <c r="C81" s="44"/>
      <c r="D81" s="44"/>
      <c r="E81" s="44"/>
      <c r="F81" s="44"/>
      <c r="G81" s="44"/>
      <c r="H81" s="44"/>
      <c r="I81" s="44"/>
      <c r="J81" s="44"/>
      <c r="K81" s="44"/>
    </row>
    <row r="82" s="10" customFormat="1" ht="15" customHeight="1" spans="1:11">
      <c r="A82" s="35"/>
      <c r="B82" s="44" t="s">
        <v>27</v>
      </c>
      <c r="C82" s="44"/>
      <c r="D82" s="44"/>
      <c r="E82" s="44"/>
      <c r="F82" s="44"/>
      <c r="G82" s="44"/>
      <c r="H82" s="44"/>
      <c r="I82" s="44"/>
      <c r="J82" s="44"/>
      <c r="K82" s="44"/>
    </row>
    <row r="83" s="10" customFormat="1" ht="15" customHeight="1" spans="1:11">
      <c r="A83" s="35"/>
      <c r="B83" s="44" t="s">
        <v>28</v>
      </c>
      <c r="C83" s="44"/>
      <c r="D83" s="44"/>
      <c r="E83" s="44"/>
      <c r="F83" s="44"/>
      <c r="G83" s="44"/>
      <c r="H83" s="44"/>
      <c r="I83" s="44"/>
      <c r="J83" s="44"/>
      <c r="K83" s="44"/>
    </row>
    <row r="84" s="10" customFormat="1" ht="15" customHeight="1" spans="1:11">
      <c r="A84" s="35"/>
      <c r="B84" s="44" t="s">
        <v>29</v>
      </c>
      <c r="C84" s="44"/>
      <c r="D84" s="44"/>
      <c r="E84" s="44"/>
      <c r="F84" s="44"/>
      <c r="G84" s="44"/>
      <c r="H84" s="44"/>
      <c r="I84" s="44"/>
      <c r="J84" s="44"/>
      <c r="K84" s="44"/>
    </row>
    <row r="85" s="10" customFormat="1" ht="15" customHeight="1" spans="1:11">
      <c r="A85" s="35"/>
      <c r="B85" s="44"/>
      <c r="C85" s="44"/>
      <c r="D85" s="44"/>
      <c r="E85" s="44"/>
      <c r="F85" s="44"/>
      <c r="G85" s="44"/>
      <c r="H85" s="44"/>
      <c r="I85" s="44"/>
      <c r="J85" s="44"/>
      <c r="K85" s="44"/>
    </row>
    <row r="86" s="10" customFormat="1" ht="15" customHeight="1" spans="1:11">
      <c r="A86" s="35"/>
      <c r="B86" s="45" t="s">
        <v>30</v>
      </c>
      <c r="C86" s="45"/>
      <c r="D86" s="45"/>
      <c r="E86" s="45"/>
      <c r="F86" s="45"/>
      <c r="G86" s="45"/>
      <c r="H86" s="45"/>
      <c r="I86" s="45"/>
      <c r="J86" s="45"/>
      <c r="K86" s="45"/>
    </row>
    <row r="87" s="10" customFormat="1" ht="15" customHeight="1" spans="1:11">
      <c r="A87" s="35"/>
      <c r="B87" s="44" t="s">
        <v>31</v>
      </c>
      <c r="C87" s="44"/>
      <c r="D87" s="44"/>
      <c r="E87" s="44"/>
      <c r="F87" s="44"/>
      <c r="G87" s="44"/>
      <c r="H87" s="44"/>
      <c r="I87" s="44"/>
      <c r="J87" s="44"/>
      <c r="K87" s="44"/>
    </row>
    <row r="88" s="10" customFormat="1" ht="15" customHeight="1" spans="1:11">
      <c r="A88" s="35"/>
      <c r="B88" s="44" t="s">
        <v>32</v>
      </c>
      <c r="C88" s="44"/>
      <c r="D88" s="44"/>
      <c r="E88" s="44"/>
      <c r="F88" s="44"/>
      <c r="G88" s="44"/>
      <c r="H88" s="44"/>
      <c r="I88" s="44"/>
      <c r="J88" s="44"/>
      <c r="K88" s="44"/>
    </row>
    <row r="89" s="10" customFormat="1" ht="15" customHeight="1" spans="1:11">
      <c r="A89" s="35"/>
      <c r="B89" s="44" t="s">
        <v>33</v>
      </c>
      <c r="C89" s="44"/>
      <c r="D89" s="44"/>
      <c r="E89" s="44"/>
      <c r="F89" s="44"/>
      <c r="G89" s="44"/>
      <c r="H89" s="44"/>
      <c r="I89" s="44"/>
      <c r="J89" s="44"/>
      <c r="K89" s="44"/>
    </row>
    <row r="90" spans="1:11">
      <c r="A90" s="17"/>
      <c r="B90" s="46"/>
      <c r="C90" s="27"/>
      <c r="D90" s="27"/>
      <c r="E90" s="27"/>
      <c r="F90" s="17"/>
      <c r="G90" s="17"/>
      <c r="H90" s="17"/>
      <c r="I90" s="61"/>
      <c r="J90" s="61"/>
      <c r="K90" s="61"/>
    </row>
    <row r="91" spans="2:11">
      <c r="B91" s="34" t="s">
        <v>34</v>
      </c>
      <c r="C91" s="24"/>
      <c r="D91" s="24"/>
      <c r="E91" s="24"/>
      <c r="F91" s="21"/>
      <c r="G91" s="21"/>
      <c r="H91" s="21"/>
      <c r="I91" s="39"/>
      <c r="J91" s="39"/>
      <c r="K91" s="39"/>
    </row>
    <row r="92" s="10" customFormat="1" ht="12" spans="1:8">
      <c r="A92" s="35"/>
      <c r="B92" s="35"/>
      <c r="C92" s="35"/>
      <c r="D92" s="35"/>
      <c r="E92" s="35"/>
      <c r="F92" s="35"/>
      <c r="G92" s="35"/>
      <c r="H92" s="35"/>
    </row>
    <row r="93" s="10" customFormat="1" ht="12" spans="1:8">
      <c r="A93" s="35"/>
      <c r="B93" s="35" t="s">
        <v>35</v>
      </c>
      <c r="C93" s="35"/>
      <c r="D93" s="35"/>
      <c r="E93" s="35"/>
      <c r="F93" s="35"/>
      <c r="G93" s="35"/>
      <c r="H93" s="35"/>
    </row>
    <row r="94" s="10" customFormat="1" spans="1:8">
      <c r="A94" s="35"/>
      <c r="B94" s="25" t="s">
        <v>3</v>
      </c>
      <c r="C94" s="25" t="s">
        <v>11</v>
      </c>
      <c r="D94" s="25" t="s">
        <v>36</v>
      </c>
      <c r="E94" s="25" t="s">
        <v>37</v>
      </c>
      <c r="F94" s="26" t="s">
        <v>38</v>
      </c>
      <c r="G94" s="35"/>
      <c r="H94" s="35"/>
    </row>
    <row r="95" s="10" customFormat="1" spans="1:8">
      <c r="A95" s="35"/>
      <c r="B95" s="25">
        <v>2015</v>
      </c>
      <c r="C95" s="31">
        <v>200000000</v>
      </c>
      <c r="D95" s="29">
        <v>652110125.99</v>
      </c>
      <c r="E95" s="28">
        <f>(D95)/(C95)</f>
        <v>3.26055062995</v>
      </c>
      <c r="F95" s="32">
        <v>2.6</v>
      </c>
      <c r="G95" s="35"/>
      <c r="H95" s="35"/>
    </row>
    <row r="96" s="10" customFormat="1" spans="1:8">
      <c r="A96" s="35"/>
      <c r="B96" s="25">
        <v>2016</v>
      </c>
      <c r="C96" s="31">
        <v>230000000</v>
      </c>
      <c r="D96" s="29">
        <v>1647348906.38</v>
      </c>
      <c r="E96" s="28">
        <f t="shared" ref="E96:E103" si="3">(D96)/(C96)</f>
        <v>7.16238654947826</v>
      </c>
      <c r="F96" s="32">
        <v>3.17</v>
      </c>
      <c r="G96" s="35"/>
      <c r="H96" s="35"/>
    </row>
    <row r="97" s="10" customFormat="1" spans="1:8">
      <c r="A97" s="35"/>
      <c r="B97" s="25">
        <v>2017</v>
      </c>
      <c r="C97" s="31">
        <v>250000000</v>
      </c>
      <c r="D97" s="29">
        <v>1914973679.51</v>
      </c>
      <c r="E97" s="28">
        <f t="shared" si="3"/>
        <v>7.65989471804</v>
      </c>
      <c r="F97" s="32">
        <v>2.528</v>
      </c>
      <c r="G97" s="35"/>
      <c r="H97" s="35"/>
    </row>
    <row r="98" s="10" customFormat="1" ht="12" spans="1:8">
      <c r="A98" s="35"/>
      <c r="B98" s="35"/>
      <c r="C98" s="35"/>
      <c r="D98" s="35"/>
      <c r="E98" s="35"/>
      <c r="F98" s="35"/>
      <c r="G98" s="35"/>
      <c r="H98" s="35"/>
    </row>
    <row r="99" s="10" customFormat="1" ht="12" spans="1:8">
      <c r="A99" s="35"/>
      <c r="B99" s="35" t="s">
        <v>39</v>
      </c>
      <c r="C99" s="35"/>
      <c r="D99" s="35"/>
      <c r="E99" s="35"/>
      <c r="F99" s="35"/>
      <c r="G99" s="35"/>
      <c r="H99" s="35"/>
    </row>
    <row r="100" s="10" customFormat="1" spans="1:8">
      <c r="A100" s="35"/>
      <c r="B100" s="25" t="s">
        <v>3</v>
      </c>
      <c r="C100" s="25" t="s">
        <v>11</v>
      </c>
      <c r="D100" s="25" t="s">
        <v>36</v>
      </c>
      <c r="E100" s="25" t="s">
        <v>37</v>
      </c>
      <c r="F100" s="26" t="s">
        <v>7</v>
      </c>
      <c r="G100" s="35"/>
      <c r="H100" s="35"/>
    </row>
    <row r="101" s="10" customFormat="1" spans="1:8">
      <c r="A101" s="35"/>
      <c r="B101" s="25">
        <v>2015</v>
      </c>
      <c r="C101" s="31">
        <v>45000000</v>
      </c>
      <c r="D101" s="29">
        <v>1469914807.24</v>
      </c>
      <c r="E101" s="28">
        <f t="shared" si="3"/>
        <v>32.6647734942222</v>
      </c>
      <c r="F101" s="32"/>
      <c r="G101" s="35"/>
      <c r="H101" s="35"/>
    </row>
    <row r="102" s="10" customFormat="1" spans="1:8">
      <c r="A102" s="35"/>
      <c r="B102" s="25">
        <v>2016</v>
      </c>
      <c r="C102" s="31">
        <v>48000000</v>
      </c>
      <c r="D102" s="29">
        <v>1741602023.21</v>
      </c>
      <c r="E102" s="28">
        <f t="shared" si="3"/>
        <v>36.2833754835417</v>
      </c>
      <c r="F102" s="32"/>
      <c r="G102" s="35"/>
      <c r="H102" s="35"/>
    </row>
    <row r="103" s="10" customFormat="1" spans="1:8">
      <c r="A103" s="35"/>
      <c r="B103" s="25">
        <v>2017</v>
      </c>
      <c r="C103" s="31">
        <v>49000000</v>
      </c>
      <c r="D103" s="29">
        <v>3200186897.68</v>
      </c>
      <c r="E103" s="28">
        <f t="shared" si="3"/>
        <v>65.3099366873469</v>
      </c>
      <c r="F103" s="32"/>
      <c r="G103" s="35"/>
      <c r="H103" s="35"/>
    </row>
    <row r="104" s="10" customFormat="1" spans="1:8">
      <c r="A104" s="35"/>
      <c r="B104" s="47"/>
      <c r="C104" s="48"/>
      <c r="D104" s="49"/>
      <c r="E104" s="50"/>
      <c r="F104" s="51"/>
      <c r="G104" s="35"/>
      <c r="H104" s="35"/>
    </row>
    <row r="105" s="10" customFormat="1" ht="12" spans="1:8">
      <c r="A105" s="35"/>
      <c r="B105" s="35" t="s">
        <v>40</v>
      </c>
      <c r="C105" s="35"/>
      <c r="D105" s="35"/>
      <c r="E105" s="35"/>
      <c r="F105" s="35"/>
      <c r="G105" s="35"/>
      <c r="H105" s="35"/>
    </row>
    <row r="106" s="10" customFormat="1" ht="12" spans="1:8">
      <c r="A106" s="35"/>
      <c r="B106" s="35" t="s">
        <v>41</v>
      </c>
      <c r="C106" s="35"/>
      <c r="D106" s="35"/>
      <c r="E106" s="35"/>
      <c r="F106" s="35"/>
      <c r="G106" s="35"/>
      <c r="H106" s="35"/>
    </row>
    <row r="107" s="10" customFormat="1" ht="12" spans="1:8">
      <c r="A107" s="35"/>
      <c r="B107" s="35"/>
      <c r="C107" s="35"/>
      <c r="D107" s="35"/>
      <c r="E107" s="35"/>
      <c r="F107" s="35"/>
      <c r="G107" s="35"/>
      <c r="H107" s="35"/>
    </row>
    <row r="108" s="10" customFormat="1" ht="12" spans="1:8">
      <c r="A108" s="35"/>
      <c r="B108" s="35" t="s">
        <v>42</v>
      </c>
      <c r="C108" s="35"/>
      <c r="D108" s="35"/>
      <c r="E108" s="35"/>
      <c r="F108" s="35"/>
      <c r="G108" s="35"/>
      <c r="H108" s="35"/>
    </row>
    <row r="109" s="10" customFormat="1" ht="12" spans="1:8">
      <c r="A109" s="35"/>
      <c r="B109" s="35"/>
      <c r="C109" s="35"/>
      <c r="D109" s="35"/>
      <c r="E109" s="35"/>
      <c r="F109" s="35"/>
      <c r="G109" s="35"/>
      <c r="H109" s="35"/>
    </row>
    <row r="110" s="11" customFormat="1" ht="13.5" spans="1:8">
      <c r="A110" s="52"/>
      <c r="B110" s="35" t="s">
        <v>43</v>
      </c>
      <c r="C110" s="52"/>
      <c r="D110" s="52"/>
      <c r="E110" s="52"/>
      <c r="F110" s="52"/>
      <c r="G110" s="52"/>
      <c r="H110" s="52"/>
    </row>
    <row r="111" spans="2:2">
      <c r="B111" s="52" t="s">
        <v>44</v>
      </c>
    </row>
    <row r="112" spans="2:11">
      <c r="B112" s="34" t="s">
        <v>45</v>
      </c>
      <c r="C112" s="24"/>
      <c r="D112" s="24"/>
      <c r="E112" s="24"/>
      <c r="F112" s="53"/>
      <c r="G112" s="53"/>
      <c r="H112" s="53"/>
      <c r="I112" s="62"/>
      <c r="J112" s="39"/>
      <c r="K112" s="39"/>
    </row>
    <row r="113" spans="2:2">
      <c r="B113" s="35" t="s">
        <v>46</v>
      </c>
    </row>
    <row r="114" s="10" customFormat="1" ht="12" spans="1:8">
      <c r="A114" s="35"/>
      <c r="B114" s="35" t="s">
        <v>47</v>
      </c>
      <c r="C114" s="35"/>
      <c r="D114" s="35"/>
      <c r="E114" s="35"/>
      <c r="F114" s="35"/>
      <c r="G114" s="35"/>
      <c r="H114" s="35"/>
    </row>
    <row r="115" s="10" customFormat="1" ht="12" spans="1:8">
      <c r="A115" s="35"/>
      <c r="B115" s="35" t="s">
        <v>48</v>
      </c>
      <c r="C115" s="35"/>
      <c r="D115" s="35"/>
      <c r="E115" s="35"/>
      <c r="F115" s="35"/>
      <c r="G115" s="35"/>
      <c r="H115" s="35"/>
    </row>
    <row r="116" s="10" customFormat="1" ht="12" spans="1:8">
      <c r="A116" s="35"/>
      <c r="B116" s="35" t="s">
        <v>49</v>
      </c>
      <c r="C116" s="35"/>
      <c r="D116" s="35"/>
      <c r="E116" s="35"/>
      <c r="F116" s="35"/>
      <c r="G116" s="35"/>
      <c r="H116" s="35"/>
    </row>
    <row r="117" s="10" customFormat="1" ht="12" spans="1:8">
      <c r="A117" s="35"/>
      <c r="B117" s="35"/>
      <c r="C117" s="35"/>
      <c r="D117" s="35"/>
      <c r="E117" s="35"/>
      <c r="F117" s="35"/>
      <c r="G117" s="35"/>
      <c r="H117" s="35"/>
    </row>
    <row r="118" s="10" customFormat="1" ht="12" spans="1:8">
      <c r="A118" s="35"/>
      <c r="B118" s="54" t="s">
        <v>50</v>
      </c>
      <c r="C118" s="55"/>
      <c r="D118" s="55"/>
      <c r="E118" s="55"/>
      <c r="F118" s="55"/>
      <c r="G118" s="55"/>
      <c r="H118" s="35"/>
    </row>
    <row r="119" s="10" customFormat="1" ht="12" spans="1:8">
      <c r="A119" s="35"/>
      <c r="B119" s="56" t="s">
        <v>51</v>
      </c>
      <c r="C119" s="56" t="s">
        <v>52</v>
      </c>
      <c r="D119" s="35"/>
      <c r="E119" s="35"/>
      <c r="F119" s="35"/>
      <c r="G119" s="35"/>
      <c r="H119" s="35"/>
    </row>
    <row r="120" s="10" customFormat="1" ht="12" spans="1:8">
      <c r="A120" s="35"/>
      <c r="B120" s="57" t="s">
        <v>53</v>
      </c>
      <c r="C120" s="58">
        <v>2377.6</v>
      </c>
      <c r="D120" s="35"/>
      <c r="E120" s="35"/>
      <c r="F120" s="35"/>
      <c r="G120" s="35"/>
      <c r="H120" s="35"/>
    </row>
    <row r="121" s="11" customFormat="1" ht="13.5" spans="1:8">
      <c r="A121" s="52"/>
      <c r="B121" s="59" t="s">
        <v>54</v>
      </c>
      <c r="C121" s="58">
        <v>1582.73</v>
      </c>
      <c r="D121" s="52"/>
      <c r="E121" s="52"/>
      <c r="F121" s="52"/>
      <c r="G121" s="52"/>
      <c r="H121" s="52"/>
    </row>
    <row r="122" s="11" customFormat="1" ht="13.5" spans="1:8">
      <c r="A122" s="52"/>
      <c r="B122" s="59" t="s">
        <v>55</v>
      </c>
      <c r="C122" s="58">
        <v>848</v>
      </c>
      <c r="D122" s="52"/>
      <c r="E122" s="52"/>
      <c r="F122" s="52"/>
      <c r="G122" s="52"/>
      <c r="H122" s="52"/>
    </row>
    <row r="123" s="11" customFormat="1" ht="13.5" spans="1:8">
      <c r="A123" s="52"/>
      <c r="B123" s="59" t="s">
        <v>56</v>
      </c>
      <c r="C123" s="58">
        <v>172.8773</v>
      </c>
      <c r="D123" s="52"/>
      <c r="E123" s="52"/>
      <c r="F123" s="52"/>
      <c r="G123" s="52"/>
      <c r="H123" s="52"/>
    </row>
    <row r="124" s="11" customFormat="1" ht="13.5" spans="1:8">
      <c r="A124" s="52"/>
      <c r="B124" s="60"/>
      <c r="C124" s="60"/>
      <c r="D124" s="52"/>
      <c r="E124" s="52"/>
      <c r="F124" s="52"/>
      <c r="G124" s="52"/>
      <c r="H124" s="52"/>
    </row>
    <row r="125" s="11" customFormat="1" ht="13.5" spans="1:8">
      <c r="A125" s="52"/>
      <c r="B125" s="60" t="s">
        <v>57</v>
      </c>
      <c r="C125" s="60"/>
      <c r="D125" s="52"/>
      <c r="E125" s="52"/>
      <c r="F125" s="52"/>
      <c r="G125" s="52"/>
      <c r="H125" s="52"/>
    </row>
    <row r="126" spans="2:2">
      <c r="B126" s="33"/>
    </row>
    <row r="127" spans="2:11">
      <c r="B127" s="34" t="s">
        <v>58</v>
      </c>
      <c r="C127" s="24"/>
      <c r="D127" s="24"/>
      <c r="E127" s="24"/>
      <c r="F127" s="21"/>
      <c r="G127" s="21"/>
      <c r="H127" s="21"/>
      <c r="I127" s="39"/>
      <c r="J127" s="39"/>
      <c r="K127" s="39"/>
    </row>
    <row r="128" spans="2:2">
      <c r="B128" s="52" t="s">
        <v>59</v>
      </c>
    </row>
    <row r="129" customFormat="1" spans="1:8">
      <c r="A129" s="13"/>
      <c r="B129" s="52" t="s">
        <v>60</v>
      </c>
      <c r="C129" s="13"/>
      <c r="D129" s="13"/>
      <c r="E129" s="13"/>
      <c r="F129" s="13"/>
      <c r="G129" s="13"/>
      <c r="H129" s="13"/>
    </row>
    <row r="130" customFormat="1" spans="1:8">
      <c r="A130" s="13"/>
      <c r="B130" s="52" t="s">
        <v>61</v>
      </c>
      <c r="C130" s="13"/>
      <c r="D130" s="13"/>
      <c r="E130" s="13"/>
      <c r="F130" s="13"/>
      <c r="G130" s="13" t="s">
        <v>62</v>
      </c>
      <c r="H130" s="13"/>
    </row>
    <row r="131" customFormat="1" spans="1:8">
      <c r="A131" s="13"/>
      <c r="B131" s="33"/>
      <c r="C131" s="13"/>
      <c r="D131" s="13"/>
      <c r="E131" s="13"/>
      <c r="F131" s="13"/>
      <c r="G131" s="13"/>
      <c r="H131" s="13"/>
    </row>
    <row r="132" customFormat="1" spans="1:8">
      <c r="A132" s="13"/>
      <c r="B132" s="33"/>
      <c r="C132" s="13"/>
      <c r="D132" s="13"/>
      <c r="E132" s="13"/>
      <c r="F132" s="13"/>
      <c r="G132" s="13"/>
      <c r="H132" s="13"/>
    </row>
    <row r="133" customFormat="1" spans="1:8">
      <c r="A133" s="13"/>
      <c r="B133" s="33"/>
      <c r="C133" s="13"/>
      <c r="D133" s="13"/>
      <c r="E133" s="13"/>
      <c r="F133" s="13"/>
      <c r="G133" s="13"/>
      <c r="H133" s="13"/>
    </row>
    <row r="134" customFormat="1" spans="1:8">
      <c r="A134" s="13"/>
      <c r="B134" s="33"/>
      <c r="C134" s="13"/>
      <c r="D134" s="13"/>
      <c r="E134" s="13"/>
      <c r="F134" s="13"/>
      <c r="G134" s="13"/>
      <c r="H134" s="13"/>
    </row>
    <row r="135" s="12" customFormat="1" ht="12.75" spans="1:8">
      <c r="A135" s="63"/>
      <c r="B135" s="64"/>
      <c r="C135" s="63"/>
      <c r="D135" s="63"/>
      <c r="E135" s="63"/>
      <c r="F135" s="63"/>
      <c r="G135" s="63"/>
      <c r="H135" s="63"/>
    </row>
    <row r="136" spans="2:2">
      <c r="B136" s="33"/>
    </row>
    <row r="137" spans="2:2">
      <c r="B137" s="33"/>
    </row>
    <row r="138" spans="2:2">
      <c r="B138" s="33"/>
    </row>
    <row r="139" spans="2:7">
      <c r="B139" s="35" t="s">
        <v>39</v>
      </c>
      <c r="C139" s="35"/>
      <c r="E139" s="51"/>
      <c r="F139" s="51">
        <v>360</v>
      </c>
      <c r="G139"/>
    </row>
    <row r="140" spans="2:8">
      <c r="B140" s="25" t="s">
        <v>3</v>
      </c>
      <c r="C140" s="25" t="s">
        <v>63</v>
      </c>
      <c r="D140" s="25" t="s">
        <v>64</v>
      </c>
      <c r="E140" s="65"/>
      <c r="F140" s="25" t="s">
        <v>3</v>
      </c>
      <c r="G140" s="25" t="s">
        <v>63</v>
      </c>
      <c r="H140" s="66" t="s">
        <v>13</v>
      </c>
    </row>
    <row r="141" spans="2:8">
      <c r="B141" s="25">
        <v>2015</v>
      </c>
      <c r="C141" s="31">
        <v>0.45</v>
      </c>
      <c r="D141" s="28">
        <v>32.66</v>
      </c>
      <c r="E141" s="65"/>
      <c r="F141" s="25">
        <v>2015</v>
      </c>
      <c r="G141" s="31">
        <v>5.14</v>
      </c>
      <c r="H141" s="67">
        <v>2.88</v>
      </c>
    </row>
    <row r="142" spans="2:8">
      <c r="B142" s="25">
        <v>2016</v>
      </c>
      <c r="C142" s="31">
        <v>0.48</v>
      </c>
      <c r="D142" s="28">
        <v>36.28</v>
      </c>
      <c r="E142" s="65"/>
      <c r="F142" s="25">
        <v>2016</v>
      </c>
      <c r="G142" s="31">
        <v>5.15</v>
      </c>
      <c r="H142" s="67">
        <v>2.87</v>
      </c>
    </row>
    <row r="143" spans="2:8">
      <c r="B143" s="25">
        <v>2017</v>
      </c>
      <c r="C143" s="31">
        <v>0.49</v>
      </c>
      <c r="D143" s="28">
        <v>65.3</v>
      </c>
      <c r="E143" s="65"/>
      <c r="F143" s="25">
        <v>2017</v>
      </c>
      <c r="G143" s="31">
        <v>5.29</v>
      </c>
      <c r="H143" s="67">
        <v>3.45</v>
      </c>
    </row>
    <row r="144" spans="2:2">
      <c r="B144" s="33"/>
    </row>
    <row r="145" spans="2:2">
      <c r="B145" s="52" t="s">
        <v>65</v>
      </c>
    </row>
    <row r="146" spans="2:2">
      <c r="B146" s="33"/>
    </row>
    <row r="147" spans="2:11">
      <c r="B147" s="34" t="s">
        <v>66</v>
      </c>
      <c r="C147" s="41"/>
      <c r="D147" s="41"/>
      <c r="E147" s="41"/>
      <c r="F147" s="42"/>
      <c r="G147" s="42"/>
      <c r="H147" s="42"/>
      <c r="I147" s="68"/>
      <c r="J147" s="39"/>
      <c r="K147" s="39"/>
    </row>
    <row r="148" spans="2:2">
      <c r="B148" s="52" t="s">
        <v>67</v>
      </c>
    </row>
    <row r="149" s="12" customFormat="1" ht="12.75" spans="1:14">
      <c r="A149" s="63"/>
      <c r="B149" s="35" t="s">
        <v>68</v>
      </c>
      <c r="C149" s="63"/>
      <c r="D149" s="63"/>
      <c r="E149" s="63"/>
      <c r="F149" s="63"/>
      <c r="G149" s="63"/>
      <c r="H149" s="63"/>
      <c r="N149" s="69"/>
    </row>
    <row r="150" s="12" customFormat="1" ht="12.75" spans="1:14">
      <c r="A150" s="63"/>
      <c r="B150" s="35" t="s">
        <v>69</v>
      </c>
      <c r="C150" s="63"/>
      <c r="D150" s="63"/>
      <c r="E150" s="63"/>
      <c r="F150" s="63"/>
      <c r="G150" s="63"/>
      <c r="H150" s="63"/>
      <c r="N150" s="69"/>
    </row>
    <row r="151" s="10" customFormat="1" ht="12" spans="1:8">
      <c r="A151" s="35"/>
      <c r="B151" s="35" t="s">
        <v>70</v>
      </c>
      <c r="C151" s="35"/>
      <c r="D151" s="35"/>
      <c r="E151" s="35"/>
      <c r="F151" s="35"/>
      <c r="G151" s="35"/>
      <c r="H151" s="35"/>
    </row>
    <row r="152" s="10" customFormat="1" ht="12" spans="1:8">
      <c r="A152" s="35"/>
      <c r="B152" s="35"/>
      <c r="C152" s="35"/>
      <c r="D152" s="35"/>
      <c r="E152" s="35"/>
      <c r="F152" s="35"/>
      <c r="G152" s="35"/>
      <c r="H152" s="35"/>
    </row>
    <row r="153" s="10" customFormat="1" ht="12" spans="1:8">
      <c r="A153" s="35"/>
      <c r="B153" s="35"/>
      <c r="C153" s="35"/>
      <c r="D153" s="35"/>
      <c r="E153" s="35"/>
      <c r="F153" s="35"/>
      <c r="G153" s="35"/>
      <c r="H153" s="35"/>
    </row>
    <row r="154" s="10" customFormat="1" ht="12" spans="1:8">
      <c r="A154" s="35"/>
      <c r="B154" s="35"/>
      <c r="C154" s="35"/>
      <c r="D154" s="35"/>
      <c r="E154" s="35"/>
      <c r="F154" s="35"/>
      <c r="G154" s="35"/>
      <c r="H154" s="35"/>
    </row>
    <row r="155" s="10" customFormat="1" ht="12" spans="1:8">
      <c r="A155" s="35"/>
      <c r="B155" s="35"/>
      <c r="C155" s="35"/>
      <c r="D155" s="35"/>
      <c r="E155" s="35"/>
      <c r="F155" s="35"/>
      <c r="G155" s="35"/>
      <c r="H155" s="35"/>
    </row>
  </sheetData>
  <mergeCells count="8">
    <mergeCell ref="B80:K80"/>
    <mergeCell ref="B81:K81"/>
    <mergeCell ref="B82:K82"/>
    <mergeCell ref="B83:K83"/>
    <mergeCell ref="B86:K86"/>
    <mergeCell ref="B87:K87"/>
    <mergeCell ref="B88:K88"/>
    <mergeCell ref="B89:K89"/>
  </mergeCell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
  <sheetViews>
    <sheetView workbookViewId="0">
      <selection activeCell="E31" sqref="E31"/>
    </sheetView>
  </sheetViews>
  <sheetFormatPr defaultColWidth="9" defaultRowHeight="14.25" outlineLevelRow="3"/>
  <cols>
    <col min="1" max="1" width="13.125" customWidth="1"/>
    <col min="2" max="2" width="10" customWidth="1"/>
    <col min="3" max="3" width="12.875" customWidth="1"/>
    <col min="4" max="4" width="12.375" customWidth="1"/>
    <col min="5" max="5" width="16" customWidth="1"/>
    <col min="6" max="19" width="7.625" customWidth="1"/>
  </cols>
  <sheetData>
    <row r="1" spans="1:19">
      <c r="A1" s="8" t="s">
        <v>3</v>
      </c>
      <c r="B1" s="8">
        <v>2001</v>
      </c>
      <c r="C1" s="8">
        <v>2002</v>
      </c>
      <c r="D1" s="8">
        <v>2003</v>
      </c>
      <c r="E1" s="8">
        <v>2004</v>
      </c>
      <c r="F1" s="8">
        <v>2005</v>
      </c>
      <c r="G1" s="8">
        <v>2006</v>
      </c>
      <c r="H1" s="8">
        <v>2007</v>
      </c>
      <c r="I1" s="8">
        <v>2008</v>
      </c>
      <c r="J1" s="8">
        <v>2009</v>
      </c>
      <c r="K1" s="8">
        <v>2010</v>
      </c>
      <c r="L1" s="8">
        <v>2011</v>
      </c>
      <c r="M1" s="8">
        <v>2012</v>
      </c>
      <c r="N1" s="8">
        <v>2013</v>
      </c>
      <c r="O1" s="8">
        <v>2014</v>
      </c>
      <c r="P1" s="8">
        <v>2015</v>
      </c>
      <c r="Q1" s="8">
        <v>2016</v>
      </c>
      <c r="R1" s="8">
        <v>2017</v>
      </c>
      <c r="S1" s="8">
        <v>2018</v>
      </c>
    </row>
    <row r="2" spans="1:19">
      <c r="A2" s="8" t="s">
        <v>71</v>
      </c>
      <c r="B2" s="9">
        <v>43.8</v>
      </c>
      <c r="C2" s="9">
        <v>54.4</v>
      </c>
      <c r="D2" s="9">
        <v>81.5</v>
      </c>
      <c r="E2" s="9"/>
      <c r="F2" s="9"/>
      <c r="G2" s="9"/>
      <c r="H2" s="9"/>
      <c r="I2" s="9"/>
      <c r="J2" s="9"/>
      <c r="K2" s="9"/>
      <c r="L2" s="9"/>
      <c r="M2" s="9"/>
      <c r="N2" s="9"/>
      <c r="O2" s="9"/>
      <c r="P2" s="9"/>
      <c r="Q2" s="9"/>
      <c r="R2" s="9"/>
      <c r="S2" s="9"/>
    </row>
    <row r="3" spans="1:19">
      <c r="A3" s="8" t="s">
        <v>72</v>
      </c>
      <c r="B3" s="9">
        <v>49076</v>
      </c>
      <c r="C3" s="9">
        <v>263107</v>
      </c>
      <c r="D3" s="9">
        <v>734957</v>
      </c>
      <c r="E3" s="9">
        <v>1143533</v>
      </c>
      <c r="F3" s="9"/>
      <c r="G3" s="9"/>
      <c r="H3" s="9"/>
      <c r="I3" s="9"/>
      <c r="J3" s="9"/>
      <c r="K3" s="9"/>
      <c r="L3" s="9"/>
      <c r="M3" s="9"/>
      <c r="N3" s="9"/>
      <c r="O3" s="9"/>
      <c r="P3" s="9"/>
      <c r="Q3" s="9"/>
      <c r="R3" s="9"/>
      <c r="S3" s="9"/>
    </row>
    <row r="4" spans="1:19">
      <c r="A4" s="8" t="s">
        <v>37</v>
      </c>
      <c r="B4" s="9">
        <f>(B3*1000)/(B2*1000000)</f>
        <v>1.12045662100457</v>
      </c>
      <c r="C4" s="9">
        <f t="shared" ref="C4:S4" si="0">(C3*1000)/(C2*1000000)</f>
        <v>4.83652573529412</v>
      </c>
      <c r="D4" s="9">
        <f t="shared" si="0"/>
        <v>9.0178773006135</v>
      </c>
      <c r="E4" s="9" t="e">
        <f t="shared" si="0"/>
        <v>#DIV/0!</v>
      </c>
      <c r="F4" s="9" t="e">
        <f t="shared" si="0"/>
        <v>#DIV/0!</v>
      </c>
      <c r="G4" s="9" t="e">
        <f t="shared" si="0"/>
        <v>#DIV/0!</v>
      </c>
      <c r="H4" s="9" t="e">
        <f t="shared" si="0"/>
        <v>#DIV/0!</v>
      </c>
      <c r="I4" s="9" t="e">
        <f t="shared" si="0"/>
        <v>#DIV/0!</v>
      </c>
      <c r="J4" s="9" t="e">
        <f t="shared" si="0"/>
        <v>#DIV/0!</v>
      </c>
      <c r="K4" s="9" t="e">
        <f t="shared" si="0"/>
        <v>#DIV/0!</v>
      </c>
      <c r="L4" s="9" t="e">
        <f t="shared" si="0"/>
        <v>#DIV/0!</v>
      </c>
      <c r="M4" s="9" t="e">
        <f t="shared" si="0"/>
        <v>#DIV/0!</v>
      </c>
      <c r="N4" s="9" t="e">
        <f t="shared" si="0"/>
        <v>#DIV/0!</v>
      </c>
      <c r="O4" s="9" t="e">
        <f t="shared" si="0"/>
        <v>#DIV/0!</v>
      </c>
      <c r="P4" s="9" t="e">
        <f t="shared" si="0"/>
        <v>#DIV/0!</v>
      </c>
      <c r="Q4" s="9" t="e">
        <f t="shared" si="0"/>
        <v>#DIV/0!</v>
      </c>
      <c r="R4" s="9" t="e">
        <f t="shared" si="0"/>
        <v>#DIV/0!</v>
      </c>
      <c r="S4" s="9" t="e">
        <f t="shared" si="0"/>
        <v>#DIV/0!</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5"/>
  <sheetViews>
    <sheetView workbookViewId="0">
      <selection activeCell="A24" sqref="A24:C35"/>
    </sheetView>
  </sheetViews>
  <sheetFormatPr defaultColWidth="9" defaultRowHeight="14.25" outlineLevelCol="3"/>
  <cols>
    <col min="1" max="1" width="5.5" customWidth="1"/>
    <col min="2" max="2" width="16.25" customWidth="1"/>
    <col min="3" max="3" width="15.625" customWidth="1"/>
    <col min="4" max="4" width="11.625" customWidth="1"/>
  </cols>
  <sheetData>
    <row r="1" spans="1:4">
      <c r="A1" s="1" t="s">
        <v>3</v>
      </c>
      <c r="B1" s="1" t="s">
        <v>4</v>
      </c>
      <c r="C1" s="1" t="s">
        <v>5</v>
      </c>
      <c r="D1" s="1" t="s">
        <v>37</v>
      </c>
    </row>
    <row r="2" spans="1:4">
      <c r="A2" s="1">
        <v>2001</v>
      </c>
      <c r="B2" s="2">
        <v>43.8</v>
      </c>
      <c r="C2" s="3">
        <v>49076</v>
      </c>
      <c r="D2" s="2">
        <f>(C2*1000)/(B2*1000000)</f>
        <v>1.12045662100457</v>
      </c>
    </row>
    <row r="3" spans="1:4">
      <c r="A3" s="1">
        <v>2002</v>
      </c>
      <c r="B3" s="2">
        <v>54.4</v>
      </c>
      <c r="C3" s="3">
        <v>263107</v>
      </c>
      <c r="D3" s="2">
        <f t="shared" ref="D3:D19" si="0">(C3*1000)/(B3*1000000)</f>
        <v>4.83652573529412</v>
      </c>
    </row>
    <row r="4" spans="1:4">
      <c r="A4" s="1">
        <v>2003</v>
      </c>
      <c r="B4" s="2">
        <v>81.5</v>
      </c>
      <c r="C4" s="3">
        <v>734957</v>
      </c>
      <c r="D4" s="2">
        <f t="shared" si="0"/>
        <v>9.0178773006135</v>
      </c>
    </row>
    <row r="5" spans="1:4">
      <c r="A5" s="1">
        <v>2004</v>
      </c>
      <c r="B5" s="4">
        <v>134.8</v>
      </c>
      <c r="C5" s="3">
        <v>1143533</v>
      </c>
      <c r="D5" s="2">
        <f t="shared" si="0"/>
        <v>8.4831824925816</v>
      </c>
    </row>
    <row r="6" spans="1:4">
      <c r="A6" s="1">
        <v>2005</v>
      </c>
      <c r="B6" s="4">
        <v>201.9</v>
      </c>
      <c r="C6" s="3">
        <v>1426395</v>
      </c>
      <c r="D6" s="2">
        <f t="shared" si="0"/>
        <v>7.0648588410104</v>
      </c>
    </row>
    <row r="7" spans="1:4">
      <c r="A7" s="1">
        <v>2006</v>
      </c>
      <c r="B7" s="4">
        <v>232.6</v>
      </c>
      <c r="C7" s="3">
        <v>2800441</v>
      </c>
      <c r="D7" s="2">
        <f t="shared" si="0"/>
        <v>12.0397291487532</v>
      </c>
    </row>
    <row r="8" spans="1:4">
      <c r="A8" s="1">
        <v>2007</v>
      </c>
      <c r="B8" s="4">
        <v>300.2</v>
      </c>
      <c r="C8" s="3">
        <v>3820923</v>
      </c>
      <c r="D8" s="2">
        <f t="shared" si="0"/>
        <v>12.7279247168554</v>
      </c>
    </row>
    <row r="9" spans="1:4">
      <c r="A9" s="1">
        <v>2008</v>
      </c>
      <c r="B9" s="4">
        <v>376.6</v>
      </c>
      <c r="C9" s="3">
        <v>7154544</v>
      </c>
      <c r="D9" s="2">
        <f t="shared" si="0"/>
        <v>18.997727031333</v>
      </c>
    </row>
    <row r="10" spans="1:4">
      <c r="A10" s="1">
        <v>2009</v>
      </c>
      <c r="B10" s="4">
        <v>522.9</v>
      </c>
      <c r="C10" s="3">
        <v>12439960</v>
      </c>
      <c r="D10" s="2">
        <f t="shared" si="0"/>
        <v>23.7903231975521</v>
      </c>
    </row>
    <row r="11" spans="1:4">
      <c r="A11" s="1">
        <v>2010</v>
      </c>
      <c r="B11" s="4">
        <v>647.6</v>
      </c>
      <c r="C11" s="3">
        <v>19646031</v>
      </c>
      <c r="D11" s="2">
        <f t="shared" si="0"/>
        <v>30.336675416924</v>
      </c>
    </row>
    <row r="12" spans="1:4">
      <c r="A12" s="1">
        <v>2011</v>
      </c>
      <c r="B12" s="4">
        <v>721</v>
      </c>
      <c r="C12" s="3">
        <v>28496072</v>
      </c>
      <c r="D12" s="2">
        <f t="shared" si="0"/>
        <v>39.5229847434119</v>
      </c>
    </row>
    <row r="13" spans="1:4">
      <c r="A13" s="1">
        <v>2012</v>
      </c>
      <c r="B13" s="4">
        <v>798.2</v>
      </c>
      <c r="C13" s="3">
        <v>43893700</v>
      </c>
      <c r="D13" s="2">
        <f t="shared" si="0"/>
        <v>54.9908544224505</v>
      </c>
    </row>
    <row r="14" spans="1:4">
      <c r="A14" s="1">
        <v>2013</v>
      </c>
      <c r="B14" s="4">
        <v>808</v>
      </c>
      <c r="C14" s="3">
        <v>60437000</v>
      </c>
      <c r="D14" s="2">
        <f t="shared" si="0"/>
        <v>74.7982673267327</v>
      </c>
    </row>
    <row r="15" spans="1:4">
      <c r="A15" s="1">
        <v>2014</v>
      </c>
      <c r="B15" s="4">
        <v>815.3</v>
      </c>
      <c r="C15" s="3">
        <v>78932000</v>
      </c>
      <c r="D15" s="2">
        <f t="shared" si="0"/>
        <v>96.8134429044523</v>
      </c>
    </row>
    <row r="16" spans="1:4">
      <c r="A16" s="1">
        <v>2015</v>
      </c>
      <c r="B16" s="4">
        <v>853.1</v>
      </c>
      <c r="C16" s="3">
        <v>102863000</v>
      </c>
      <c r="D16" s="2">
        <f t="shared" si="0"/>
        <v>120.575548001407</v>
      </c>
    </row>
    <row r="17" spans="1:4">
      <c r="A17" s="1">
        <v>2016</v>
      </c>
      <c r="B17" s="4">
        <v>889.3</v>
      </c>
      <c r="C17" s="3">
        <v>151938000</v>
      </c>
      <c r="D17" s="2">
        <f t="shared" si="0"/>
        <v>170.851231305521</v>
      </c>
    </row>
    <row r="18" spans="1:4">
      <c r="A18" s="1">
        <v>2017</v>
      </c>
      <c r="B18" s="4">
        <v>988.6</v>
      </c>
      <c r="C18" s="3">
        <v>237760000</v>
      </c>
      <c r="D18" s="2">
        <f t="shared" si="0"/>
        <v>240.50171960348</v>
      </c>
    </row>
    <row r="24" spans="1:3">
      <c r="A24" s="5" t="s">
        <v>19</v>
      </c>
      <c r="B24" s="5" t="s">
        <v>73</v>
      </c>
      <c r="C24" s="5" t="s">
        <v>21</v>
      </c>
    </row>
    <row r="25" spans="1:3">
      <c r="A25" s="6">
        <v>2007</v>
      </c>
      <c r="B25" s="6">
        <v>21000</v>
      </c>
      <c r="C25" s="6"/>
    </row>
    <row r="26" spans="1:3">
      <c r="A26" s="6">
        <v>2008</v>
      </c>
      <c r="B26" s="6">
        <v>29800</v>
      </c>
      <c r="C26" s="7">
        <f>((B26-B25)/B25)</f>
        <v>0.419047619047619</v>
      </c>
    </row>
    <row r="27" spans="1:3">
      <c r="A27" s="6">
        <v>2009</v>
      </c>
      <c r="B27" s="6">
        <v>38400</v>
      </c>
      <c r="C27" s="7">
        <f t="shared" ref="C27:C35" si="1">((B27-B26)/B26)</f>
        <v>0.288590604026846</v>
      </c>
    </row>
    <row r="28" spans="1:3">
      <c r="A28" s="6">
        <v>2010</v>
      </c>
      <c r="B28" s="6">
        <v>45730</v>
      </c>
      <c r="C28" s="7">
        <f t="shared" si="1"/>
        <v>0.190885416666667</v>
      </c>
    </row>
    <row r="29" spans="1:3">
      <c r="A29" s="6">
        <v>2011</v>
      </c>
      <c r="B29" s="6">
        <v>51310</v>
      </c>
      <c r="C29" s="7">
        <f t="shared" si="1"/>
        <v>0.12202055543407</v>
      </c>
    </row>
    <row r="30" spans="1:3">
      <c r="A30" s="6">
        <v>2012</v>
      </c>
      <c r="B30" s="6">
        <v>56400</v>
      </c>
      <c r="C30" s="7">
        <f t="shared" si="1"/>
        <v>0.0992009354901579</v>
      </c>
    </row>
    <row r="31" spans="1:3">
      <c r="A31" s="6">
        <v>2013</v>
      </c>
      <c r="B31" s="6">
        <v>61758</v>
      </c>
      <c r="C31" s="7">
        <f t="shared" si="1"/>
        <v>0.095</v>
      </c>
    </row>
    <row r="32" spans="1:3">
      <c r="A32" s="6">
        <v>2014</v>
      </c>
      <c r="B32" s="6">
        <v>64875</v>
      </c>
      <c r="C32" s="7">
        <f t="shared" si="1"/>
        <v>0.0504711940153502</v>
      </c>
    </row>
    <row r="33" spans="1:3">
      <c r="A33" s="6">
        <v>2015</v>
      </c>
      <c r="B33" s="6">
        <v>68826</v>
      </c>
      <c r="C33" s="7">
        <f t="shared" si="1"/>
        <v>0.0609017341040462</v>
      </c>
    </row>
    <row r="34" spans="1:3">
      <c r="A34" s="6">
        <v>2016</v>
      </c>
      <c r="B34" s="6">
        <v>73125</v>
      </c>
      <c r="C34" s="7">
        <f t="shared" si="1"/>
        <v>0.0624618603434748</v>
      </c>
    </row>
    <row r="35" spans="1:3">
      <c r="A35" s="6">
        <v>2017</v>
      </c>
      <c r="B35" s="6">
        <v>77198</v>
      </c>
      <c r="C35" s="7">
        <f t="shared" si="1"/>
        <v>0.0556991452991453</v>
      </c>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05作业</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程序猿PMP</cp:lastModifiedBy>
  <dcterms:created xsi:type="dcterms:W3CDTF">2015-06-05T18:19:00Z</dcterms:created>
  <dcterms:modified xsi:type="dcterms:W3CDTF">2018-04-30T17:41:04Z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false</vt:bool>
  </property>
  <property fmtid="{D5CDD505-2E9C-101B-9397-08002B2CF9AE}" pid="3" name="KSOProductBuildVer">
    <vt:lpwstr>2052-10.1.0.6929</vt:lpwstr>
  </property>
</Properties>
</file>