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updateLinks="never"/>
  <mc:AlternateContent xmlns:mc="http://schemas.openxmlformats.org/markup-compatibility/2006">
    <mc:Choice Requires="x15">
      <x15ac:absPath xmlns:x15ac="http://schemas.microsoft.com/office/spreadsheetml/2010/11/ac" url="/Volumes/资料盘/电子书/股票投资/公众号资料/骑行夜幕的统计客/2018春训营/任务5：互联网（A+H+中概股）/"/>
    </mc:Choice>
  </mc:AlternateContent>
  <bookViews>
    <workbookView xWindow="0" yWindow="720" windowWidth="25600" windowHeight="13760"/>
  </bookViews>
  <sheets>
    <sheet name="Sheet1" sheetId="1" r:id="rId1"/>
    <sheet name="工作表3" sheetId="23" r:id="rId2"/>
    <sheet name="工作表2" sheetId="22" r:id="rId3"/>
    <sheet name="工作表1" sheetId="18" r:id="rId4"/>
    <sheet name="工作表4" sheetId="21" r:id="rId5"/>
    <sheet name="Worksheet" sheetId="19" r:id="rId6"/>
    <sheet name="Worksheet (2)" sheetId="20" r:id="rId7"/>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J7" i="23" l="1"/>
  <c r="I7" i="23"/>
  <c r="H7" i="23"/>
  <c r="G7" i="23"/>
  <c r="F7" i="23"/>
  <c r="E7" i="23"/>
  <c r="D7" i="23"/>
  <c r="C7" i="23"/>
  <c r="B7" i="23"/>
  <c r="C253" i="1"/>
  <c r="K253" i="1"/>
  <c r="J253" i="1"/>
  <c r="I253" i="1"/>
  <c r="H253" i="1"/>
  <c r="D253" i="1"/>
  <c r="E253" i="1"/>
  <c r="F253" i="1"/>
  <c r="G253" i="1"/>
  <c r="P111" i="1"/>
  <c r="O111" i="1"/>
  <c r="F111" i="1"/>
  <c r="T3" i="22"/>
  <c r="S3" i="22"/>
  <c r="R3" i="22"/>
  <c r="Q3" i="22"/>
  <c r="P3" i="22"/>
  <c r="O3" i="22"/>
  <c r="N3" i="22"/>
  <c r="M3" i="22"/>
  <c r="T7" i="22"/>
  <c r="S7" i="22"/>
  <c r="R7" i="22"/>
  <c r="Q7" i="22"/>
  <c r="P7" i="22"/>
  <c r="O7" i="22"/>
  <c r="N7" i="22"/>
  <c r="M7" i="22"/>
  <c r="P6" i="22"/>
  <c r="Q6" i="22"/>
  <c r="R6" i="22"/>
  <c r="S6" i="22"/>
  <c r="T6" i="22"/>
  <c r="T5" i="22"/>
  <c r="S5" i="22"/>
  <c r="R5" i="22"/>
  <c r="Q5" i="22"/>
  <c r="P5" i="22"/>
  <c r="T2" i="22"/>
  <c r="S2" i="22"/>
  <c r="R2" i="22"/>
  <c r="Q2" i="22"/>
  <c r="P2" i="22"/>
  <c r="O6" i="22"/>
  <c r="N6" i="22"/>
  <c r="M6" i="22"/>
  <c r="O2" i="22"/>
  <c r="N2" i="22"/>
  <c r="M2" i="22"/>
  <c r="O5" i="22"/>
  <c r="M5" i="22"/>
  <c r="N5" i="22"/>
  <c r="L7" i="22"/>
  <c r="K7" i="22"/>
  <c r="J7" i="22"/>
  <c r="I7" i="22"/>
  <c r="H7" i="22"/>
  <c r="G7" i="22"/>
  <c r="F7" i="22"/>
  <c r="E7" i="22"/>
  <c r="D7" i="22"/>
  <c r="C7" i="22"/>
  <c r="C6" i="22"/>
  <c r="D6" i="22"/>
  <c r="E6" i="22"/>
  <c r="F6" i="22"/>
  <c r="G6" i="22"/>
  <c r="H6" i="22"/>
  <c r="I6" i="22"/>
  <c r="J6" i="22"/>
  <c r="K6" i="22"/>
  <c r="L6" i="22"/>
  <c r="B6" i="22"/>
  <c r="D3" i="22"/>
  <c r="E3" i="22"/>
  <c r="F3" i="22"/>
  <c r="G3" i="22"/>
  <c r="H3" i="22"/>
  <c r="I3" i="22"/>
  <c r="J3" i="22"/>
  <c r="K3" i="22"/>
  <c r="L3" i="22"/>
  <c r="C3" i="22"/>
  <c r="O41" i="1"/>
  <c r="O40" i="1"/>
  <c r="O39" i="1"/>
  <c r="O38" i="1"/>
  <c r="O37" i="1"/>
  <c r="O36" i="1"/>
  <c r="O35" i="1"/>
  <c r="O34" i="1"/>
  <c r="O33" i="1"/>
  <c r="O25" i="1"/>
  <c r="O24" i="1"/>
  <c r="O23" i="1"/>
  <c r="O22" i="1"/>
  <c r="O21" i="1"/>
  <c r="O20" i="1"/>
  <c r="O19" i="1"/>
  <c r="O18" i="1"/>
  <c r="O17" i="1"/>
  <c r="O16" i="1"/>
  <c r="O15" i="1"/>
  <c r="O14" i="1"/>
  <c r="O13" i="1"/>
  <c r="O12" i="1"/>
  <c r="O11" i="1"/>
  <c r="O10" i="1"/>
  <c r="F108" i="1"/>
  <c r="F110" i="1"/>
  <c r="F109" i="1"/>
  <c r="C15" i="21"/>
  <c r="C14" i="21"/>
  <c r="B14" i="21"/>
  <c r="B15" i="21"/>
  <c r="A9" i="21"/>
  <c r="A8" i="21"/>
  <c r="B12" i="21"/>
  <c r="D12" i="21"/>
  <c r="C12" i="21"/>
  <c r="B11" i="21"/>
  <c r="B10" i="21"/>
  <c r="D9" i="21"/>
  <c r="C9" i="21"/>
  <c r="B9" i="21"/>
  <c r="C8" i="21"/>
  <c r="B8" i="21"/>
  <c r="C21" i="19"/>
  <c r="C22" i="19"/>
  <c r="B21" i="19"/>
  <c r="B22" i="19"/>
  <c r="G21" i="19"/>
  <c r="F21" i="19"/>
  <c r="C23" i="19"/>
  <c r="C24" i="19"/>
  <c r="G23" i="19"/>
  <c r="G25" i="19"/>
  <c r="C25" i="19"/>
  <c r="C26" i="19"/>
  <c r="F25" i="19"/>
  <c r="B25" i="19"/>
  <c r="B26" i="19"/>
  <c r="G90" i="1"/>
  <c r="F90" i="1"/>
  <c r="E90" i="1"/>
  <c r="B24" i="19"/>
  <c r="F23" i="19"/>
  <c r="B23" i="19"/>
  <c r="R7" i="18"/>
  <c r="Q7" i="18"/>
  <c r="P7" i="18"/>
  <c r="O7" i="18"/>
  <c r="R6" i="18"/>
  <c r="Q6" i="18"/>
  <c r="P6" i="18"/>
  <c r="O6" i="18"/>
  <c r="N6" i="18"/>
  <c r="M6" i="18"/>
  <c r="L6" i="18"/>
  <c r="K6" i="18"/>
  <c r="J6" i="18"/>
  <c r="R5" i="18"/>
  <c r="Q5" i="18"/>
  <c r="P5" i="18"/>
  <c r="O5" i="18"/>
  <c r="N5" i="18"/>
  <c r="M5" i="18"/>
  <c r="L5" i="18"/>
  <c r="K5" i="18"/>
  <c r="J5" i="18"/>
  <c r="I5" i="18"/>
  <c r="H5" i="18"/>
  <c r="G5" i="18"/>
  <c r="F5" i="18"/>
  <c r="E5" i="18"/>
  <c r="D5" i="18"/>
  <c r="C5" i="18"/>
  <c r="D48" i="1"/>
  <c r="G52" i="1"/>
  <c r="G51" i="1"/>
  <c r="G50" i="1"/>
  <c r="G49" i="1"/>
  <c r="F52" i="1"/>
  <c r="F51" i="1"/>
  <c r="H52" i="1"/>
  <c r="H51" i="1"/>
  <c r="H50" i="1"/>
  <c r="F50" i="1"/>
  <c r="H49" i="1"/>
  <c r="F49" i="1"/>
  <c r="G48" i="1"/>
  <c r="H48" i="1"/>
  <c r="F48" i="1"/>
  <c r="G32" i="1"/>
  <c r="G33" i="1"/>
  <c r="G34" i="1"/>
  <c r="G35" i="1"/>
  <c r="G36" i="1"/>
  <c r="G37" i="1"/>
  <c r="H37" i="1"/>
  <c r="H36" i="1"/>
  <c r="H35" i="1"/>
  <c r="H34" i="1"/>
  <c r="H33" i="1"/>
  <c r="H32" i="1"/>
  <c r="H41" i="1"/>
  <c r="H38" i="1"/>
  <c r="H39" i="1"/>
  <c r="H40" i="1"/>
  <c r="F39" i="1"/>
  <c r="F38" i="1"/>
  <c r="F37" i="1"/>
  <c r="F36" i="1"/>
  <c r="F35" i="1"/>
  <c r="F34" i="1"/>
  <c r="F33" i="1"/>
  <c r="F32" i="1"/>
  <c r="F23" i="1"/>
  <c r="F22" i="1"/>
  <c r="F21" i="1"/>
  <c r="F15" i="1"/>
  <c r="F16" i="1"/>
  <c r="F17" i="1"/>
  <c r="F18" i="1"/>
  <c r="F19" i="1"/>
  <c r="F20" i="1"/>
  <c r="F24" i="1"/>
  <c r="F25" i="1"/>
  <c r="F14" i="1"/>
  <c r="F13" i="1"/>
  <c r="F12" i="1"/>
  <c r="F11" i="1"/>
  <c r="F10" i="1"/>
  <c r="F9" i="1"/>
</calcChain>
</file>

<file path=xl/sharedStrings.xml><?xml version="1.0" encoding="utf-8"?>
<sst xmlns="http://schemas.openxmlformats.org/spreadsheetml/2006/main" count="829" uniqueCount="714">
  <si>
    <r>
      <rPr>
        <sz val="10"/>
        <color theme="1"/>
        <rFont val="宋体"/>
        <family val="3"/>
        <charset val="134"/>
      </rPr>
      <t>【通关题】</t>
    </r>
    <phoneticPr fontId="3" type="noConversion"/>
  </si>
  <si>
    <t>腾讯</t>
    <rPh sb="0" eb="1">
      <t>teng xun</t>
    </rPh>
    <phoneticPr fontId="3" type="noConversion"/>
  </si>
  <si>
    <t>2013年</t>
    <rPh sb="4" eb="5">
      <t>nian</t>
    </rPh>
    <phoneticPr fontId="3" type="noConversion"/>
  </si>
  <si>
    <t>2016年</t>
    <rPh sb="4" eb="5">
      <t>nian</t>
    </rPh>
    <phoneticPr fontId="3" type="noConversion"/>
  </si>
  <si>
    <t>2017年</t>
    <rPh sb="4" eb="5">
      <t>nian</t>
    </rPh>
    <phoneticPr fontId="3" type="noConversion"/>
  </si>
  <si>
    <r>
      <rPr>
        <b/>
        <sz val="14"/>
        <color theme="1"/>
        <rFont val="宋体"/>
        <family val="3"/>
        <charset val="134"/>
      </rPr>
      <t>【18春训营</t>
    </r>
    <r>
      <rPr>
        <b/>
        <sz val="14"/>
        <color theme="1"/>
        <rFont val="Times New Roman"/>
        <family val="1"/>
      </rPr>
      <t>-</t>
    </r>
    <r>
      <rPr>
        <b/>
        <sz val="14"/>
        <color theme="1"/>
        <rFont val="宋体"/>
        <family val="3"/>
        <charset val="134"/>
      </rPr>
      <t>价值投资新时代】任务五：互联网 - 用户为王</t>
    </r>
    <rPh sb="3" eb="4">
      <t>chun xun</t>
    </rPh>
    <rPh sb="7" eb="8">
      <t>jia zhi tou zi xin shi dai</t>
    </rPh>
    <rPh sb="17" eb="18">
      <t>wu</t>
    </rPh>
    <rPh sb="19" eb="20">
      <t>hu lian wang</t>
    </rPh>
    <rPh sb="25" eb="26">
      <t>yong hu wei wang</t>
    </rPh>
    <phoneticPr fontId="3" type="noConversion"/>
  </si>
  <si>
    <t>1. 列举腾讯从招股说明书开始披露至今的每年活跃用户数和由总收入所对应计算的 ARPU</t>
    <rPh sb="3" eb="4">
      <t>lie ju</t>
    </rPh>
    <rPh sb="5" eb="6">
      <t>teng xun</t>
    </rPh>
    <rPh sb="7" eb="8">
      <t>cong</t>
    </rPh>
    <rPh sb="8" eb="9">
      <t>zhao gu shuo ming shu</t>
    </rPh>
    <rPh sb="13" eb="14">
      <t>kai shi</t>
    </rPh>
    <rPh sb="15" eb="16">
      <t>pi lu</t>
    </rPh>
    <rPh sb="17" eb="18">
      <t>zhi jin</t>
    </rPh>
    <rPh sb="19" eb="20">
      <t>de</t>
    </rPh>
    <rPh sb="20" eb="21">
      <t>mei nian huo yue yong hu shu</t>
    </rPh>
    <rPh sb="27" eb="28">
      <t>he</t>
    </rPh>
    <rPh sb="28" eb="29">
      <t>you</t>
    </rPh>
    <rPh sb="29" eb="30">
      <t>zong shou ru</t>
    </rPh>
    <rPh sb="32" eb="33">
      <t>suo</t>
    </rPh>
    <rPh sb="33" eb="34">
      <t>dui ying ji suan</t>
    </rPh>
    <rPh sb="37" eb="38">
      <t>de</t>
    </rPh>
    <phoneticPr fontId="3" type="noConversion"/>
  </si>
  <si>
    <t>2. 列举奇虎从招股说明书开始披露至今的每年活跃用户数和由总收入所对应计算的 ARPU</t>
    <rPh sb="5" eb="6">
      <t>qi hu</t>
    </rPh>
    <phoneticPr fontId="3" type="noConversion"/>
  </si>
  <si>
    <t>3. 列举陌陌从招股说明书开始披露至今的每年活跃用户数和由总收入所对应计算的 ARPU</t>
    <rPh sb="5" eb="6">
      <t>mo mo</t>
    </rPh>
    <phoneticPr fontId="3" type="noConversion"/>
  </si>
  <si>
    <t>4. 你认为以上三者上市后 ARPU 的变化有什么特点？说明了什么？</t>
    <rPh sb="3" eb="4">
      <t>ni ren wei yi shang san zhe</t>
    </rPh>
    <rPh sb="10" eb="11">
      <t>shang shi hou</t>
    </rPh>
    <rPh sb="19" eb="20">
      <t>de bian hua</t>
    </rPh>
    <rPh sb="22" eb="23">
      <t>you</t>
    </rPh>
    <rPh sb="23" eb="24">
      <t>shen me te d</t>
    </rPh>
    <rPh sb="28" eb="29">
      <t>shuo ming le shen me</t>
    </rPh>
    <phoneticPr fontId="3" type="noConversion"/>
  </si>
  <si>
    <t>5. 互联网公司估值的核心要素是什么？当一家公司不赚钱，甚至几乎没有收入的时候，如何给它们估值？</t>
    <rPh sb="3" eb="4">
      <t>hu lian wangg gong si</t>
    </rPh>
    <rPh sb="8" eb="9">
      <t>gu zhi</t>
    </rPh>
    <rPh sb="10" eb="11">
      <t>de</t>
    </rPh>
    <rPh sb="11" eb="12">
      <t>he xin yao su shi shen me</t>
    </rPh>
    <rPh sb="19" eb="20">
      <t>dang</t>
    </rPh>
    <rPh sb="20" eb="21">
      <t>yi jia gong si bu zhuan q</t>
    </rPh>
    <rPh sb="28" eb="29">
      <t>shen zhi</t>
    </rPh>
    <rPh sb="30" eb="31">
      <t>ji hu</t>
    </rPh>
    <rPh sb="32" eb="33">
      <t>mei y</t>
    </rPh>
    <rPh sb="34" eb="35">
      <t>shou ru</t>
    </rPh>
    <rPh sb="36" eb="37">
      <t>de</t>
    </rPh>
    <rPh sb="37" eb="38">
      <t>shi hou</t>
    </rPh>
    <rPh sb="40" eb="41">
      <t>ru he</t>
    </rPh>
    <rPh sb="42" eb="43">
      <t>gei ta</t>
    </rPh>
    <rPh sb="44" eb="45">
      <t>m</t>
    </rPh>
    <rPh sb="45" eb="46">
      <t>gu zhi</t>
    </rPh>
    <phoneticPr fontId="3" type="noConversion"/>
  </si>
  <si>
    <t>6. 列举暴风和二三四五的活跃用户数，你认为它们当前的估值是否合理?</t>
    <rPh sb="3" eb="4">
      <t>lie ju</t>
    </rPh>
    <rPh sb="5" eb="6">
      <t>bao feng</t>
    </rPh>
    <rPh sb="7" eb="8">
      <t>he</t>
    </rPh>
    <rPh sb="8" eb="9">
      <t>er san si wu</t>
    </rPh>
    <rPh sb="12" eb="13">
      <t>de</t>
    </rPh>
    <rPh sb="13" eb="14">
      <t>huo yue yong hu shu</t>
    </rPh>
    <rPh sb="19" eb="20">
      <t>ni ren wei</t>
    </rPh>
    <rPh sb="22" eb="23">
      <t>ta men</t>
    </rPh>
    <rPh sb="24" eb="25">
      <t>dang q</t>
    </rPh>
    <rPh sb="26" eb="27">
      <t>de</t>
    </rPh>
    <rPh sb="27" eb="28">
      <t>gu zhi</t>
    </rPh>
    <rPh sb="29" eb="30">
      <t>shi fou he li</t>
    </rPh>
    <phoneticPr fontId="3" type="noConversion"/>
  </si>
  <si>
    <t>7. 比较百度、腾讯、阿里、新浪/微博的商业模式，试从 ARPU 的角度评估互联网商业模式的潜力。</t>
    <rPh sb="3" eb="4">
      <t>bi jiao</t>
    </rPh>
    <rPh sb="5" eb="6">
      <t>bai du</t>
    </rPh>
    <rPh sb="8" eb="9">
      <t>teng xun</t>
    </rPh>
    <rPh sb="11" eb="12">
      <t>a li</t>
    </rPh>
    <rPh sb="14" eb="15">
      <t>xin lang</t>
    </rPh>
    <rPh sb="17" eb="18">
      <t>wei bo</t>
    </rPh>
    <rPh sb="19" eb="20">
      <t>de</t>
    </rPh>
    <rPh sb="20" eb="21">
      <t>shang ye</t>
    </rPh>
    <rPh sb="22" eb="23">
      <t>mo shi</t>
    </rPh>
    <rPh sb="33" eb="34">
      <t>de</t>
    </rPh>
    <rPh sb="34" eb="35">
      <t>jiao du</t>
    </rPh>
    <rPh sb="36" eb="37">
      <t>ping gu</t>
    </rPh>
    <rPh sb="38" eb="39">
      <t>hu lian wang shang ye mo shi</t>
    </rPh>
    <rPh sb="45" eb="46">
      <t>de</t>
    </rPh>
    <rPh sb="46" eb="47">
      <t>qian li</t>
    </rPh>
    <phoneticPr fontId="3" type="noConversion"/>
  </si>
  <si>
    <t>8. 给暴风、二三四五和奇虎对号入座。</t>
    <rPh sb="3" eb="4">
      <t>gei</t>
    </rPh>
    <rPh sb="4" eb="5">
      <t>bao feng</t>
    </rPh>
    <rPh sb="7" eb="8">
      <t>er san si wu</t>
    </rPh>
    <rPh sb="11" eb="12">
      <t>he</t>
    </rPh>
    <rPh sb="12" eb="13">
      <t>qi hu</t>
    </rPh>
    <rPh sb="14" eb="15">
      <t>dui hao ru zuo</t>
    </rPh>
    <phoneticPr fontId="3" type="noConversion"/>
  </si>
  <si>
    <t>9. 互联网什么情况下会沦为传统行业？</t>
    <rPh sb="3" eb="4">
      <t>hu lian wang</t>
    </rPh>
    <rPh sb="6" eb="7">
      <t>shne me</t>
    </rPh>
    <rPh sb="8" eb="9">
      <t>qing kuang xia</t>
    </rPh>
    <rPh sb="11" eb="12">
      <t>hui</t>
    </rPh>
    <rPh sb="12" eb="13">
      <t>lun wei</t>
    </rPh>
    <rPh sb="14" eb="15">
      <t>chuan tong hang ye</t>
    </rPh>
    <phoneticPr fontId="3" type="noConversion"/>
  </si>
  <si>
    <t>2003 年</t>
    <rPh sb="5" eb="6">
      <t>nian</t>
    </rPh>
    <phoneticPr fontId="3" type="noConversion"/>
  </si>
  <si>
    <t>2004 年</t>
    <rPh sb="5" eb="6">
      <t>nian</t>
    </rPh>
    <phoneticPr fontId="3" type="noConversion"/>
  </si>
  <si>
    <t>2005 年</t>
    <rPh sb="5" eb="6">
      <t>nian</t>
    </rPh>
    <phoneticPr fontId="3" type="noConversion"/>
  </si>
  <si>
    <t>2006 年</t>
    <rPh sb="5" eb="6">
      <t>nian</t>
    </rPh>
    <phoneticPr fontId="3" type="noConversion"/>
  </si>
  <si>
    <t>2007 年</t>
    <rPh sb="5" eb="6">
      <t>nian</t>
    </rPh>
    <phoneticPr fontId="3" type="noConversion"/>
  </si>
  <si>
    <t>2008 年</t>
    <rPh sb="5" eb="6">
      <t>nian</t>
    </rPh>
    <phoneticPr fontId="3" type="noConversion"/>
  </si>
  <si>
    <t>2009 年</t>
    <rPh sb="5" eb="6">
      <t>nian</t>
    </rPh>
    <phoneticPr fontId="3" type="noConversion"/>
  </si>
  <si>
    <t>2010 年</t>
    <rPh sb="5" eb="6">
      <t>nian</t>
    </rPh>
    <phoneticPr fontId="3" type="noConversion"/>
  </si>
  <si>
    <t>2011 年</t>
    <rPh sb="5" eb="6">
      <t>nian</t>
    </rPh>
    <phoneticPr fontId="3" type="noConversion"/>
  </si>
  <si>
    <t>2012 年</t>
    <rPh sb="5" eb="6">
      <t>nian</t>
    </rPh>
    <phoneticPr fontId="3" type="noConversion"/>
  </si>
  <si>
    <t>2013 年</t>
    <rPh sb="5" eb="6">
      <t>nian</t>
    </rPh>
    <phoneticPr fontId="3" type="noConversion"/>
  </si>
  <si>
    <t>2014 年</t>
    <rPh sb="5" eb="6">
      <t>nian</t>
    </rPh>
    <phoneticPr fontId="3" type="noConversion"/>
  </si>
  <si>
    <t>2015 年</t>
    <rPh sb="5" eb="6">
      <t>nian</t>
    </rPh>
    <phoneticPr fontId="3" type="noConversion"/>
  </si>
  <si>
    <t>2016 年</t>
    <rPh sb="5" eb="6">
      <t>nian</t>
    </rPh>
    <phoneticPr fontId="3" type="noConversion"/>
  </si>
  <si>
    <t>2017 年</t>
    <rPh sb="5" eb="6">
      <t>nian</t>
    </rPh>
    <phoneticPr fontId="3" type="noConversion"/>
  </si>
  <si>
    <t>2001 年</t>
    <rPh sb="5" eb="6">
      <t>nian</t>
    </rPh>
    <phoneticPr fontId="3" type="noConversion"/>
  </si>
  <si>
    <t>2002 年</t>
    <rPh sb="5" eb="6">
      <t>nian</t>
    </rPh>
    <phoneticPr fontId="3" type="noConversion"/>
  </si>
  <si>
    <t>活跃用户数
（亿人）</t>
    <rPh sb="0" eb="1">
      <t>huo yue yong hu shu</t>
    </rPh>
    <rPh sb="7" eb="8">
      <t>yi</t>
    </rPh>
    <rPh sb="8" eb="9">
      <t>ren</t>
    </rPh>
    <phoneticPr fontId="3" type="noConversion"/>
  </si>
  <si>
    <t>总收入
（亿元）</t>
    <rPh sb="0" eb="1">
      <t>zong shou ru</t>
    </rPh>
    <rPh sb="5" eb="6">
      <t>yi yuan</t>
    </rPh>
    <phoneticPr fontId="3" type="noConversion"/>
  </si>
  <si>
    <t>ARPU
（元）</t>
    <rPh sb="6" eb="7">
      <t>yuan</t>
    </rPh>
    <phoneticPr fontId="3" type="noConversion"/>
  </si>
  <si>
    <t>年份</t>
    <rPh sb="0" eb="1">
      <t>nian fen</t>
    </rPh>
    <phoneticPr fontId="3" type="noConversion"/>
  </si>
  <si>
    <t>总收入
（亿刀）</t>
    <rPh sb="0" eb="1">
      <t>zong shou ru</t>
    </rPh>
    <rPh sb="5" eb="6">
      <t>yi yuan</t>
    </rPh>
    <rPh sb="6" eb="7">
      <t>dao</t>
    </rPh>
    <phoneticPr fontId="3" type="noConversion"/>
  </si>
  <si>
    <t>ARPU
（刀）</t>
    <rPh sb="6" eb="7">
      <t>dao</t>
    </rPh>
    <phoneticPr fontId="3" type="noConversion"/>
  </si>
  <si>
    <t>单位：人民币</t>
    <phoneticPr fontId="3" type="noConversion"/>
  </si>
  <si>
    <t>单位：美元</t>
    <phoneticPr fontId="3" type="noConversion"/>
  </si>
  <si>
    <t>*总收入数据来源：三六零2017年年报</t>
    <rPh sb="9" eb="10">
      <t>san liu ling</t>
    </rPh>
    <rPh sb="16" eb="17">
      <t>nian</t>
    </rPh>
    <rPh sb="17" eb="18">
      <t>nian b</t>
    </rPh>
    <phoneticPr fontId="3" type="noConversion"/>
  </si>
  <si>
    <t>*总收入数据/活跃用户数来源：江南嘉捷借壳报告书；(MAU为2017H1数据)</t>
    <rPh sb="1" eb="2">
      <t>zong shou ru</t>
    </rPh>
    <rPh sb="4" eb="5">
      <t>shu ju</t>
    </rPh>
    <rPh sb="12" eb="13">
      <t>lai y</t>
    </rPh>
    <rPh sb="15" eb="16">
      <t>jiang nan</t>
    </rPh>
    <rPh sb="17" eb="18">
      <t>jia jie</t>
    </rPh>
    <rPh sb="19" eb="20">
      <t>jie ke</t>
    </rPh>
    <rPh sb="21" eb="22">
      <t>bao gao shu</t>
    </rPh>
    <rPh sb="29" eb="30">
      <t>wei</t>
    </rPh>
    <rPh sb="36" eb="37">
      <t>shu ju</t>
    </rPh>
    <phoneticPr fontId="3" type="noConversion"/>
  </si>
  <si>
    <t>*总收入数据来源：SEC/江南嘉捷借壳报告书</t>
    <rPh sb="1" eb="2">
      <t>zong shou ru</t>
    </rPh>
    <rPh sb="4" eb="5">
      <t>shu ju</t>
    </rPh>
    <rPh sb="6" eb="7">
      <t>lai y</t>
    </rPh>
    <rPh sb="13" eb="14">
      <t>jiang nan</t>
    </rPh>
    <rPh sb="15" eb="16">
      <t>jia jie</t>
    </rPh>
    <rPh sb="17" eb="18">
      <t>jie ke</t>
    </rPh>
    <rPh sb="19" eb="20">
      <t>bao gao shu</t>
    </rPh>
    <phoneticPr fontId="3" type="noConversion"/>
  </si>
  <si>
    <t>*人民币总收入数据来源：美元数据乘以年底汇率</t>
    <rPh sb="1" eb="2">
      <t>ren m</t>
    </rPh>
    <rPh sb="3" eb="4">
      <t>bi</t>
    </rPh>
    <rPh sb="4" eb="5">
      <t>zong shou ru</t>
    </rPh>
    <rPh sb="7" eb="8">
      <t>shu ju</t>
    </rPh>
    <rPh sb="9" eb="10">
      <t>lai y</t>
    </rPh>
    <rPh sb="12" eb="13">
      <t>mei y</t>
    </rPh>
    <rPh sb="14" eb="15">
      <t>shu ju</t>
    </rPh>
    <rPh sb="16" eb="17">
      <t>cheng</t>
    </rPh>
    <rPh sb="17" eb="18">
      <t>yi</t>
    </rPh>
    <rPh sb="18" eb="19">
      <t>nian di</t>
    </rPh>
    <rPh sb="20" eb="21">
      <t>hui lü</t>
    </rPh>
    <phoneticPr fontId="3" type="noConversion"/>
  </si>
  <si>
    <t>奇虎</t>
    <rPh sb="0" eb="1">
      <t>qi hu</t>
    </rPh>
    <phoneticPr fontId="3" type="noConversion"/>
  </si>
  <si>
    <t>陌陌</t>
    <rPh sb="0" eb="1">
      <t>mo mo</t>
    </rPh>
    <phoneticPr fontId="3" type="noConversion"/>
  </si>
  <si>
    <t>对互联网公司而言，用户数代表未来变现的潜力，不赚钱甚至没收入时，就要看用户数来估值</t>
    <rPh sb="0" eb="1">
      <t>dui hu lian wang gong si</t>
    </rPh>
    <rPh sb="6" eb="7">
      <t>er yan</t>
    </rPh>
    <rPh sb="9" eb="10">
      <t>yong hu shu</t>
    </rPh>
    <rPh sb="12" eb="13">
      <t>dai biao</t>
    </rPh>
    <rPh sb="14" eb="15">
      <t>wei lai</t>
    </rPh>
    <rPh sb="16" eb="17">
      <t>bian xian</t>
    </rPh>
    <rPh sb="18" eb="19">
      <t>de</t>
    </rPh>
    <rPh sb="19" eb="20">
      <t>qian li</t>
    </rPh>
    <rPh sb="22" eb="23">
      <t>bu zhuan qian</t>
    </rPh>
    <rPh sb="25" eb="26">
      <t>shen zhi</t>
    </rPh>
    <rPh sb="27" eb="28">
      <t>mei shou ru</t>
    </rPh>
    <rPh sb="30" eb="31">
      <t>shi</t>
    </rPh>
    <rPh sb="32" eb="33">
      <t>jiu yao</t>
    </rPh>
    <rPh sb="34" eb="35">
      <t>kan</t>
    </rPh>
    <rPh sb="35" eb="36">
      <t>yong hu shu</t>
    </rPh>
    <rPh sb="38" eb="39">
      <t>lai gu zhi</t>
    </rPh>
    <phoneticPr fontId="3" type="noConversion"/>
  </si>
  <si>
    <t>估值核心要素：用户数、每名用户收入的增长趋势</t>
    <rPh sb="0" eb="1">
      <t>gu zhi</t>
    </rPh>
    <rPh sb="2" eb="3">
      <t>he xin</t>
    </rPh>
    <rPh sb="4" eb="5">
      <t>yao su</t>
    </rPh>
    <rPh sb="7" eb="8">
      <t>yong hu</t>
    </rPh>
    <rPh sb="9" eb="10">
      <t>shu</t>
    </rPh>
    <rPh sb="11" eb="12">
      <t>mei</t>
    </rPh>
    <rPh sb="12" eb="13">
      <t>ming</t>
    </rPh>
    <rPh sb="13" eb="14">
      <t>yong hu</t>
    </rPh>
    <rPh sb="15" eb="16">
      <t>shou ru</t>
    </rPh>
    <rPh sb="17" eb="18">
      <t>de</t>
    </rPh>
    <rPh sb="18" eb="19">
      <t>zeng zhang</t>
    </rPh>
    <rPh sb="20" eb="21">
      <t>qu shi</t>
    </rPh>
    <phoneticPr fontId="3" type="noConversion"/>
  </si>
  <si>
    <t>2015年</t>
    <rPh sb="4" eb="5">
      <t>nian</t>
    </rPh>
    <phoneticPr fontId="3" type="noConversion"/>
  </si>
  <si>
    <t>暴风-“总体”</t>
    <rPh sb="0" eb="1">
      <t>bao feng</t>
    </rPh>
    <rPh sb="4" eb="5">
      <t>zong ti</t>
    </rPh>
    <phoneticPr fontId="3" type="noConversion"/>
  </si>
  <si>
    <t>暴风-PC端</t>
    <rPh sb="0" eb="1">
      <t>bao feng</t>
    </rPh>
    <rPh sb="5" eb="6">
      <t>duan</t>
    </rPh>
    <phoneticPr fontId="3" type="noConversion"/>
  </si>
  <si>
    <t>暴风-移动端</t>
    <rPh sb="0" eb="1">
      <t>bao feng</t>
    </rPh>
    <rPh sb="3" eb="4">
      <t>yi dong duan</t>
    </rPh>
    <phoneticPr fontId="3" type="noConversion"/>
  </si>
  <si>
    <t>2014年</t>
    <rPh sb="4" eb="5">
      <t>nian</t>
    </rPh>
    <phoneticPr fontId="3" type="noConversion"/>
  </si>
  <si>
    <t>二三四五-PC端</t>
    <rPh sb="0" eb="1">
      <t>er san si wu</t>
    </rPh>
    <rPh sb="7" eb="8">
      <t>duan</t>
    </rPh>
    <phoneticPr fontId="3" type="noConversion"/>
  </si>
  <si>
    <t>二三四五-移动端</t>
    <rPh sb="0" eb="1">
      <t>er san si wu</t>
    </rPh>
    <rPh sb="5" eb="6">
      <t>yi dong</t>
    </rPh>
    <rPh sb="7" eb="8">
      <t>duan</t>
    </rPh>
    <phoneticPr fontId="3" type="noConversion"/>
  </si>
  <si>
    <t>？</t>
    <phoneticPr fontId="3" type="noConversion"/>
  </si>
  <si>
    <t>？</t>
    <phoneticPr fontId="3" type="noConversion"/>
  </si>
  <si>
    <t>？</t>
    <phoneticPr fontId="3" type="noConversion"/>
  </si>
  <si>
    <t>？</t>
    <phoneticPr fontId="3" type="noConversion"/>
  </si>
  <si>
    <t>？</t>
    <phoneticPr fontId="3" type="noConversion"/>
  </si>
  <si>
    <t>？</t>
    <phoneticPr fontId="3" type="noConversion"/>
  </si>
  <si>
    <t>？</t>
    <phoneticPr fontId="3" type="noConversion"/>
  </si>
  <si>
    <t>？</t>
    <phoneticPr fontId="3" type="noConversion"/>
  </si>
  <si>
    <t>？</t>
    <phoneticPr fontId="3" type="noConversion"/>
  </si>
  <si>
    <t>科目\时间</t>
  </si>
  <si>
    <t>2018-03-31</t>
  </si>
  <si>
    <t>2017-12-31</t>
  </si>
  <si>
    <t>2017-09-30</t>
  </si>
  <si>
    <t>2017-06-30</t>
  </si>
  <si>
    <t>2017-03-31</t>
  </si>
  <si>
    <t>2016-12-31</t>
  </si>
  <si>
    <t>2016-09-30</t>
  </si>
  <si>
    <t>2016-06-30</t>
  </si>
  <si>
    <t>2016-03-31</t>
  </si>
  <si>
    <t>2015-12-31</t>
  </si>
  <si>
    <t>2015-09-30</t>
  </si>
  <si>
    <t>2015-06-30</t>
  </si>
  <si>
    <t>2015-03-31</t>
  </si>
  <si>
    <t>2014-12-31</t>
  </si>
  <si>
    <t>2014-09-30</t>
  </si>
  <si>
    <t>2014-06-30</t>
  </si>
  <si>
    <t>2014-03-31</t>
  </si>
  <si>
    <t>2013-12-31</t>
  </si>
  <si>
    <t>2013-09-30</t>
  </si>
  <si>
    <t>2013-06-30</t>
  </si>
  <si>
    <t>2013-03-31</t>
  </si>
  <si>
    <t>2012-12-31</t>
  </si>
  <si>
    <t>2012-09-30</t>
  </si>
  <si>
    <t>2012-06-30</t>
  </si>
  <si>
    <t>2012-03-31</t>
  </si>
  <si>
    <t>2011-12-31</t>
  </si>
  <si>
    <t>2011-09-30</t>
  </si>
  <si>
    <t>2011-06-30</t>
  </si>
  <si>
    <t>2011-03-31</t>
  </si>
  <si>
    <t>2010-12-31</t>
  </si>
  <si>
    <t>2010-09-30</t>
  </si>
  <si>
    <t>2010-06-30</t>
  </si>
  <si>
    <t>2010-03-31</t>
  </si>
  <si>
    <t>2009-12-31</t>
  </si>
  <si>
    <t>2009-09-30</t>
  </si>
  <si>
    <t>2009-06-30</t>
  </si>
  <si>
    <t>2009-03-31</t>
  </si>
  <si>
    <t>2008-12-31</t>
  </si>
  <si>
    <t>2008-09-30</t>
  </si>
  <si>
    <t>2008-06-30</t>
  </si>
  <si>
    <t>2008-03-31</t>
  </si>
  <si>
    <t>2007-12-31</t>
  </si>
  <si>
    <t>2007-09-30</t>
  </si>
  <si>
    <t>2007-06-30</t>
  </si>
  <si>
    <t>2007-03-31</t>
  </si>
  <si>
    <t>2006-12-31</t>
  </si>
  <si>
    <t>2006-09-30</t>
  </si>
  <si>
    <t>2005-12-31</t>
  </si>
  <si>
    <t>2004-12-31</t>
  </si>
  <si>
    <t>基本每股收益(元)</t>
  </si>
  <si>
    <t>净利润(元)</t>
  </si>
  <si>
    <t>净利润同比增长率</t>
  </si>
  <si>
    <t>3.36%</t>
  </si>
  <si>
    <t>-12.31%</t>
  </si>
  <si>
    <t>92.97%</t>
  </si>
  <si>
    <t>75.80%</t>
  </si>
  <si>
    <t>123.87%</t>
  </si>
  <si>
    <t>113.83%</t>
  </si>
  <si>
    <t>23.63%</t>
  </si>
  <si>
    <t>15.46%</t>
  </si>
  <si>
    <t>48.44%</t>
  </si>
  <si>
    <t>55.77%</t>
  </si>
  <si>
    <t>810.01%</t>
  </si>
  <si>
    <t>761.73%</t>
  </si>
  <si>
    <t>431.13%</t>
  </si>
  <si>
    <t>739.27%</t>
  </si>
  <si>
    <t>830.60%</t>
  </si>
  <si>
    <t>87.84%</t>
  </si>
  <si>
    <t>6.31%</t>
  </si>
  <si>
    <t>-37.56%</t>
  </si>
  <si>
    <t>-91.44%</t>
  </si>
  <si>
    <t>-59.75%</t>
  </si>
  <si>
    <t>-36.39%</t>
  </si>
  <si>
    <t>-8.27%</t>
  </si>
  <si>
    <t>-5.94%</t>
  </si>
  <si>
    <t>12.11%</t>
  </si>
  <si>
    <t>10.76%</t>
  </si>
  <si>
    <t>-16.67%</t>
  </si>
  <si>
    <t>48.12%</t>
  </si>
  <si>
    <t>125.61%</t>
  </si>
  <si>
    <t>125.21%</t>
  </si>
  <si>
    <t>172.99%</t>
  </si>
  <si>
    <t>229.66%</t>
  </si>
  <si>
    <t>59.02%</t>
  </si>
  <si>
    <t>39.11%</t>
  </si>
  <si>
    <t>-8.97%</t>
  </si>
  <si>
    <t>-44.16%</t>
  </si>
  <si>
    <t>-39.86%</t>
  </si>
  <si>
    <t>-33.49%</t>
  </si>
  <si>
    <t>-9.61%</t>
  </si>
  <si>
    <t>6.54%</t>
  </si>
  <si>
    <t>24.30%</t>
  </si>
  <si>
    <t>28.69%</t>
  </si>
  <si>
    <t>4.19%</t>
  </si>
  <si>
    <t>扣非净利润(元)</t>
  </si>
  <si>
    <t>扣非净利润同比增长率</t>
  </si>
  <si>
    <t>12.92%</t>
  </si>
  <si>
    <t>35.45%</t>
  </si>
  <si>
    <t>154.76%</t>
  </si>
  <si>
    <t>56.31%</t>
  </si>
  <si>
    <t>100.80%</t>
  </si>
  <si>
    <t>81.46%</t>
  </si>
  <si>
    <t>-6.46%</t>
  </si>
  <si>
    <t>27.23%</t>
  </si>
  <si>
    <t>47.43%</t>
  </si>
  <si>
    <t>23.60%</t>
  </si>
  <si>
    <t>1011.52%</t>
  </si>
  <si>
    <t>748.50%</t>
  </si>
  <si>
    <t>446.41%</t>
  </si>
  <si>
    <t>1329.54%</t>
  </si>
  <si>
    <t>745.27%</t>
  </si>
  <si>
    <t>89.22%</t>
  </si>
  <si>
    <t>14.86%</t>
  </si>
  <si>
    <t>-45.33%</t>
  </si>
  <si>
    <t>-91.17%</t>
  </si>
  <si>
    <t>-57.94%</t>
  </si>
  <si>
    <t>-40.25%</t>
  </si>
  <si>
    <t>-28.43%</t>
  </si>
  <si>
    <t>-15.11%</t>
  </si>
  <si>
    <t>20.18%</t>
  </si>
  <si>
    <t>6.66%</t>
  </si>
  <si>
    <t>0.27%</t>
  </si>
  <si>
    <t>54.50%</t>
  </si>
  <si>
    <t>117.27%</t>
  </si>
  <si>
    <t>124.28%</t>
  </si>
  <si>
    <t>225.58%</t>
  </si>
  <si>
    <t>209.26%</t>
  </si>
  <si>
    <t>93.27%</t>
  </si>
  <si>
    <t>96.84%</t>
  </si>
  <si>
    <t>-2.72%</t>
  </si>
  <si>
    <t>-44.94%</t>
  </si>
  <si>
    <t>-48.27%</t>
  </si>
  <si>
    <t>-50.13%</t>
  </si>
  <si>
    <t>-39.92%</t>
  </si>
  <si>
    <t>30.80%</t>
  </si>
  <si>
    <t>-42.42%</t>
  </si>
  <si>
    <t>-19.06%</t>
  </si>
  <si>
    <t>营业总收入(元)</t>
  </si>
  <si>
    <t>营业总收入同比增长率</t>
  </si>
  <si>
    <t>4.44%</t>
  </si>
  <si>
    <t>151.97%</t>
  </si>
  <si>
    <t>97.59%</t>
  </si>
  <si>
    <t>53.95%</t>
  </si>
  <si>
    <t>11.50%</t>
  </si>
  <si>
    <t>26.80%</t>
  </si>
  <si>
    <t>11.99%</t>
  </si>
  <si>
    <t>18.61%</t>
  </si>
  <si>
    <t>16.56%</t>
  </si>
  <si>
    <t>17.75%</t>
  </si>
  <si>
    <t>283.81%</t>
  </si>
  <si>
    <t>208.37%</t>
  </si>
  <si>
    <t>207.51%</t>
  </si>
  <si>
    <t>194.59%</t>
  </si>
  <si>
    <t>10.98%</t>
  </si>
  <si>
    <t>21.99%</t>
  </si>
  <si>
    <t>7.71%</t>
  </si>
  <si>
    <t>24.76%</t>
  </si>
  <si>
    <t>-15.26%</t>
  </si>
  <si>
    <t>-11.69%</t>
  </si>
  <si>
    <t>-4.25%</t>
  </si>
  <si>
    <t>-12.60%</t>
  </si>
  <si>
    <t>11.02%</t>
  </si>
  <si>
    <t>8.52%</t>
  </si>
  <si>
    <t>14.58%</t>
  </si>
  <si>
    <t>4.69%</t>
  </si>
  <si>
    <t>32.08%</t>
  </si>
  <si>
    <t>56.95%</t>
  </si>
  <si>
    <t>55.18%</t>
  </si>
  <si>
    <t>49.97%</t>
  </si>
  <si>
    <t>59.50%</t>
  </si>
  <si>
    <t>60.96%</t>
  </si>
  <si>
    <t>40.23%</t>
  </si>
  <si>
    <t>30.43%</t>
  </si>
  <si>
    <t>19.82%</t>
  </si>
  <si>
    <t>-8.14%</t>
  </si>
  <si>
    <t>-6.21%</t>
  </si>
  <si>
    <t>26.79%</t>
  </si>
  <si>
    <t>18.57%</t>
  </si>
  <si>
    <t>6.83%</t>
  </si>
  <si>
    <t>8.32%</t>
  </si>
  <si>
    <t>6.87%</t>
  </si>
  <si>
    <t>每股净资产(元)</t>
  </si>
  <si>
    <t>净资产收益率</t>
  </si>
  <si>
    <t>2.80%</t>
  </si>
  <si>
    <t>3.08%</t>
  </si>
  <si>
    <t>3.62%</t>
  </si>
  <si>
    <t>3.56%</t>
  </si>
  <si>
    <t>3.09%</t>
  </si>
  <si>
    <t>4.16%</t>
  </si>
  <si>
    <t>2.14%</t>
  </si>
  <si>
    <t>2.06%</t>
  </si>
  <si>
    <t>1.86%</t>
  </si>
  <si>
    <t>2.86%</t>
  </si>
  <si>
    <t>2.54%</t>
  </si>
  <si>
    <t>2.89%</t>
  </si>
  <si>
    <t>1.54%</t>
  </si>
  <si>
    <t>0.41%</t>
  </si>
  <si>
    <t>3.04%</t>
  </si>
  <si>
    <t>2.60%</t>
  </si>
  <si>
    <t>2.15%</t>
  </si>
  <si>
    <t>0.33%</t>
  </si>
  <si>
    <t>1.64%</t>
  </si>
  <si>
    <t>2.50%</t>
  </si>
  <si>
    <t>3.54%</t>
  </si>
  <si>
    <t>3.58%</t>
  </si>
  <si>
    <t>4.50%</t>
  </si>
  <si>
    <t>4.60%</t>
  </si>
  <si>
    <t>4.70%</t>
  </si>
  <si>
    <t>5.01%</t>
  </si>
  <si>
    <t>5.05%</t>
  </si>
  <si>
    <t>6.76%</t>
  </si>
  <si>
    <t>3.84%</t>
  </si>
  <si>
    <t>2.62%</t>
  </si>
  <si>
    <t>2.59%</t>
  </si>
  <si>
    <t>7.78%</t>
  </si>
  <si>
    <t>-3.77%</t>
  </si>
  <si>
    <t>3.77%</t>
  </si>
  <si>
    <t>0.0000%</t>
  </si>
  <si>
    <t>12.00%</t>
  </si>
  <si>
    <t>-6.47%</t>
  </si>
  <si>
    <t>净资产收益率-摊薄</t>
  </si>
  <si>
    <t>2.75%</t>
  </si>
  <si>
    <t>2.69%</t>
  </si>
  <si>
    <t>3.29%</t>
  </si>
  <si>
    <t>3.34%</t>
  </si>
  <si>
    <t>3.80%</t>
  </si>
  <si>
    <t>2.03%</t>
  </si>
  <si>
    <t>2.22%</t>
  </si>
  <si>
    <t>1.51%</t>
  </si>
  <si>
    <t>2.64%</t>
  </si>
  <si>
    <t>2.40%</t>
  </si>
  <si>
    <t>2.81%</t>
  </si>
  <si>
    <t>1.97%</t>
  </si>
  <si>
    <t>-4.60%</t>
  </si>
  <si>
    <t>2.91%</t>
  </si>
  <si>
    <t>2.63%</t>
  </si>
  <si>
    <t>2.07%</t>
  </si>
  <si>
    <t>0.28%</t>
  </si>
  <si>
    <t>1.73%</t>
  </si>
  <si>
    <t>2.47%</t>
  </si>
  <si>
    <t>3.03%</t>
  </si>
  <si>
    <t>3.18%</t>
  </si>
  <si>
    <t>4.43%</t>
  </si>
  <si>
    <t>4.37%</t>
  </si>
  <si>
    <t>3.79%</t>
  </si>
  <si>
    <t>4.14%</t>
  </si>
  <si>
    <t>4.80%</t>
  </si>
  <si>
    <t>4.97%</t>
  </si>
  <si>
    <t>5.99%</t>
  </si>
  <si>
    <t>2.65%</t>
  </si>
  <si>
    <t>2.56%</t>
  </si>
  <si>
    <t>1.21%</t>
  </si>
  <si>
    <t>1.81%</t>
  </si>
  <si>
    <t>1.95%</t>
  </si>
  <si>
    <t>2.93%</t>
  </si>
  <si>
    <t>3.17%</t>
  </si>
  <si>
    <t>3.19%</t>
  </si>
  <si>
    <t>-7.79%</t>
  </si>
  <si>
    <t>5.17%</t>
  </si>
  <si>
    <t>11.07%</t>
  </si>
  <si>
    <t>资产负债比率</t>
  </si>
  <si>
    <t>16.06%</t>
  </si>
  <si>
    <t>54.41%</t>
  </si>
  <si>
    <t>44.20%</t>
  </si>
  <si>
    <t>-32.37%</t>
  </si>
  <si>
    <t>11.37%</t>
  </si>
  <si>
    <t>36.52%</t>
  </si>
  <si>
    <t>61.22%</t>
  </si>
  <si>
    <t>45.55%</t>
  </si>
  <si>
    <t>4.58%</t>
  </si>
  <si>
    <t>22.93%</t>
  </si>
  <si>
    <t>32.76%</t>
  </si>
  <si>
    <t>25.56%</t>
  </si>
  <si>
    <t>5.67%</t>
  </si>
  <si>
    <t>-31.94%</t>
  </si>
  <si>
    <t>5.45%</t>
  </si>
  <si>
    <t>9.33%</t>
  </si>
  <si>
    <t>6.00%</t>
  </si>
  <si>
    <t>-9.82%</t>
  </si>
  <si>
    <t>246.12%</t>
  </si>
  <si>
    <t>-18.40%</t>
  </si>
  <si>
    <t>4.64%</t>
  </si>
  <si>
    <t>-8.98%</t>
  </si>
  <si>
    <t>-89.34%</t>
  </si>
  <si>
    <t>374.16%</t>
  </si>
  <si>
    <t>9.89%</t>
  </si>
  <si>
    <t>28.01%</t>
  </si>
  <si>
    <t>44.08%</t>
  </si>
  <si>
    <t>-58.40%</t>
  </si>
  <si>
    <t>6.80%</t>
  </si>
  <si>
    <t>-43.33%</t>
  </si>
  <si>
    <t>45.49%</t>
  </si>
  <si>
    <t>101.14%</t>
  </si>
  <si>
    <t>9.58%</t>
  </si>
  <si>
    <t>-0.47%</t>
  </si>
  <si>
    <t>56.92%</t>
  </si>
  <si>
    <t>60.43%</t>
  </si>
  <si>
    <t>8.79%</t>
  </si>
  <si>
    <t>28.25%</t>
  </si>
  <si>
    <t>44.13%</t>
  </si>
  <si>
    <t>40.76%</t>
  </si>
  <si>
    <t>9.79%</t>
  </si>
  <si>
    <t>-3.27%</t>
  </si>
  <si>
    <t>-104.92%</t>
  </si>
  <si>
    <t>每股资本公积金(元)</t>
  </si>
  <si>
    <t>每股未分配利润(元)</t>
  </si>
  <si>
    <t>每股经营现金流(元)</t>
  </si>
  <si>
    <t>销售毛利率</t>
  </si>
  <si>
    <t>87.87%</t>
  </si>
  <si>
    <t>87.06%</t>
  </si>
  <si>
    <t>90.64%</t>
  </si>
  <si>
    <t>91.81%</t>
  </si>
  <si>
    <t>90.00%</t>
  </si>
  <si>
    <t>86.10%</t>
  </si>
  <si>
    <t>67.85%</t>
  </si>
  <si>
    <t>64.60%</t>
  </si>
  <si>
    <t>69.61%</t>
  </si>
  <si>
    <t>79.10%</t>
  </si>
  <si>
    <t>66.79%</t>
  </si>
  <si>
    <t>61.61%</t>
  </si>
  <si>
    <t>65.27%</t>
  </si>
  <si>
    <t>42.55%</t>
  </si>
  <si>
    <t>37.73%</t>
  </si>
  <si>
    <t>31.61%</t>
  </si>
  <si>
    <t>37.55%</t>
  </si>
  <si>
    <t>23.79%</t>
  </si>
  <si>
    <t>33.10%</t>
  </si>
  <si>
    <t>38.22%</t>
  </si>
  <si>
    <t>46.94%</t>
  </si>
  <si>
    <t>36.44%</t>
  </si>
  <si>
    <t>37.19%</t>
  </si>
  <si>
    <t>42.28%</t>
  </si>
  <si>
    <t>46.57%</t>
  </si>
  <si>
    <t>38.91%</t>
  </si>
  <si>
    <t>38.67%</t>
  </si>
  <si>
    <t>41.86%</t>
  </si>
  <si>
    <t>38.80%</t>
  </si>
  <si>
    <t>39.74%</t>
  </si>
  <si>
    <t>40.11%</t>
  </si>
  <si>
    <t>33.59%</t>
  </si>
  <si>
    <t>31.99%</t>
  </si>
  <si>
    <t>36.63%</t>
  </si>
  <si>
    <t>40.04%</t>
  </si>
  <si>
    <t>37.01%</t>
  </si>
  <si>
    <t>45.19%</t>
  </si>
  <si>
    <t>40.77%</t>
  </si>
  <si>
    <t>45.82%</t>
  </si>
  <si>
    <t>33.91%</t>
  </si>
  <si>
    <t>50.07%</t>
  </si>
  <si>
    <t>34.61%</t>
  </si>
  <si>
    <t>64.74%</t>
  </si>
  <si>
    <t>39.73%</t>
  </si>
  <si>
    <t>存货周转率</t>
  </si>
  <si>
    <t>销售净利率</t>
  </si>
  <si>
    <t>49.39%</t>
  </si>
  <si>
    <t>29.79%</t>
  </si>
  <si>
    <t>36.50%</t>
  </si>
  <si>
    <t>42.43%</t>
  </si>
  <si>
    <t>49.90%</t>
  </si>
  <si>
    <t>36.45%</t>
  </si>
  <si>
    <t>29.27%</t>
  </si>
  <si>
    <t>29.14%</t>
  </si>
  <si>
    <t>24.83%</t>
  </si>
  <si>
    <t>28.41%</t>
  </si>
  <si>
    <t>26.90%</t>
  </si>
  <si>
    <t>27.02%</t>
  </si>
  <si>
    <t>19.34%</t>
  </si>
  <si>
    <t>17.36%</t>
  </si>
  <si>
    <t>10.70%</t>
  </si>
  <si>
    <t>11.05%</t>
  </si>
  <si>
    <t>10.25%</t>
  </si>
  <si>
    <t>7.33%</t>
  </si>
  <si>
    <t>6.77%</t>
  </si>
  <si>
    <t>9.55%</t>
  </si>
  <si>
    <t>10.84%</t>
  </si>
  <si>
    <t>16.55%</t>
  </si>
  <si>
    <t>16.16%</t>
  </si>
  <si>
    <t>17.65%</t>
  </si>
  <si>
    <t>17.77%</t>
  </si>
  <si>
    <t>16.92%</t>
  </si>
  <si>
    <t>17.03%</t>
  </si>
  <si>
    <t>17.66%</t>
  </si>
  <si>
    <t>18.51%</t>
  </si>
  <si>
    <t>16.09%</t>
  </si>
  <si>
    <t>13.42%</t>
  </si>
  <si>
    <t>12.29%</t>
  </si>
  <si>
    <t>12.31%</t>
  </si>
  <si>
    <t>10.87%</t>
  </si>
  <si>
    <t>10.14%</t>
  </si>
  <si>
    <t>12.09%</t>
  </si>
  <si>
    <t>12.37%</t>
  </si>
  <si>
    <t>16.57%</t>
  </si>
  <si>
    <t>16.70%</t>
  </si>
  <si>
    <t>17.72%</t>
  </si>
  <si>
    <t>17.44%</t>
  </si>
  <si>
    <t>17.30%</t>
  </si>
  <si>
    <t>15.42%</t>
  </si>
  <si>
    <t>15.07%</t>
  </si>
  <si>
    <t>14.68%</t>
  </si>
  <si>
    <t>16.72%</t>
  </si>
  <si>
    <t>13.79%</t>
  </si>
  <si>
    <t>16.47%</t>
  </si>
  <si>
    <t>18.40%</t>
  </si>
  <si>
    <t>当前TTM市盈率：暴风 178.15 倍、二三四五 22.47 倍（含Q2预告）26.3 倍（不含预告） 数据来源：九斗</t>
    <rPh sb="0" eb="1">
      <t>dang qian</t>
    </rPh>
    <rPh sb="5" eb="6">
      <t>shi ying lü</t>
    </rPh>
    <rPh sb="9" eb="10">
      <t>bao feng</t>
    </rPh>
    <rPh sb="19" eb="20">
      <t>bei</t>
    </rPh>
    <rPh sb="21" eb="22">
      <t>er san si wu</t>
    </rPh>
    <rPh sb="32" eb="33">
      <t>bei</t>
    </rPh>
    <rPh sb="34" eb="35">
      <t>han</t>
    </rPh>
    <rPh sb="37" eb="38">
      <t>yu gao</t>
    </rPh>
    <rPh sb="45" eb="46">
      <t>bei</t>
    </rPh>
    <rPh sb="47" eb="48">
      <t>bu han yu gao</t>
    </rPh>
    <rPh sb="53" eb="54">
      <t>shu ju lai y</t>
    </rPh>
    <rPh sb="58" eb="59">
      <t>jiu dou</t>
    </rPh>
    <phoneticPr fontId="3" type="noConversion"/>
  </si>
  <si>
    <t>4.41%</t>
  </si>
  <si>
    <t>-69.53%</t>
  </si>
  <si>
    <t>313.23%</t>
  </si>
  <si>
    <t>8.83%</t>
  </si>
  <si>
    <t>-30.99%</t>
  </si>
  <si>
    <t>13.33%</t>
  </si>
  <si>
    <t>7.31%</t>
  </si>
  <si>
    <t>-30.54%</t>
  </si>
  <si>
    <t>45.00%</t>
  </si>
  <si>
    <t>17.78%</t>
  </si>
  <si>
    <t>-38.31%</t>
  </si>
  <si>
    <t>18.86%</t>
  </si>
  <si>
    <t>16.25%</t>
  </si>
  <si>
    <t>152.62%</t>
  </si>
  <si>
    <t>68.85%</t>
  </si>
  <si>
    <t>18.92%</t>
  </si>
  <si>
    <t>29.11%</t>
  </si>
  <si>
    <t>48.16%</t>
  </si>
  <si>
    <t>5.97%</t>
  </si>
  <si>
    <t>7.00%</t>
  </si>
  <si>
    <t>33.84%</t>
  </si>
  <si>
    <t>15.78%</t>
  </si>
  <si>
    <t>17.08%</t>
  </si>
  <si>
    <t>31.31%</t>
  </si>
  <si>
    <t>62.58%</t>
  </si>
  <si>
    <t>5.82%</t>
  </si>
  <si>
    <t>27.03%</t>
  </si>
  <si>
    <t>14.62%</t>
  </si>
  <si>
    <t>15.74%</t>
  </si>
  <si>
    <t>27.07%</t>
  </si>
  <si>
    <t>32.75%</t>
  </si>
  <si>
    <t>64.86%</t>
  </si>
  <si>
    <t>67.69%</t>
  </si>
  <si>
    <t>50.62%</t>
  </si>
  <si>
    <t>36.21%</t>
  </si>
  <si>
    <t>32.09%</t>
  </si>
  <si>
    <t>26.14%</t>
  </si>
  <si>
    <t>21.44%</t>
  </si>
  <si>
    <t>19.78%</t>
  </si>
  <si>
    <t>27.09%</t>
  </si>
  <si>
    <t>65.51%</t>
  </si>
  <si>
    <t>74.55%</t>
  </si>
  <si>
    <t>71.47%</t>
  </si>
  <si>
    <t>74.87%</t>
  </si>
  <si>
    <t>75.48%</t>
  </si>
  <si>
    <t>-9.12%</t>
  </si>
  <si>
    <t>-14.66%</t>
  </si>
  <si>
    <t>24.20%</t>
  </si>
  <si>
    <t>11.87%</t>
  </si>
  <si>
    <t>22.20%</t>
  </si>
  <si>
    <t>29.03%</t>
  </si>
  <si>
    <t>暴风-总收入（亿元）</t>
    <rPh sb="0" eb="1">
      <t>bao feng</t>
    </rPh>
    <rPh sb="3" eb="4">
      <t>zong shou ru</t>
    </rPh>
    <rPh sb="7" eb="8">
      <t>yi yuan</t>
    </rPh>
    <phoneticPr fontId="3" type="noConversion"/>
  </si>
  <si>
    <t>？</t>
    <phoneticPr fontId="3" type="noConversion"/>
  </si>
  <si>
    <t>？</t>
    <phoneticPr fontId="3" type="noConversion"/>
  </si>
  <si>
    <t>暴风-ARPU（元）</t>
    <rPh sb="0" eb="1">
      <t>bao feng</t>
    </rPh>
    <rPh sb="8" eb="9">
      <t>yuan</t>
    </rPh>
    <phoneticPr fontId="3" type="noConversion"/>
  </si>
  <si>
    <t>互联网信息</t>
    <rPh sb="0" eb="1">
      <t>hu lian wang</t>
    </rPh>
    <rPh sb="3" eb="4">
      <t>xin xi</t>
    </rPh>
    <phoneticPr fontId="3" type="noConversion"/>
  </si>
  <si>
    <t>PC端</t>
    <rPh sb="2" eb="3">
      <t>duan</t>
    </rPh>
    <phoneticPr fontId="3" type="noConversion"/>
  </si>
  <si>
    <t>移动端</t>
    <rPh sb="0" eb="1">
      <t>yi dong duan</t>
    </rPh>
    <phoneticPr fontId="3" type="noConversion"/>
  </si>
  <si>
    <t>互联网金融</t>
    <rPh sb="0" eb="1">
      <t>hu lian wang</t>
    </rPh>
    <phoneticPr fontId="3" type="noConversion"/>
  </si>
  <si>
    <t>软件外包</t>
    <rPh sb="0" eb="1">
      <t>ruan jian wai bao</t>
    </rPh>
    <phoneticPr fontId="3" type="noConversion"/>
  </si>
  <si>
    <t>暴风：PC 端月活同比增速在减缓（16 年 21% → 17 年 15%），移动端月活以每年 5% 的速度在萎缩，以 PC 端月活计算的 ARPU 则在 16 年同比翻倍后于 17 年陷入增长停滞</t>
    <rPh sb="0" eb="1">
      <t>bao feng</t>
    </rPh>
    <rPh sb="6" eb="7">
      <t>duan</t>
    </rPh>
    <rPh sb="7" eb="8">
      <t>yue huo</t>
    </rPh>
    <rPh sb="9" eb="10">
      <t>tong bi</t>
    </rPh>
    <rPh sb="11" eb="12">
      <t>zeng su</t>
    </rPh>
    <rPh sb="13" eb="14">
      <t>zai</t>
    </rPh>
    <rPh sb="14" eb="15">
      <t>jian huan</t>
    </rPh>
    <rPh sb="20" eb="21">
      <t>nian</t>
    </rPh>
    <rPh sb="31" eb="32">
      <t>nian</t>
    </rPh>
    <rPh sb="38" eb="39">
      <t>yi dong duan</t>
    </rPh>
    <rPh sb="41" eb="42">
      <t>yue huo</t>
    </rPh>
    <rPh sb="43" eb="44">
      <t>yi</t>
    </rPh>
    <rPh sb="44" eb="45">
      <t>mei n</t>
    </rPh>
    <rPh sb="50" eb="51">
      <t>de</t>
    </rPh>
    <rPh sb="51" eb="52">
      <t>su du</t>
    </rPh>
    <rPh sb="53" eb="54">
      <t>zai</t>
    </rPh>
    <rPh sb="54" eb="55">
      <t>wei suo</t>
    </rPh>
    <rPh sb="57" eb="58">
      <t>yi</t>
    </rPh>
    <rPh sb="62" eb="63">
      <t>duan</t>
    </rPh>
    <rPh sb="63" eb="64">
      <t>yue huo</t>
    </rPh>
    <rPh sb="65" eb="66">
      <t>ji suan</t>
    </rPh>
    <rPh sb="67" eb="68">
      <t>de</t>
    </rPh>
    <rPh sb="74" eb="75">
      <t>ze</t>
    </rPh>
    <rPh sb="75" eb="76">
      <t>zai</t>
    </rPh>
    <rPh sb="80" eb="81">
      <t>nian</t>
    </rPh>
    <rPh sb="81" eb="82">
      <t>tong bi fan bei hou</t>
    </rPh>
    <rPh sb="86" eb="87">
      <t>yu</t>
    </rPh>
    <rPh sb="91" eb="92">
      <t>nian</t>
    </rPh>
    <rPh sb="92" eb="93">
      <t>xian ru ting zh</t>
    </rPh>
    <rPh sb="94" eb="95">
      <t>zeng z</t>
    </rPh>
    <phoneticPr fontId="3" type="noConversion"/>
  </si>
  <si>
    <t>二三四五：月活数据几乎无法取得，互联网信息业务营收两年复合增速不到 8%（17 年 PC 端同比负增长，移动端同比翻番占比提升至 26%），且 17 年公司主营有巨大变化，</t>
    <rPh sb="0" eb="1">
      <t>er san si wu</t>
    </rPh>
    <rPh sb="5" eb="6">
      <t>yue huo</t>
    </rPh>
    <rPh sb="7" eb="8">
      <t>shu ju</t>
    </rPh>
    <rPh sb="9" eb="10">
      <t>ji hu</t>
    </rPh>
    <rPh sb="11" eb="12">
      <t>wu fa qu de</t>
    </rPh>
    <rPh sb="13" eb="14">
      <t>qu de</t>
    </rPh>
    <rPh sb="16" eb="17">
      <t>hu lian wang jin rong</t>
    </rPh>
    <rPh sb="19" eb="20">
      <t>xin xi</t>
    </rPh>
    <rPh sb="21" eb="22">
      <t>ye wu</t>
    </rPh>
    <rPh sb="23" eb="24">
      <t>ying shou</t>
    </rPh>
    <rPh sb="25" eb="26">
      <t>liang nian fu he zeng su</t>
    </rPh>
    <rPh sb="31" eb="32">
      <t>bu dao</t>
    </rPh>
    <rPh sb="40" eb="41">
      <t>nian</t>
    </rPh>
    <rPh sb="46" eb="47">
      <t>tong bi</t>
    </rPh>
    <rPh sb="48" eb="49">
      <t>fu zeng z</t>
    </rPh>
    <rPh sb="52" eb="53">
      <t>yi dong duan</t>
    </rPh>
    <rPh sb="55" eb="56">
      <t>tong bi</t>
    </rPh>
    <rPh sb="57" eb="58">
      <t>fan fan</t>
    </rPh>
    <rPh sb="59" eb="60">
      <t>zhan bi</t>
    </rPh>
    <rPh sb="61" eb="62">
      <t>ti sheng</t>
    </rPh>
    <rPh sb="63" eb="64">
      <t>zhi</t>
    </rPh>
    <rPh sb="70" eb="71">
      <t>qie</t>
    </rPh>
    <rPh sb="75" eb="76">
      <t>nian</t>
    </rPh>
    <rPh sb="76" eb="77">
      <t>gong si</t>
    </rPh>
    <rPh sb="78" eb="79">
      <t>zhu ying</t>
    </rPh>
    <rPh sb="80" eb="81">
      <t>you</t>
    </rPh>
    <rPh sb="81" eb="82">
      <t>ju da</t>
    </rPh>
    <rPh sb="83" eb="84">
      <t>bian hua</t>
    </rPh>
    <phoneticPr fontId="3" type="noConversion"/>
  </si>
  <si>
    <t>分别判断两家公司情形：</t>
    <rPh sb="0" eb="1">
      <t>fen bie</t>
    </rPh>
    <rPh sb="2" eb="3">
      <t>pan duan</t>
    </rPh>
    <rPh sb="4" eb="5">
      <t>liang jia gong si</t>
    </rPh>
    <rPh sb="8" eb="9">
      <t>qing xing</t>
    </rPh>
    <phoneticPr fontId="3" type="noConversion"/>
  </si>
  <si>
    <t>图：腾讯 vs 奇虎 vs 陌陌 历年 ARPU 数值和增长率</t>
    <rPh sb="0" eb="1">
      <t>tu</t>
    </rPh>
    <rPh sb="2" eb="3">
      <t>teng xun</t>
    </rPh>
    <rPh sb="8" eb="9">
      <t>qi hu</t>
    </rPh>
    <rPh sb="14" eb="15">
      <t>mo mo</t>
    </rPh>
    <rPh sb="17" eb="18">
      <t>li nian</t>
    </rPh>
    <rPh sb="25" eb="26">
      <t>shu ju</t>
    </rPh>
    <rPh sb="26" eb="27">
      <t>zhi</t>
    </rPh>
    <rPh sb="27" eb="28">
      <t>he</t>
    </rPh>
    <rPh sb="28" eb="29">
      <t>zeng zhang lü</t>
    </rPh>
    <phoneticPr fontId="3" type="noConversion"/>
  </si>
  <si>
    <t>港股上市</t>
    <rPh sb="0" eb="1">
      <t>gang gu</t>
    </rPh>
    <rPh sb="2" eb="3">
      <t>shang shi</t>
    </rPh>
    <phoneticPr fontId="3" type="noConversion"/>
  </si>
  <si>
    <t>美股上市</t>
    <rPh sb="0" eb="1">
      <t>mei gu</t>
    </rPh>
    <rPh sb="2" eb="3">
      <t>shang shi</t>
    </rPh>
    <phoneticPr fontId="3" type="noConversion"/>
  </si>
  <si>
    <t>转为互联网金融为主的贷款公司（互联网金融业务占比从 16 年的12% 上升到 65%，营收两年复合增速达 1400%） ，进入口径日益收紧的强监管领域，按 TTM 计算的市盈率难以说明问题</t>
    <rPh sb="0" eb="1">
      <t>zhuan wei</t>
    </rPh>
    <rPh sb="2" eb="3">
      <t>hu lian wang jin rong</t>
    </rPh>
    <rPh sb="7" eb="8">
      <t>wei zhu</t>
    </rPh>
    <rPh sb="9" eb="10">
      <t>de</t>
    </rPh>
    <rPh sb="10" eb="11">
      <t>dai k</t>
    </rPh>
    <rPh sb="12" eb="13">
      <t>gong si</t>
    </rPh>
    <rPh sb="13" eb="14">
      <t>si</t>
    </rPh>
    <rPh sb="15" eb="16">
      <t>hu lian wang</t>
    </rPh>
    <rPh sb="18" eb="19">
      <t>jin rong</t>
    </rPh>
    <rPh sb="20" eb="21">
      <t>ye wu</t>
    </rPh>
    <rPh sb="22" eb="23">
      <t>zhan bi</t>
    </rPh>
    <rPh sb="24" eb="25">
      <t>cong</t>
    </rPh>
    <rPh sb="29" eb="30">
      <t>nian</t>
    </rPh>
    <rPh sb="30" eb="31">
      <t>de</t>
    </rPh>
    <rPh sb="35" eb="36">
      <t>shang s</t>
    </rPh>
    <rPh sb="36" eb="37">
      <t>sheng</t>
    </rPh>
    <rPh sb="37" eb="38">
      <t>dao</t>
    </rPh>
    <rPh sb="43" eb="44">
      <t>ying s</t>
    </rPh>
    <rPh sb="45" eb="46">
      <t>liang nian fu he zeng su</t>
    </rPh>
    <rPh sb="51" eb="52">
      <t>da</t>
    </rPh>
    <rPh sb="61" eb="62">
      <t>jin ru</t>
    </rPh>
    <rPh sb="65" eb="66">
      <t>ri yi</t>
    </rPh>
    <rPh sb="67" eb="68">
      <t>shou jin</t>
    </rPh>
    <rPh sb="69" eb="70">
      <t>de</t>
    </rPh>
    <rPh sb="70" eb="71">
      <t>qiang</t>
    </rPh>
    <rPh sb="73" eb="74">
      <t>ling yu</t>
    </rPh>
    <rPh sb="76" eb="77">
      <t>an</t>
    </rPh>
    <rPh sb="82" eb="83">
      <t>ji suan</t>
    </rPh>
    <rPh sb="84" eb="85">
      <t>de</t>
    </rPh>
    <rPh sb="85" eb="86">
      <t>shi ying lü</t>
    </rPh>
    <rPh sb="88" eb="89">
      <t>nan yi</t>
    </rPh>
    <rPh sb="90" eb="91">
      <t>shuo ming wen ti</t>
    </rPh>
    <phoneticPr fontId="3" type="noConversion"/>
  </si>
  <si>
    <t>腾讯：04 年上市，头两年 ARPU 经历负增长，接着三年剧烈变动后，09 年起每年大致稳定在</t>
    <rPh sb="0" eb="1">
      <t>teng xun</t>
    </rPh>
    <rPh sb="6" eb="7">
      <t>nian</t>
    </rPh>
    <rPh sb="7" eb="8">
      <t>shang shi</t>
    </rPh>
    <rPh sb="10" eb="11">
      <t>tou liang n</t>
    </rPh>
    <rPh sb="19" eb="20">
      <t>jing li</t>
    </rPh>
    <rPh sb="21" eb="22">
      <t>fu zeng z</t>
    </rPh>
    <rPh sb="25" eb="26">
      <t>jie zhe</t>
    </rPh>
    <rPh sb="27" eb="28">
      <t>san nian</t>
    </rPh>
    <rPh sb="29" eb="30">
      <t>ju</t>
    </rPh>
    <rPh sb="30" eb="31">
      <t>lie</t>
    </rPh>
    <rPh sb="31" eb="32">
      <t>bian dong</t>
    </rPh>
    <rPh sb="33" eb="34">
      <t>hou</t>
    </rPh>
    <rPh sb="38" eb="39">
      <t>nian</t>
    </rPh>
    <rPh sb="39" eb="40">
      <t>qi</t>
    </rPh>
    <rPh sb="40" eb="41">
      <t>mei nian</t>
    </rPh>
    <rPh sb="42" eb="43">
      <t>da zhi</t>
    </rPh>
    <rPh sb="44" eb="45">
      <t>wen ding</t>
    </rPh>
    <rPh sb="46" eb="47">
      <t>zai</t>
    </rPh>
    <phoneticPr fontId="3" type="noConversion"/>
  </si>
  <si>
    <t>奇虎：11 年上市，头四年 ARPU 处于 70%～120% 增速较大的阶段，近三年增速明显放缓</t>
    <rPh sb="0" eb="1">
      <t>qi hu</t>
    </rPh>
    <rPh sb="6" eb="7">
      <t>nian mo</t>
    </rPh>
    <rPh sb="7" eb="8">
      <t>shang shi</t>
    </rPh>
    <rPh sb="10" eb="11">
      <t>tou si n</t>
    </rPh>
    <rPh sb="19" eb="20">
      <t>chu yu</t>
    </rPh>
    <rPh sb="31" eb="32">
      <t>zeng su</t>
    </rPh>
    <rPh sb="33" eb="34">
      <t>jiao da de</t>
    </rPh>
    <rPh sb="36" eb="37">
      <t>jie d</t>
    </rPh>
    <rPh sb="39" eb="40">
      <t>jin</t>
    </rPh>
    <rPh sb="40" eb="41">
      <t>san</t>
    </rPh>
    <rPh sb="41" eb="42">
      <t>nian</t>
    </rPh>
    <rPh sb="42" eb="43">
      <t>zeng su</t>
    </rPh>
    <rPh sb="44" eb="45">
      <t>ming x</t>
    </rPh>
    <rPh sb="46" eb="47">
      <t>fang h</t>
    </rPh>
    <phoneticPr fontId="3" type="noConversion"/>
  </si>
  <si>
    <t>观察：</t>
    <rPh sb="0" eb="1">
      <t>guan cha</t>
    </rPh>
    <phoneticPr fontId="3" type="noConversion"/>
  </si>
  <si>
    <t>特点归纳：</t>
    <rPh sb="0" eb="1">
      <t>te dian</t>
    </rPh>
    <rPh sb="2" eb="3">
      <t>gui na</t>
    </rPh>
    <phoneticPr fontId="3" type="noConversion"/>
  </si>
  <si>
    <t>陌陌：14 年末上市，头三年 ARPU 处于爆发增长期，16 年起远远超越奇虎，至 17 年增长率</t>
    <rPh sb="0" eb="1">
      <t>mo mo</t>
    </rPh>
    <rPh sb="6" eb="7">
      <t>nian</t>
    </rPh>
    <rPh sb="7" eb="8">
      <t>mo</t>
    </rPh>
    <rPh sb="8" eb="9">
      <t>shang shi</t>
    </rPh>
    <rPh sb="11" eb="12">
      <t>tou san n</t>
    </rPh>
    <rPh sb="20" eb="21">
      <t>chu yu</t>
    </rPh>
    <rPh sb="22" eb="23">
      <t>bao fa</t>
    </rPh>
    <rPh sb="24" eb="25">
      <t>zeng zhang qi</t>
    </rPh>
    <rPh sb="31" eb="32">
      <t>nian</t>
    </rPh>
    <rPh sb="32" eb="33">
      <t>qi</t>
    </rPh>
    <rPh sb="33" eb="34">
      <t>yuan yuan</t>
    </rPh>
    <rPh sb="35" eb="36">
      <t>chao yue</t>
    </rPh>
    <rPh sb="37" eb="38">
      <t>qi hu</t>
    </rPh>
    <rPh sb="40" eb="41">
      <t>zhi</t>
    </rPh>
    <rPh sb="45" eb="46">
      <t>nian</t>
    </rPh>
    <rPh sb="46" eb="47">
      <t>zeng zhang lü</t>
    </rPh>
    <phoneticPr fontId="3" type="noConversion"/>
  </si>
  <si>
    <t>意义说明：</t>
    <rPh sb="0" eb="1">
      <t>yi yi</t>
    </rPh>
    <rPh sb="2" eb="3">
      <t>shuo ming</t>
    </rPh>
    <phoneticPr fontId="3" type="noConversion"/>
  </si>
  <si>
    <t>增长点</t>
    <rPh sb="0" eb="1">
      <t>zeng zhang dian</t>
    </rPh>
    <phoneticPr fontId="3" type="noConversion"/>
  </si>
  <si>
    <t>关键产品</t>
    <rPh sb="0" eb="1">
      <t>guan jian chan pin</t>
    </rPh>
    <phoneticPr fontId="3" type="noConversion"/>
  </si>
  <si>
    <t>2001年</t>
    <rPh sb="4" eb="5">
      <t>n</t>
    </rPh>
    <phoneticPr fontId="3" type="noConversion"/>
  </si>
  <si>
    <t>2005年</t>
    <rPh sb="4" eb="5">
      <t>nian</t>
    </rPh>
    <phoneticPr fontId="3" type="noConversion"/>
  </si>
  <si>
    <t>2008年</t>
    <rPh sb="4" eb="5">
      <t>nian</t>
    </rPh>
    <phoneticPr fontId="3" type="noConversion"/>
  </si>
  <si>
    <t>游戏元年</t>
    <rPh sb="0" eb="1">
      <t>you xi yuan nian</t>
    </rPh>
    <phoneticPr fontId="3" type="noConversion"/>
  </si>
  <si>
    <t>流量入口</t>
    <rPh sb="0" eb="1">
      <t>liu liang ru kou</t>
    </rPh>
    <phoneticPr fontId="3" type="noConversion"/>
  </si>
  <si>
    <t>QQ会员
Q币</t>
    <rPh sb="2" eb="3">
      <t>hui yuan</t>
    </rPh>
    <rPh sb="6" eb="7">
      <t>bi</t>
    </rPh>
    <phoneticPr fontId="3" type="noConversion"/>
  </si>
  <si>
    <t>QQ音乐</t>
    <rPh sb="2" eb="3">
      <t>yin yue</t>
    </rPh>
    <phoneticPr fontId="3" type="noConversion"/>
  </si>
  <si>
    <t>QQ</t>
    <phoneticPr fontId="3" type="noConversion"/>
  </si>
  <si>
    <t>2011年</t>
    <rPh sb="4" eb="5">
      <t>nian</t>
    </rPh>
    <phoneticPr fontId="3" type="noConversion"/>
  </si>
  <si>
    <t>微信</t>
    <rPh sb="0" eb="1">
      <t>wei xin</t>
    </rPh>
    <phoneticPr fontId="3" type="noConversion"/>
  </si>
  <si>
    <t>2012年</t>
    <rPh sb="4" eb="5">
      <t>nian</t>
    </rPh>
    <phoneticPr fontId="3" type="noConversion"/>
  </si>
  <si>
    <t>文学</t>
    <rPh sb="0" eb="1">
      <t>wen xue</t>
    </rPh>
    <phoneticPr fontId="3" type="noConversion"/>
  </si>
  <si>
    <t>微信支付
腾讯云</t>
    <rPh sb="0" eb="1">
      <t>wei xin zhi fu</t>
    </rPh>
    <rPh sb="5" eb="6">
      <t>teng xun yun</t>
    </rPh>
    <phoneticPr fontId="3" type="noConversion"/>
  </si>
  <si>
    <t>效果广告</t>
    <rPh sb="0" eb="1">
      <t>xiao guo guang gao</t>
    </rPh>
    <phoneticPr fontId="3" type="noConversion"/>
  </si>
  <si>
    <t>*以腾讯的增长路径当例子：</t>
    <rPh sb="1" eb="2">
      <t>yi</t>
    </rPh>
    <rPh sb="2" eb="3">
      <t>teng xun</t>
    </rPh>
    <rPh sb="4" eb="5">
      <t>de</t>
    </rPh>
    <rPh sb="5" eb="6">
      <t>zeng zhang</t>
    </rPh>
    <rPh sb="7" eb="8">
      <t>lu jing</t>
    </rPh>
    <rPh sb="9" eb="10">
      <t>dang</t>
    </rPh>
    <rPh sb="10" eb="11">
      <t>li zi</t>
    </rPh>
    <phoneticPr fontId="3" type="noConversion"/>
  </si>
  <si>
    <t>三家 ARPU 增速的变化皆具有明显的分阶段特征</t>
    <rPh sb="0" eb="1">
      <t>san jia</t>
    </rPh>
    <rPh sb="8" eb="9">
      <t>zeng su</t>
    </rPh>
    <rPh sb="10" eb="11">
      <t>de</t>
    </rPh>
    <rPh sb="11" eb="12">
      <t>bian hua</t>
    </rPh>
    <rPh sb="13" eb="14">
      <t>jie</t>
    </rPh>
    <rPh sb="14" eb="15">
      <t>ju you</t>
    </rPh>
    <rPh sb="16" eb="17">
      <t>ming xian jie duan xing</t>
    </rPh>
    <rPh sb="18" eb="19">
      <t>de</t>
    </rPh>
    <rPh sb="19" eb="20">
      <t>fen</t>
    </rPh>
    <rPh sb="22" eb="23">
      <t>te zheng</t>
    </rPh>
    <phoneticPr fontId="3" type="noConversion"/>
  </si>
  <si>
    <t>1999年</t>
    <rPh sb="4" eb="5">
      <t>n</t>
    </rPh>
    <phoneticPr fontId="3" type="noConversion"/>
  </si>
  <si>
    <t xml:space="preserve">            25%～40%的增速，从 23.8 元升至 17 年的 240.5 元</t>
    <rPh sb="19" eb="20">
      <t>de</t>
    </rPh>
    <rPh sb="23" eb="24">
      <t>cong</t>
    </rPh>
    <rPh sb="30" eb="31">
      <t>yuan</t>
    </rPh>
    <rPh sb="31" eb="32">
      <t>sheng zhi</t>
    </rPh>
    <rPh sb="37" eb="38">
      <t>nian</t>
    </rPh>
    <rPh sb="38" eb="39">
      <t>de</t>
    </rPh>
    <rPh sb="46" eb="47">
      <t>yuan</t>
    </rPh>
    <phoneticPr fontId="3" type="noConversion"/>
  </si>
  <si>
    <t xml:space="preserve">            首次低于 100%</t>
    <phoneticPr fontId="3" type="noConversion"/>
  </si>
  <si>
    <t>综上所述，目前两家公司的估值难言合理，二三四五估值有失真情形，暴风的估值无论对比用户增速还是对比 ARPU 都过于虚高</t>
    <rPh sb="0" eb="1">
      <t>zong shang suo shu</t>
    </rPh>
    <rPh sb="5" eb="6">
      <t>mu qian</t>
    </rPh>
    <rPh sb="7" eb="8">
      <t>liang jia gong si</t>
    </rPh>
    <rPh sb="11" eb="12">
      <t>de</t>
    </rPh>
    <rPh sb="12" eb="13">
      <t>gu zhi</t>
    </rPh>
    <rPh sb="19" eb="20">
      <t>er san si wu</t>
    </rPh>
    <rPh sb="23" eb="24">
      <t>gu zhi</t>
    </rPh>
    <rPh sb="25" eb="26">
      <t>you</t>
    </rPh>
    <rPh sb="26" eb="27">
      <t>shi zhen</t>
    </rPh>
    <rPh sb="28" eb="29">
      <t>qing xing</t>
    </rPh>
    <rPh sb="31" eb="32">
      <t>bao feng</t>
    </rPh>
    <rPh sb="33" eb="34">
      <t>de</t>
    </rPh>
    <rPh sb="34" eb="35">
      <t>gu zhi</t>
    </rPh>
    <rPh sb="36" eb="37">
      <t>wu lun</t>
    </rPh>
    <rPh sb="38" eb="39">
      <t>dui bi</t>
    </rPh>
    <rPh sb="40" eb="41">
      <t>yong hu</t>
    </rPh>
    <rPh sb="42" eb="43">
      <t>zeng su</t>
    </rPh>
    <rPh sb="44" eb="45">
      <t>hai shi</t>
    </rPh>
    <rPh sb="46" eb="47">
      <t>dui bi</t>
    </rPh>
    <rPh sb="54" eb="55">
      <t>dou</t>
    </rPh>
    <rPh sb="55" eb="56">
      <t>guo yu</t>
    </rPh>
    <rPh sb="57" eb="58">
      <t>xu gao</t>
    </rPh>
    <phoneticPr fontId="3" type="noConversion"/>
  </si>
  <si>
    <t>2B = 2C</t>
    <phoneticPr fontId="3" type="noConversion"/>
  </si>
  <si>
    <t>2B &gt; 2C</t>
    <phoneticPr fontId="3" type="noConversion"/>
  </si>
  <si>
    <t>主要变现方式</t>
    <rPh sb="0" eb="1">
      <t>zhu yao</t>
    </rPh>
    <rPh sb="2" eb="3">
      <t>bian xian</t>
    </rPh>
    <rPh sb="4" eb="5">
      <t>fang shi</t>
    </rPh>
    <phoneticPr fontId="3" type="noConversion"/>
  </si>
  <si>
    <t>电商</t>
    <rPh sb="0" eb="1">
      <t>dian shang</t>
    </rPh>
    <phoneticPr fontId="3" type="noConversion"/>
  </si>
  <si>
    <t>短板</t>
    <rPh sb="0" eb="1">
      <t>duan ban</t>
    </rPh>
    <phoneticPr fontId="3" type="noConversion"/>
  </si>
  <si>
    <t>外延补强</t>
    <rPh sb="0" eb="1">
      <t>wai yan</t>
    </rPh>
    <rPh sb="2" eb="3">
      <t>bu qiang</t>
    </rPh>
    <phoneticPr fontId="3" type="noConversion"/>
  </si>
  <si>
    <t>C端</t>
    <rPh sb="1" eb="2">
      <t>duan</t>
    </rPh>
    <phoneticPr fontId="3" type="noConversion"/>
  </si>
  <si>
    <t>爱奇艺</t>
    <rPh sb="0" eb="1">
      <t>ai qi yi</t>
    </rPh>
    <phoneticPr fontId="3" type="noConversion"/>
  </si>
  <si>
    <t>京东</t>
    <rPh sb="0" eb="1">
      <t>jing dong</t>
    </rPh>
    <phoneticPr fontId="3" type="noConversion"/>
  </si>
  <si>
    <t>公司</t>
    <rPh sb="0" eb="1">
      <t>gong si</t>
    </rPh>
    <phoneticPr fontId="3" type="noConversion"/>
  </si>
  <si>
    <t>变现途径（B端）</t>
    <rPh sb="0" eb="1">
      <t>bian xian</t>
    </rPh>
    <rPh sb="2" eb="3">
      <t>tu jing</t>
    </rPh>
    <rPh sb="6" eb="7">
      <t>duan</t>
    </rPh>
    <phoneticPr fontId="3" type="noConversion"/>
  </si>
  <si>
    <t>变现途径（C端）</t>
    <rPh sb="0" eb="1">
      <t>bian xian</t>
    </rPh>
    <rPh sb="2" eb="3">
      <t>tu jing</t>
    </rPh>
    <rPh sb="6" eb="7">
      <t>duan</t>
    </rPh>
    <phoneticPr fontId="3" type="noConversion"/>
  </si>
  <si>
    <t>广告、数据许可、版权内容分发</t>
    <phoneticPr fontId="3" type="noConversion"/>
  </si>
  <si>
    <t>内容付费、直播打赏、会员增值</t>
    <rPh sb="0" eb="1">
      <t>nei rong fu fei</t>
    </rPh>
    <rPh sb="10" eb="11">
      <t>hui yuan zeng zhi</t>
    </rPh>
    <phoneticPr fontId="3" type="noConversion"/>
  </si>
  <si>
    <t>2B</t>
    <phoneticPr fontId="3" type="noConversion"/>
  </si>
  <si>
    <t>拳头流量产品</t>
    <rPh sb="0" eb="1">
      <t>quan tou</t>
    </rPh>
    <rPh sb="2" eb="3">
      <t>liu liang</t>
    </rPh>
    <rPh sb="4" eb="5">
      <t>chan p</t>
    </rPh>
    <phoneticPr fontId="3" type="noConversion"/>
  </si>
  <si>
    <t>手机百度</t>
    <rPh sb="0" eb="1">
      <t>shou ji bai du</t>
    </rPh>
    <phoneticPr fontId="3" type="noConversion"/>
  </si>
  <si>
    <t>手机淘宝</t>
    <rPh sb="0" eb="1">
      <t>shou ji tao bao</t>
    </rPh>
    <phoneticPr fontId="3" type="noConversion"/>
  </si>
  <si>
    <t>手机微信</t>
    <rPh sb="0" eb="1">
      <t>shou ji</t>
    </rPh>
    <rPh sb="2" eb="3">
      <t>wei xin</t>
    </rPh>
    <phoneticPr fontId="3" type="noConversion"/>
  </si>
  <si>
    <t>新浪微博</t>
    <rPh sb="0" eb="1">
      <t>xin l</t>
    </rPh>
    <rPh sb="2" eb="3">
      <t>wei bo</t>
    </rPh>
    <phoneticPr fontId="3" type="noConversion"/>
  </si>
  <si>
    <t>流量入口类型</t>
    <rPh sb="0" eb="1">
      <t>liu liang ru kou</t>
    </rPh>
    <rPh sb="4" eb="5">
      <t>lei xing</t>
    </rPh>
    <phoneticPr fontId="3" type="noConversion"/>
  </si>
  <si>
    <t>工具-搜索引擎</t>
    <rPh sb="0" eb="1">
      <t>gong ju</t>
    </rPh>
    <rPh sb="3" eb="4">
      <t>sou suo</t>
    </rPh>
    <rPh sb="5" eb="6">
      <t>yin qing</t>
    </rPh>
    <phoneticPr fontId="3" type="noConversion"/>
  </si>
  <si>
    <t>内容付费、会员增值、电商、金融</t>
    <rPh sb="0" eb="1">
      <t>nei rong fu fei</t>
    </rPh>
    <rPh sb="13" eb="14">
      <t>jin r</t>
    </rPh>
    <phoneticPr fontId="3" type="noConversion"/>
  </si>
  <si>
    <t>MAU-亿人
（2017）</t>
    <rPh sb="4" eb="5">
      <t>yi ren</t>
    </rPh>
    <phoneticPr fontId="3" type="noConversion"/>
  </si>
  <si>
    <t>ARPU-元rmb
（2017）</t>
    <rPh sb="5" eb="6">
      <t>yuan</t>
    </rPh>
    <phoneticPr fontId="3" type="noConversion"/>
  </si>
  <si>
    <t>社交</t>
    <rPh sb="0" eb="1">
      <t>she jiao</t>
    </rPh>
    <phoneticPr fontId="3" type="noConversion"/>
  </si>
  <si>
    <t>腾讯（700.HK）</t>
    <rPh sb="0" eb="1">
      <t>teng xun</t>
    </rPh>
    <phoneticPr fontId="3" type="noConversion"/>
  </si>
  <si>
    <t>百度（BIDU.OQ）</t>
    <rPh sb="0" eb="1">
      <t>bai du</t>
    </rPh>
    <phoneticPr fontId="3" type="noConversion"/>
  </si>
  <si>
    <t>社交-娱乐社区</t>
    <rPh sb="0" eb="1">
      <t>she jiao</t>
    </rPh>
    <rPh sb="6" eb="7">
      <t>qu</t>
    </rPh>
    <phoneticPr fontId="3" type="noConversion"/>
  </si>
  <si>
    <t>社交-通讯/社群</t>
    <rPh sb="0" eb="1">
      <t>she jiao</t>
    </rPh>
    <rPh sb="3" eb="4">
      <t>tong xun</t>
    </rPh>
    <rPh sb="6" eb="7">
      <t>she qun</t>
    </rPh>
    <phoneticPr fontId="3" type="noConversion"/>
  </si>
  <si>
    <t>评估结论：</t>
    <rPh sb="0" eb="1">
      <t>pping gu</t>
    </rPh>
    <rPh sb="2" eb="3">
      <t>jie lun</t>
    </rPh>
    <phoneticPr fontId="3" type="noConversion"/>
  </si>
  <si>
    <t>从 ARPU 看互联网商业模式的潜力排序：电商 &gt; 社交（通讯）&gt; 社交（娱乐社区）&gt; 工具</t>
    <rPh sb="0" eb="1">
      <t>cong</t>
    </rPh>
    <rPh sb="7" eb="8">
      <t>kan</t>
    </rPh>
    <rPh sb="8" eb="9">
      <t>hu lian wang shang ye mo shi</t>
    </rPh>
    <rPh sb="15" eb="16">
      <t>de</t>
    </rPh>
    <rPh sb="16" eb="17">
      <t>qian li</t>
    </rPh>
    <rPh sb="18" eb="19">
      <t>pai xu</t>
    </rPh>
    <rPh sb="21" eb="22">
      <t>dian shang</t>
    </rPh>
    <rPh sb="26" eb="27">
      <t>she jiao</t>
    </rPh>
    <rPh sb="29" eb="30">
      <t>tong xun</t>
    </rPh>
    <rPh sb="34" eb="35">
      <t>she jiao</t>
    </rPh>
    <rPh sb="37" eb="38">
      <t>yu le</t>
    </rPh>
    <rPh sb="39" eb="40">
      <t>she qu</t>
    </rPh>
    <rPh sb="44" eb="45">
      <t>gong ju</t>
    </rPh>
    <phoneticPr fontId="3" type="noConversion"/>
  </si>
  <si>
    <t>分析与评估：（分为工具-社交-电商三种流量入口类型来论述）</t>
    <rPh sb="0" eb="1">
      <t>fen xi</t>
    </rPh>
    <rPh sb="2" eb="3">
      <t>yu</t>
    </rPh>
    <rPh sb="3" eb="4">
      <t>ping gu</t>
    </rPh>
    <rPh sb="7" eb="8">
      <t>fen wei</t>
    </rPh>
    <rPh sb="25" eb="26">
      <t>lai</t>
    </rPh>
    <rPh sb="26" eb="27">
      <t>lun shu</t>
    </rPh>
    <phoneticPr fontId="3" type="noConversion"/>
  </si>
  <si>
    <t>1、三种类型当中，电商类型的 ARPU 变现能力最强（除此之外，基于消费行为的电商大数据，其价值也最高，对于发展互联网金融的授信参考至关重要）</t>
    <rPh sb="2" eb="3">
      <t>san zhong</t>
    </rPh>
    <rPh sb="4" eb="5">
      <t>lei x</t>
    </rPh>
    <rPh sb="6" eb="7">
      <t>dang z</t>
    </rPh>
    <rPh sb="9" eb="10">
      <t>dian shang</t>
    </rPh>
    <rPh sb="11" eb="12">
      <t>lei x</t>
    </rPh>
    <rPh sb="13" eb="14">
      <t>de</t>
    </rPh>
    <rPh sb="20" eb="21">
      <t>bian xian</t>
    </rPh>
    <rPh sb="22" eb="23">
      <t>neng li</t>
    </rPh>
    <rPh sb="24" eb="25">
      <t>zui qiang</t>
    </rPh>
    <rPh sb="27" eb="28">
      <t>chu ci zhi w</t>
    </rPh>
    <rPh sb="32" eb="33">
      <t>ji yu</t>
    </rPh>
    <rPh sb="34" eb="35">
      <t>xiao fei xing wei</t>
    </rPh>
    <rPh sb="38" eb="39">
      <t>de</t>
    </rPh>
    <rPh sb="39" eb="40">
      <t>dian s</t>
    </rPh>
    <rPh sb="41" eb="42">
      <t>da shu ju</t>
    </rPh>
    <rPh sb="45" eb="46">
      <t>qi</t>
    </rPh>
    <rPh sb="46" eb="47">
      <t>jia zhi</t>
    </rPh>
    <rPh sb="48" eb="49">
      <t>ye</t>
    </rPh>
    <rPh sb="49" eb="50">
      <t>zui gao</t>
    </rPh>
    <rPh sb="52" eb="53">
      <t>dui yu</t>
    </rPh>
    <rPh sb="54" eb="55">
      <t>fa zhan</t>
    </rPh>
    <rPh sb="56" eb="57">
      <t>hu lian wang jin r</t>
    </rPh>
    <rPh sb="61" eb="62">
      <t>de</t>
    </rPh>
    <rPh sb="62" eb="63">
      <t>shou xin</t>
    </rPh>
    <rPh sb="64" eb="65">
      <t>can kao</t>
    </rPh>
    <rPh sb="66" eb="67">
      <t>zhi guan zhong y</t>
    </rPh>
    <phoneticPr fontId="3" type="noConversion"/>
  </si>
  <si>
    <t>*百度 2017 年年报并未披露手机百度的 MAU 和增长率，此处取 2016 年度数据，该年度 MAU 同比增长仅 1.7%，较 2015 年度的同比 21.1% 有显著放缓</t>
    <rPh sb="1" eb="2">
      <t>bai du</t>
    </rPh>
    <rPh sb="9" eb="10">
      <t>nian</t>
    </rPh>
    <rPh sb="10" eb="11">
      <t>nian bao</t>
    </rPh>
    <rPh sb="12" eb="13">
      <t>bing wei</t>
    </rPh>
    <rPh sb="14" eb="15">
      <t>pi lu</t>
    </rPh>
    <rPh sb="16" eb="17">
      <t>shou ji</t>
    </rPh>
    <rPh sb="18" eb="19">
      <t>bai du</t>
    </rPh>
    <rPh sb="20" eb="21">
      <t>de</t>
    </rPh>
    <rPh sb="26" eb="27">
      <t>he</t>
    </rPh>
    <rPh sb="27" eb="28">
      <t>zeng zhang lü</t>
    </rPh>
    <rPh sb="31" eb="32">
      <t>ci chu</t>
    </rPh>
    <rPh sb="33" eb="34">
      <t>qu</t>
    </rPh>
    <rPh sb="40" eb="41">
      <t>nian</t>
    </rPh>
    <rPh sb="41" eb="42">
      <t>du</t>
    </rPh>
    <rPh sb="42" eb="43">
      <t>shu ju</t>
    </rPh>
    <rPh sb="45" eb="46">
      <t>gai nian</t>
    </rPh>
    <rPh sb="53" eb="54">
      <t>tong bi zeng zhang</t>
    </rPh>
    <rPh sb="57" eb="58">
      <t>jin</t>
    </rPh>
    <rPh sb="64" eb="65">
      <t>jiao</t>
    </rPh>
    <rPh sb="71" eb="72">
      <t>nian du</t>
    </rPh>
    <rPh sb="73" eb="74">
      <t>de</t>
    </rPh>
    <rPh sb="74" eb="75">
      <t>tong bi</t>
    </rPh>
    <rPh sb="83" eb="84">
      <t>you</t>
    </rPh>
    <rPh sb="84" eb="85">
      <t>xian zhu</t>
    </rPh>
    <rPh sb="86" eb="87">
      <t>fang huan</t>
    </rPh>
    <phoneticPr fontId="3" type="noConversion"/>
  </si>
  <si>
    <t>暴风</t>
    <rPh sb="0" eb="1">
      <t>bao feng</t>
    </rPh>
    <phoneticPr fontId="3" type="noConversion"/>
  </si>
  <si>
    <t>二三四五</t>
    <rPh sb="0" eb="1">
      <t>er san si wu</t>
    </rPh>
    <phoneticPr fontId="3" type="noConversion"/>
  </si>
  <si>
    <t>工具</t>
    <rPh sb="0" eb="1">
      <t>gong ju</t>
    </rPh>
    <phoneticPr fontId="3" type="noConversion"/>
  </si>
  <si>
    <t>硬件销售、内容付费、直播、会员增值</t>
    <rPh sb="0" eb="1">
      <t>ying jian</t>
    </rPh>
    <rPh sb="2" eb="3">
      <t>xiao shou</t>
    </rPh>
    <rPh sb="10" eb="11">
      <t>zhi bo</t>
    </rPh>
    <rPh sb="13" eb="14">
      <t>hui yuan zeng zhi</t>
    </rPh>
    <phoneticPr fontId="3" type="noConversion"/>
  </si>
  <si>
    <t>2B &lt; 2C</t>
    <phoneticPr fontId="3" type="noConversion"/>
  </si>
  <si>
    <t>暴风影音</t>
    <rPh sb="0" eb="1">
      <t>bao feng ying yin</t>
    </rPh>
    <phoneticPr fontId="3" type="noConversion"/>
  </si>
  <si>
    <t>*其大屏电商实际为电视购物，不算电商模式</t>
    <rPh sb="1" eb="2">
      <t>qi</t>
    </rPh>
    <rPh sb="2" eb="3">
      <t>da ping</t>
    </rPh>
    <rPh sb="4" eb="5">
      <t>dian shang</t>
    </rPh>
    <rPh sb="6" eb="7">
      <t>shi ji</t>
    </rPh>
    <rPh sb="8" eb="9">
      <t>wei</t>
    </rPh>
    <rPh sb="9" eb="10">
      <t>dian shi gou wu</t>
    </rPh>
    <rPh sb="14" eb="15">
      <t>bu ren</t>
    </rPh>
    <rPh sb="15" eb="16">
      <t>suan</t>
    </rPh>
    <rPh sb="16" eb="17">
      <t>dian shang</t>
    </rPh>
    <rPh sb="18" eb="19">
      <t>mo shi</t>
    </rPh>
    <phoneticPr fontId="3" type="noConversion"/>
  </si>
  <si>
    <t>软件付费、金融</t>
    <rPh sb="0" eb="1">
      <t>ruan jian</t>
    </rPh>
    <rPh sb="2" eb="3">
      <t>fu fei</t>
    </rPh>
    <rPh sb="5" eb="6">
      <t>jin rong</t>
    </rPh>
    <phoneticPr fontId="3" type="noConversion"/>
  </si>
  <si>
    <t>360 安全卫士</t>
    <rPh sb="4" eb="5">
      <t>an quan wei shi</t>
    </rPh>
    <phoneticPr fontId="3" type="noConversion"/>
  </si>
  <si>
    <t>2345 网址导航</t>
    <rPh sb="5" eb="6">
      <t>wang zhi</t>
    </rPh>
    <phoneticPr fontId="3" type="noConversion"/>
  </si>
  <si>
    <t>内容付费、会员增值、硬件销售</t>
    <rPh sb="0" eb="1">
      <t>nei rong fu fei</t>
    </rPh>
    <rPh sb="5" eb="6">
      <t>hui yuan zeng zhi</t>
    </rPh>
    <rPh sb="10" eb="11">
      <t>ying jian xiao shou</t>
    </rPh>
    <phoneticPr fontId="3" type="noConversion"/>
  </si>
  <si>
    <t>MAU（亿人）</t>
    <rPh sb="4" eb="5">
      <t>yi ren</t>
    </rPh>
    <phoneticPr fontId="3" type="noConversion"/>
  </si>
  <si>
    <t>三家公司都是做工具为主的商业模式，尚未能进入到社交领域，电商更加谈不上；</t>
    <rPh sb="0" eb="1">
      <t>san jia gong si</t>
    </rPh>
    <rPh sb="4" eb="5">
      <t>dou shi</t>
    </rPh>
    <rPh sb="6" eb="7">
      <t>zuo</t>
    </rPh>
    <rPh sb="7" eb="8">
      <t>gong ju</t>
    </rPh>
    <rPh sb="9" eb="10">
      <t>wei zhu</t>
    </rPh>
    <rPh sb="11" eb="12">
      <t>de</t>
    </rPh>
    <rPh sb="12" eb="13">
      <t>shang ye</t>
    </rPh>
    <rPh sb="17" eb="18">
      <t>shang wei</t>
    </rPh>
    <rPh sb="19" eb="20">
      <t>neng</t>
    </rPh>
    <rPh sb="20" eb="21">
      <t>jin ru</t>
    </rPh>
    <rPh sb="22" eb="23">
      <t>dao</t>
    </rPh>
    <rPh sb="23" eb="24">
      <t>she jiao</t>
    </rPh>
    <rPh sb="25" eb="26">
      <t>ling yu</t>
    </rPh>
    <rPh sb="28" eb="29">
      <t>dian shang</t>
    </rPh>
    <rPh sb="30" eb="31">
      <t>geng jia</t>
    </rPh>
    <rPh sb="32" eb="33">
      <t>tan bu shang</t>
    </rPh>
    <phoneticPr fontId="3" type="noConversion"/>
  </si>
  <si>
    <t>暴风和二三四五已分别透过互联网电视硬件、互联网金融在 C 端发力，寻求广告、分发之外的新增长点，然而核心产品的活跃用户数存疑（肯定不比奇虎）是最大的制约因素；</t>
    <rPh sb="0" eb="1">
      <t>bao feng</t>
    </rPh>
    <rPh sb="2" eb="3">
      <t>he</t>
    </rPh>
    <rPh sb="3" eb="4">
      <t>er san si wu</t>
    </rPh>
    <rPh sb="7" eb="8">
      <t>yi</t>
    </rPh>
    <rPh sb="8" eb="9">
      <t>fen bie</t>
    </rPh>
    <rPh sb="10" eb="11">
      <t>tou guo</t>
    </rPh>
    <rPh sb="12" eb="13">
      <t>hu lian</t>
    </rPh>
    <rPh sb="15" eb="16">
      <t>dian shi</t>
    </rPh>
    <rPh sb="17" eb="18">
      <t>ying jian</t>
    </rPh>
    <rPh sb="20" eb="21">
      <t>hu lian wang jin r</t>
    </rPh>
    <rPh sb="25" eb="26">
      <t>zai</t>
    </rPh>
    <rPh sb="29" eb="30">
      <t>duan</t>
    </rPh>
    <rPh sb="30" eb="31">
      <t>fa li</t>
    </rPh>
    <rPh sb="33" eb="34">
      <t>xun qiu</t>
    </rPh>
    <rPh sb="35" eb="36">
      <t>guang gao</t>
    </rPh>
    <rPh sb="38" eb="39">
      <t>fen fa</t>
    </rPh>
    <rPh sb="40" eb="41">
      <t>zhi wai</t>
    </rPh>
    <rPh sb="42" eb="43">
      <t>de</t>
    </rPh>
    <rPh sb="43" eb="44">
      <t>xin</t>
    </rPh>
    <rPh sb="44" eb="45">
      <t>zeng zhang d</t>
    </rPh>
    <rPh sb="48" eb="49">
      <t>ran er</t>
    </rPh>
    <rPh sb="50" eb="51">
      <t>he xin chan p</t>
    </rPh>
    <rPh sb="54" eb="55">
      <t>de</t>
    </rPh>
    <rPh sb="55" eb="56">
      <t>huo yue</t>
    </rPh>
    <rPh sb="57" eb="58">
      <t>yong hu shu</t>
    </rPh>
    <rPh sb="60" eb="61">
      <t>cun yi</t>
    </rPh>
    <rPh sb="63" eb="64">
      <t>ken ding</t>
    </rPh>
    <rPh sb="65" eb="66">
      <t>bu bi</t>
    </rPh>
    <rPh sb="67" eb="68">
      <t>qi hu</t>
    </rPh>
    <rPh sb="70" eb="71">
      <t>shi</t>
    </rPh>
    <rPh sb="71" eb="72">
      <t>zui da</t>
    </rPh>
    <rPh sb="73" eb="74">
      <t>de</t>
    </rPh>
    <rPh sb="74" eb="75">
      <t>zhi yue yin su</t>
    </rPh>
    <phoneticPr fontId="3" type="noConversion"/>
  </si>
  <si>
    <t>奇虎依靠三者中最庞大的活跃用户基数，其互联网广告业务依然有不错收益，是 17 年增长最大的业务（据艾瑞咨询预测，2017 年中国广告市场规模达到 3884 亿元，同比增长 34%，增速仍然</t>
    <rPh sb="0" eb="1">
      <t>qi hu</t>
    </rPh>
    <rPh sb="2" eb="3">
      <t>yi kao</t>
    </rPh>
    <rPh sb="4" eb="5">
      <t>san zhe z</t>
    </rPh>
    <rPh sb="7" eb="8">
      <t>zui</t>
    </rPh>
    <rPh sb="8" eb="9">
      <t>pang da</t>
    </rPh>
    <rPh sb="10" eb="11">
      <t>de</t>
    </rPh>
    <rPh sb="11" eb="12">
      <t>huo yue</t>
    </rPh>
    <rPh sb="13" eb="14">
      <t>yong hu</t>
    </rPh>
    <rPh sb="15" eb="16">
      <t>ji shu</t>
    </rPh>
    <rPh sb="18" eb="19">
      <t>qi</t>
    </rPh>
    <rPh sb="19" eb="20">
      <t>hu lian wang guang gao</t>
    </rPh>
    <rPh sb="24" eb="25">
      <t>ye wu shang</t>
    </rPh>
    <rPh sb="26" eb="27">
      <t>yi ran</t>
    </rPh>
    <rPh sb="28" eb="29">
      <t>you bu cuo shou yi</t>
    </rPh>
    <rPh sb="34" eb="35">
      <t>shi</t>
    </rPh>
    <rPh sb="39" eb="40">
      <t>nian</t>
    </rPh>
    <rPh sb="40" eb="41">
      <t>zeng zhang</t>
    </rPh>
    <rPh sb="42" eb="43">
      <t>zui da</t>
    </rPh>
    <rPh sb="44" eb="45">
      <t>de</t>
    </rPh>
    <rPh sb="45" eb="46">
      <t>ye wu</t>
    </rPh>
    <phoneticPr fontId="3" type="noConversion"/>
  </si>
  <si>
    <t>奇虎（三六零）</t>
    <rPh sb="0" eb="1">
      <t>qi hu</t>
    </rPh>
    <rPh sb="3" eb="4">
      <t>san liu ling</t>
    </rPh>
    <phoneticPr fontId="3" type="noConversion"/>
  </si>
  <si>
    <t>360 游戏的营收却连续下滑，复合增长率为-16.88%，同时毛利率也在下滑。由于三六零的 MAU 近三年增长陷入停滞，广告收入也不可能一直高速增长下去，在用户付费意识逐渐觉醒的当下，</t>
    <rPh sb="29" eb="30">
      <t>tong shi</t>
    </rPh>
    <rPh sb="31" eb="32">
      <t>mao li lü</t>
    </rPh>
    <rPh sb="34" eb="35">
      <t>ye zai xia hua</t>
    </rPh>
    <rPh sb="39" eb="40">
      <t>you yu</t>
    </rPh>
    <rPh sb="41" eb="42">
      <t>san liu ling</t>
    </rPh>
    <rPh sb="44" eb="45">
      <t>de</t>
    </rPh>
    <rPh sb="50" eb="51">
      <t>jin san nian</t>
    </rPh>
    <rPh sb="53" eb="54">
      <t>zeng zhang</t>
    </rPh>
    <rPh sb="55" eb="56">
      <t>xian ru</t>
    </rPh>
    <rPh sb="57" eb="58">
      <t>ting zhi</t>
    </rPh>
    <rPh sb="60" eb="61">
      <t>guang gao</t>
    </rPh>
    <rPh sb="62" eb="63">
      <t>shou ru</t>
    </rPh>
    <rPh sb="64" eb="65">
      <t>ye</t>
    </rPh>
    <rPh sb="65" eb="66">
      <t>bu ke neng</t>
    </rPh>
    <rPh sb="68" eb="69">
      <t>yi zhi</t>
    </rPh>
    <rPh sb="70" eb="71">
      <t>gao su</t>
    </rPh>
    <rPh sb="72" eb="73">
      <t>zeng zhang xia qu</t>
    </rPh>
    <rPh sb="77" eb="78">
      <t>zai</t>
    </rPh>
    <rPh sb="78" eb="79">
      <t>yong hu</t>
    </rPh>
    <rPh sb="80" eb="81">
      <t>fu fei yi shi</t>
    </rPh>
    <rPh sb="84" eb="85">
      <t>zhu jian jue xing</t>
    </rPh>
    <rPh sb="88" eb="89">
      <t>de</t>
    </rPh>
    <rPh sb="89" eb="90">
      <t>dang xia</t>
    </rPh>
    <phoneticPr fontId="3" type="noConversion"/>
  </si>
  <si>
    <t>居于高位。 ），占比更是达到了 74.48%，使得三六零俨然成为一家广告公司，但以游戏为主的互联网增值业务发展不顺，2013 年 360 游戏独立运营以来，2014～2017年正值手游快速增长期，</t>
    <rPh sb="8" eb="9">
      <t>zhan bi</t>
    </rPh>
    <rPh sb="10" eb="11">
      <t>geng shi</t>
    </rPh>
    <rPh sb="12" eb="13">
      <t>da dao le</t>
    </rPh>
    <rPh sb="23" eb="24">
      <t>shi de</t>
    </rPh>
    <rPh sb="25" eb="26">
      <t>san liu ling</t>
    </rPh>
    <rPh sb="28" eb="29">
      <t>yan ran cheng wei</t>
    </rPh>
    <rPh sb="32" eb="33">
      <t>yi jia</t>
    </rPh>
    <rPh sb="34" eb="35">
      <t>guang gao gong si</t>
    </rPh>
    <rPh sb="39" eb="40">
      <t>dan</t>
    </rPh>
    <rPh sb="40" eb="41">
      <t>yi</t>
    </rPh>
    <rPh sb="41" eb="42">
      <t>you xi</t>
    </rPh>
    <rPh sb="43" eb="44">
      <t>wei zhu</t>
    </rPh>
    <rPh sb="45" eb="46">
      <t>de</t>
    </rPh>
    <rPh sb="46" eb="47">
      <t>hu lian wang</t>
    </rPh>
    <rPh sb="49" eb="50">
      <t>zeng zhi</t>
    </rPh>
    <rPh sb="51" eb="52">
      <t>ye wu</t>
    </rPh>
    <rPh sb="53" eb="54">
      <t>fa zhan</t>
    </rPh>
    <rPh sb="55" eb="56">
      <t>bu shun</t>
    </rPh>
    <rPh sb="63" eb="64">
      <t>nian</t>
    </rPh>
    <rPh sb="69" eb="70">
      <t>you xi</t>
    </rPh>
    <rPh sb="71" eb="72">
      <t>du li yun ying</t>
    </rPh>
    <rPh sb="75" eb="76">
      <t>yi lai</t>
    </rPh>
    <rPh sb="87" eb="88">
      <t>nian</t>
    </rPh>
    <rPh sb="88" eb="89">
      <t>zheng zhi</t>
    </rPh>
    <rPh sb="90" eb="91">
      <t>shou you</t>
    </rPh>
    <rPh sb="92" eb="93">
      <t>kuai su</t>
    </rPh>
    <rPh sb="94" eb="95">
      <t>zeng zhang qi</t>
    </rPh>
    <phoneticPr fontId="3" type="noConversion"/>
  </si>
  <si>
    <t>C 端的变现才是三六零必须抓住的机遇，而游戏业务的失败则为三六零未来 C 端经营的前途敲响警钟。（智能硬件是广告之外另一个增长业务，然而营收占比低、毛利低，没有关注价值）</t>
    <rPh sb="19" eb="20">
      <t>er</t>
    </rPh>
    <rPh sb="20" eb="21">
      <t>you xi</t>
    </rPh>
    <rPh sb="22" eb="23">
      <t>ye wu</t>
    </rPh>
    <rPh sb="24" eb="25">
      <t>de</t>
    </rPh>
    <rPh sb="25" eb="26">
      <t>shi bai</t>
    </rPh>
    <rPh sb="27" eb="28">
      <t>ze</t>
    </rPh>
    <rPh sb="28" eb="29">
      <t>wei</t>
    </rPh>
    <rPh sb="29" eb="30">
      <t>san liu ling</t>
    </rPh>
    <rPh sb="32" eb="33">
      <t>wei lai</t>
    </rPh>
    <rPh sb="37" eb="38">
      <t>duan</t>
    </rPh>
    <rPh sb="38" eb="39">
      <t>jing ying</t>
    </rPh>
    <rPh sb="40" eb="41">
      <t>de</t>
    </rPh>
    <rPh sb="41" eb="42">
      <t>qian tu</t>
    </rPh>
    <rPh sb="43" eb="44">
      <t>qiao xiang</t>
    </rPh>
    <rPh sb="49" eb="50">
      <t>zhi enng ying jian</t>
    </rPh>
    <rPh sb="53" eb="54">
      <t>shi</t>
    </rPh>
    <rPh sb="54" eb="55">
      <t>guang gao</t>
    </rPh>
    <rPh sb="56" eb="57">
      <t>zhi wai</t>
    </rPh>
    <rPh sb="58" eb="59">
      <t>ling yi ge</t>
    </rPh>
    <rPh sb="61" eb="62">
      <t>zeng zhang</t>
    </rPh>
    <rPh sb="63" eb="64">
      <t>ye wu</t>
    </rPh>
    <rPh sb="66" eb="67">
      <t>ran er</t>
    </rPh>
    <rPh sb="68" eb="69">
      <t>ying shou</t>
    </rPh>
    <rPh sb="70" eb="71">
      <t>zhan bi</t>
    </rPh>
    <rPh sb="72" eb="73">
      <t>di</t>
    </rPh>
    <rPh sb="78" eb="79">
      <t>mei you</t>
    </rPh>
    <rPh sb="80" eb="81">
      <t>guan zhu</t>
    </rPh>
    <rPh sb="82" eb="83">
      <t>jia zhi</t>
    </rPh>
    <phoneticPr fontId="3" type="noConversion"/>
  </si>
  <si>
    <t>3、以工具类型而言，百度受益于特殊的历史机遇，ARPU 已做到极致，但 MAU 已接近天花板，且变现方式还局限于 2B（不考虑爱奇艺），2010 年腾讯月活和现在的百度相当，但 ARPU 已</t>
    <rPh sb="2" eb="3">
      <t>yi</t>
    </rPh>
    <rPh sb="3" eb="4">
      <t>gong ju</t>
    </rPh>
    <rPh sb="5" eb="6">
      <t>lei xing</t>
    </rPh>
    <rPh sb="7" eb="8">
      <t>er yan</t>
    </rPh>
    <rPh sb="10" eb="11">
      <t>bai du</t>
    </rPh>
    <rPh sb="12" eb="13">
      <t>shou yi</t>
    </rPh>
    <rPh sb="14" eb="15">
      <t>yu</t>
    </rPh>
    <rPh sb="15" eb="16">
      <t>te shu</t>
    </rPh>
    <rPh sb="17" eb="18">
      <t>de</t>
    </rPh>
    <rPh sb="18" eb="19">
      <t>li shi</t>
    </rPh>
    <rPh sb="20" eb="21">
      <t>ji yu</t>
    </rPh>
    <rPh sb="28" eb="29">
      <t>yi</t>
    </rPh>
    <rPh sb="29" eb="30">
      <t>zuo dao</t>
    </rPh>
    <rPh sb="31" eb="32">
      <t>ji zhi</t>
    </rPh>
    <rPh sb="34" eb="35">
      <t>dan</t>
    </rPh>
    <rPh sb="47" eb="48">
      <t>qie</t>
    </rPh>
    <rPh sb="60" eb="61">
      <t>bu kao lü</t>
    </rPh>
    <rPh sb="63" eb="64">
      <t>ai qi yi</t>
    </rPh>
    <rPh sb="73" eb="74">
      <t>nian</t>
    </rPh>
    <rPh sb="74" eb="75">
      <t>teng xun</t>
    </rPh>
    <rPh sb="76" eb="77">
      <t>yue huo</t>
    </rPh>
    <rPh sb="78" eb="79">
      <t>he</t>
    </rPh>
    <rPh sb="79" eb="80">
      <t>xian zai</t>
    </rPh>
    <rPh sb="81" eb="82">
      <t>de</t>
    </rPh>
    <rPh sb="82" eb="83">
      <t>bai du</t>
    </rPh>
    <rPh sb="84" eb="85">
      <t>xiang dang</t>
    </rPh>
    <rPh sb="87" eb="88">
      <t>dan</t>
    </rPh>
    <rPh sb="94" eb="95">
      <t>yi</t>
    </rPh>
    <phoneticPr fontId="3" type="noConversion"/>
  </si>
  <si>
    <t xml:space="preserve">      接近 200 元</t>
    <phoneticPr fontId="3" type="noConversion"/>
  </si>
  <si>
    <t>阿里巴巴（BABA.N）</t>
    <rPh sb="0" eb="1">
      <t>a li</t>
    </rPh>
    <rPh sb="2" eb="3">
      <t>ba ba</t>
    </rPh>
    <phoneticPr fontId="3" type="noConversion"/>
  </si>
  <si>
    <t>*此处讨论的互联网包括 PC 时代互联网和移动互联网，不包括下一代的物联网</t>
    <rPh sb="1" eb="2">
      <t>ci chu</t>
    </rPh>
    <rPh sb="3" eb="4">
      <t>tao lun</t>
    </rPh>
    <rPh sb="5" eb="6">
      <t>de</t>
    </rPh>
    <rPh sb="6" eb="7">
      <t>hu lian wang</t>
    </rPh>
    <rPh sb="9" eb="10">
      <t>bao kuo</t>
    </rPh>
    <rPh sb="15" eb="16">
      <t>shi dai</t>
    </rPh>
    <rPh sb="17" eb="18">
      <t>hu lian wang</t>
    </rPh>
    <rPh sb="20" eb="21">
      <t>he</t>
    </rPh>
    <rPh sb="21" eb="22">
      <t>yi dong hu lian wang</t>
    </rPh>
    <rPh sb="27" eb="28">
      <t>bu bao kuo</t>
    </rPh>
    <rPh sb="30" eb="31">
      <t>xia yi dai</t>
    </rPh>
    <rPh sb="33" eb="34">
      <t>de</t>
    </rPh>
    <rPh sb="34" eb="35">
      <t>wu lian wang</t>
    </rPh>
    <phoneticPr fontId="3" type="noConversion"/>
  </si>
  <si>
    <t>*此处以行业生命周期的共性来试分析</t>
    <rPh sb="1" eb="2">
      <t>ci chu</t>
    </rPh>
    <rPh sb="3" eb="4">
      <t>yi</t>
    </rPh>
    <rPh sb="4" eb="5">
      <t>hang ye</t>
    </rPh>
    <rPh sb="6" eb="7">
      <t>sheng ming zhou qi</t>
    </rPh>
    <rPh sb="10" eb="11">
      <t>de</t>
    </rPh>
    <rPh sb="11" eb="12">
      <t>gong xing</t>
    </rPh>
    <rPh sb="13" eb="14">
      <t>lai</t>
    </rPh>
    <rPh sb="14" eb="15">
      <t>shi</t>
    </rPh>
    <rPh sb="15" eb="16">
      <t>fen xi</t>
    </rPh>
    <phoneticPr fontId="3" type="noConversion"/>
  </si>
  <si>
    <t>新企业难以进入而降低。成熟后期，行业可能开始进入衰退，也可能由于技术创新、产业政策等各种原因又迎来新的高速成长。（对互联网行业来说，之前的续命靠 PC 到手机的载体更新，</t>
    <rPh sb="16" eb="17">
      <t>hang ye</t>
    </rPh>
    <rPh sb="18" eb="19">
      <t>ke neng</t>
    </rPh>
    <rPh sb="57" eb="58">
      <t>dui</t>
    </rPh>
    <rPh sb="58" eb="59">
      <t>hu lian wang</t>
    </rPh>
    <rPh sb="61" eb="62">
      <t>hang ye</t>
    </rPh>
    <rPh sb="63" eb="64">
      <t>lai shuo</t>
    </rPh>
    <rPh sb="66" eb="67">
      <t>zhi qian</t>
    </rPh>
    <rPh sb="68" eb="69">
      <t>de</t>
    </rPh>
    <rPh sb="71" eb="72">
      <t>kao</t>
    </rPh>
    <rPh sb="76" eb="77">
      <t>dao</t>
    </rPh>
    <rPh sb="77" eb="78">
      <t>shou ji</t>
    </rPh>
    <rPh sb="79" eb="80">
      <t>de</t>
    </rPh>
    <rPh sb="80" eb="81">
      <t>zai ti</t>
    </rPh>
    <rPh sb="82" eb="83">
      <t>gegn xin</t>
    </rPh>
    <phoneticPr fontId="3" type="noConversion"/>
  </si>
  <si>
    <t>未来新的高速成长机遇可能还是在载体更新，也就是物联网）</t>
    <rPh sb="0" eb="1">
      <t>wei lai</t>
    </rPh>
    <rPh sb="12" eb="13">
      <t>hai shi</t>
    </rPh>
    <rPh sb="14" eb="15">
      <t>zai</t>
    </rPh>
    <rPh sb="15" eb="16">
      <t>zai ti</t>
    </rPh>
    <rPh sb="17" eb="18">
      <t>gegn xin</t>
    </rPh>
    <rPh sb="20" eb="21">
      <t>ye jiu shi</t>
    </rPh>
    <phoneticPr fontId="3" type="noConversion"/>
  </si>
  <si>
    <t>当技术应用的市场化和规模化已经完成，渗透率逐渐饱和，行业的成长性逐渐消失，行业的收入增速降到一个适度水平，资本开支增速持续下降。整个市场的竞争格局在相当长的时期内处于</t>
    <rPh sb="0" eb="1">
      <t>dang</t>
    </rPh>
    <phoneticPr fontId="3" type="noConversion"/>
  </si>
  <si>
    <t>稳定状态，企业之间的竞争手段从成长期的打价格战转向成非价格手段，比如提高质量、改善性能、加强服务。行业利润也由于一定程度的垄断达到了较高水平，而风险却因为市场结构稳定、</t>
    <phoneticPr fontId="3" type="noConversion"/>
  </si>
  <si>
    <t>参考资料：</t>
    <rPh sb="0" eb="1">
      <t>can kao</t>
    </rPh>
    <rPh sb="2" eb="3">
      <t>zi liao</t>
    </rPh>
    <phoneticPr fontId="3" type="noConversion"/>
  </si>
  <si>
    <t>增长的极限【终结篇II】- 科技股的40%渗透率现象</t>
  </si>
  <si>
    <t>&lt; 10%</t>
    <phoneticPr fontId="3" type="noConversion"/>
  </si>
  <si>
    <t>行业萌芽期</t>
    <rPh sb="0" eb="1">
      <t>hang ye</t>
    </rPh>
    <rPh sb="2" eb="3">
      <t>meng ya qi</t>
    </rPh>
    <phoneticPr fontId="3" type="noConversion"/>
  </si>
  <si>
    <t>10%～40%</t>
    <phoneticPr fontId="3" type="noConversion"/>
  </si>
  <si>
    <t>行业成长初期</t>
    <rPh sb="0" eb="1">
      <t>hang ye</t>
    </rPh>
    <rPh sb="2" eb="3">
      <t>cheng zhang</t>
    </rPh>
    <rPh sb="4" eb="5">
      <t>chu qi</t>
    </rPh>
    <phoneticPr fontId="3" type="noConversion"/>
  </si>
  <si>
    <t>40%～70%</t>
    <phoneticPr fontId="3" type="noConversion"/>
  </si>
  <si>
    <t>行业成长后期</t>
    <rPh sb="0" eb="1">
      <t>hang ye</t>
    </rPh>
    <rPh sb="2" eb="3">
      <t>cheng zhang</t>
    </rPh>
    <rPh sb="4" eb="5">
      <t>hou</t>
    </rPh>
    <phoneticPr fontId="3" type="noConversion"/>
  </si>
  <si>
    <t>70%～90%</t>
    <phoneticPr fontId="3" type="noConversion"/>
  </si>
  <si>
    <t>&gt; 90%</t>
    <phoneticPr fontId="3" type="noConversion"/>
  </si>
  <si>
    <t>行业成熟后期</t>
    <rPh sb="0" eb="1">
      <t>hang ye</t>
    </rPh>
    <rPh sb="2" eb="3">
      <t>cheng shu</t>
    </rPh>
    <rPh sb="4" eb="5">
      <t>hou qi</t>
    </rPh>
    <phoneticPr fontId="3" type="noConversion"/>
  </si>
  <si>
    <t>行业成熟初期</t>
    <rPh sb="0" eb="1">
      <t>hang ye</t>
    </rPh>
    <rPh sb="2" eb="3">
      <t>cheng shu qi</t>
    </rPh>
    <rPh sb="4" eb="5">
      <t>chu</t>
    </rPh>
    <phoneticPr fontId="3" type="noConversion"/>
  </si>
  <si>
    <t>渗透率</t>
    <rPh sb="0" eb="1">
      <t>shen tou lü</t>
    </rPh>
    <phoneticPr fontId="3" type="noConversion"/>
  </si>
  <si>
    <t>行业生命周期</t>
    <rPh sb="0" eb="1">
      <t>hang ye sheng ming zhou qi</t>
    </rPh>
    <phoneticPr fontId="3" type="noConversion"/>
  </si>
  <si>
    <t>图：全球部分国家智能手机渗透率（2016 年，中国 51%、日本 67%）</t>
    <rPh sb="0" eb="1">
      <t>tu</t>
    </rPh>
    <rPh sb="2" eb="3">
      <t>quan qiu</t>
    </rPh>
    <rPh sb="4" eb="5">
      <t>bu fen</t>
    </rPh>
    <rPh sb="6" eb="7">
      <t>guo jia</t>
    </rPh>
    <rPh sb="8" eb="9">
      <t>zhi neng shou ji</t>
    </rPh>
    <rPh sb="12" eb="13">
      <t>shen tou lü</t>
    </rPh>
    <rPh sb="21" eb="22">
      <t>n</t>
    </rPh>
    <phoneticPr fontId="3" type="noConversion"/>
  </si>
  <si>
    <t>中国互联网在 2012 年结束高速增长的行业成长初期，进入增速开始放缓的行业成长后期，</t>
    <rPh sb="0" eb="1">
      <t>zhong guo hu lian wang</t>
    </rPh>
    <rPh sb="5" eb="6">
      <t>zai</t>
    </rPh>
    <rPh sb="12" eb="13">
      <t>nian</t>
    </rPh>
    <rPh sb="13" eb="14">
      <t>jie shu</t>
    </rPh>
    <rPh sb="15" eb="16">
      <t>gao su zeng z</t>
    </rPh>
    <rPh sb="19" eb="20">
      <t>de</t>
    </rPh>
    <rPh sb="20" eb="21">
      <t>hang ye cheng zhang</t>
    </rPh>
    <rPh sb="24" eb="25">
      <t>chu qi</t>
    </rPh>
    <rPh sb="27" eb="28">
      <t>jin ru</t>
    </rPh>
    <rPh sb="29" eb="30">
      <t>zeng su</t>
    </rPh>
    <rPh sb="31" eb="32">
      <t>kai shi</t>
    </rPh>
    <rPh sb="35" eb="36">
      <t>de</t>
    </rPh>
    <rPh sb="36" eb="37">
      <t>hang ye cheng zhang hou qi</t>
    </rPh>
    <phoneticPr fontId="3" type="noConversion"/>
  </si>
  <si>
    <t>中国移动互联网则在 2014 年达到这个阶段拐点，到了 2017 年的中国，移动互联网渗透率几乎等于整个互联网</t>
    <rPh sb="7" eb="8">
      <t>ze</t>
    </rPh>
    <rPh sb="8" eb="9">
      <t>zai</t>
    </rPh>
    <rPh sb="15" eb="16">
      <t>nian</t>
    </rPh>
    <rPh sb="16" eb="17">
      <t>da dao</t>
    </rPh>
    <rPh sb="18" eb="19">
      <t>zhe ge</t>
    </rPh>
    <rPh sb="20" eb="21">
      <t>jie duan</t>
    </rPh>
    <rPh sb="22" eb="23">
      <t>guai dian</t>
    </rPh>
    <rPh sb="25" eb="26">
      <t>dao le</t>
    </rPh>
    <rPh sb="33" eb="34">
      <t>nian</t>
    </rPh>
    <rPh sb="34" eb="35">
      <t>de</t>
    </rPh>
    <rPh sb="35" eb="36">
      <t>zhong guo</t>
    </rPh>
    <rPh sb="38" eb="39">
      <t>yi dong hu lian wang</t>
    </rPh>
    <rPh sb="43" eb="44">
      <t>shen tou lü</t>
    </rPh>
    <rPh sb="46" eb="47">
      <t>ji hu</t>
    </rPh>
    <rPh sb="48" eb="49">
      <t>deng yu</t>
    </rPh>
    <rPh sb="50" eb="51">
      <t>zheng ge</t>
    </rPh>
    <rPh sb="52" eb="53">
      <t>hu lian wang</t>
    </rPh>
    <phoneticPr fontId="3" type="noConversion"/>
  </si>
  <si>
    <t>2018E</t>
    <phoneticPr fontId="3" type="noConversion"/>
  </si>
  <si>
    <t>2019E</t>
    <phoneticPr fontId="3" type="noConversion"/>
  </si>
  <si>
    <t>2020E</t>
    <phoneticPr fontId="3" type="noConversion"/>
  </si>
  <si>
    <t>2021E</t>
  </si>
  <si>
    <t>2022E</t>
  </si>
  <si>
    <t>2023E</t>
  </si>
  <si>
    <t>2024E</t>
  </si>
  <si>
    <t>2025E</t>
  </si>
  <si>
    <t>若中国人口增长按每年 0.52%（过去 6 年平均）、网民数增长按每年 5.7%（过去 4 年平均），</t>
    <rPh sb="0" eb="1">
      <t>ruo</t>
    </rPh>
    <rPh sb="1" eb="2">
      <t>zhong guo</t>
    </rPh>
    <rPh sb="3" eb="4">
      <t>ren kou zeng zhang</t>
    </rPh>
    <rPh sb="7" eb="8">
      <t>an</t>
    </rPh>
    <rPh sb="8" eb="9">
      <t>mei n</t>
    </rPh>
    <rPh sb="17" eb="18">
      <t>guo qu</t>
    </rPh>
    <rPh sb="22" eb="23">
      <t>nian</t>
    </rPh>
    <rPh sb="23" eb="24">
      <t>ping jun</t>
    </rPh>
    <rPh sb="27" eb="28">
      <t>wang min shu</t>
    </rPh>
    <rPh sb="30" eb="31">
      <t>zeng z</t>
    </rPh>
    <rPh sb="32" eb="33">
      <t>an</t>
    </rPh>
    <rPh sb="33" eb="34">
      <t>mei n</t>
    </rPh>
    <rPh sb="41" eb="42">
      <t>guo qu</t>
    </rPh>
    <rPh sb="46" eb="47">
      <t>nian</t>
    </rPh>
    <rPh sb="47" eb="48">
      <t>ping jun</t>
    </rPh>
    <phoneticPr fontId="3" type="noConversion"/>
  </si>
  <si>
    <t>则中国互联网渗透率将在 2022 年达到 70%，2025 年达到 80%，彻底进入成熟阶段</t>
    <rPh sb="0" eb="1">
      <t>ze</t>
    </rPh>
    <rPh sb="1" eb="2">
      <t>zhong g</t>
    </rPh>
    <rPh sb="3" eb="4">
      <t>hu lian wang</t>
    </rPh>
    <rPh sb="6" eb="7">
      <t>shen tou lü</t>
    </rPh>
    <rPh sb="9" eb="10">
      <t>jiang zai</t>
    </rPh>
    <rPh sb="17" eb="18">
      <t>nian</t>
    </rPh>
    <rPh sb="18" eb="19">
      <t>da dao</t>
    </rPh>
    <rPh sb="30" eb="31">
      <t>nian</t>
    </rPh>
    <rPh sb="31" eb="32">
      <t>da dao</t>
    </rPh>
    <rPh sb="38" eb="39">
      <t>che di</t>
    </rPh>
    <rPh sb="40" eb="41">
      <t>jin ru</t>
    </rPh>
    <rPh sb="42" eb="43">
      <t>cheng shu</t>
    </rPh>
    <rPh sb="44" eb="45">
      <t>jie d</t>
    </rPh>
    <phoneticPr fontId="3" type="noConversion"/>
  </si>
  <si>
    <t>2017 年的移动互联网渗透率，中国为 54.4%（CNNIC）</t>
    <rPh sb="5" eb="6">
      <t>nian</t>
    </rPh>
    <rPh sb="6" eb="7">
      <t>de</t>
    </rPh>
    <rPh sb="7" eb="8">
      <t>yi dong hu lian wang</t>
    </rPh>
    <rPh sb="12" eb="13">
      <t>shen tou lü</t>
    </rPh>
    <rPh sb="16" eb="17">
      <t>zhong guo</t>
    </rPh>
    <rPh sb="18" eb="19">
      <t>wei</t>
    </rPh>
    <phoneticPr fontId="3" type="noConversion"/>
  </si>
  <si>
    <t>BAT + 今日头条，占据中国移动互联网 77%的使用时长（高瓴资本，2017中国互联网趋势报告）</t>
    <rPh sb="6" eb="7">
      <t>jin ri tou t</t>
    </rPh>
    <rPh sb="11" eb="12">
      <t>zhan ju</t>
    </rPh>
    <rPh sb="13" eb="14">
      <t>zhong guo</t>
    </rPh>
    <rPh sb="15" eb="16">
      <t>yi dong hu lian wang</t>
    </rPh>
    <rPh sb="24" eb="25">
      <t>de</t>
    </rPh>
    <rPh sb="25" eb="26">
      <t>shi yong shi chang</t>
    </rPh>
    <rPh sb="30" eb="31">
      <t>gao wu jian l</t>
    </rPh>
    <rPh sb="32" eb="33">
      <t>zi ben</t>
    </rPh>
    <rPh sb="39" eb="40">
      <t>zhong guo</t>
    </rPh>
    <rPh sb="41" eb="42">
      <t>hu lian wang qu shi bao gao</t>
    </rPh>
    <phoneticPr fontId="3" type="noConversion"/>
  </si>
  <si>
    <t>2017 年的互联网渗透率，中国为 55.8%（CNNIC），全球为 46%（Mary Meeker,  2017互联网趋势报告）</t>
    <rPh sb="5" eb="6">
      <t>nian</t>
    </rPh>
    <rPh sb="6" eb="7">
      <t>de</t>
    </rPh>
    <rPh sb="7" eb="8">
      <t>hu lian wang</t>
    </rPh>
    <rPh sb="10" eb="11">
      <t>shen tou lü</t>
    </rPh>
    <rPh sb="14" eb="15">
      <t>zhong guo</t>
    </rPh>
    <rPh sb="16" eb="17">
      <t>wei</t>
    </rPh>
    <rPh sb="31" eb="32">
      <t>quan qiu</t>
    </rPh>
    <rPh sb="33" eb="34">
      <t>wei</t>
    </rPh>
    <rPh sb="57" eb="58">
      <t>hu lian wang qu shi bao gao</t>
    </rPh>
    <phoneticPr fontId="3" type="noConversion"/>
  </si>
  <si>
    <t>【定性】</t>
    <rPh sb="1" eb="2">
      <t>ding xing</t>
    </rPh>
    <phoneticPr fontId="3" type="noConversion"/>
  </si>
  <si>
    <t>【定量】</t>
    <rPh sb="1" eb="2">
      <t>ding liang</t>
    </rPh>
    <phoneticPr fontId="3" type="noConversion"/>
  </si>
  <si>
    <t>BAT + 奇虎360，占据中国第三方移动分发量市场（应用商店）96.9%的份额</t>
    <rPh sb="6" eb="7">
      <t>qi hu</t>
    </rPh>
    <rPh sb="12" eb="13">
      <t>zhan ju</t>
    </rPh>
    <rPh sb="14" eb="15">
      <t>zhong guo</t>
    </rPh>
    <rPh sb="16" eb="17">
      <t>di san fang</t>
    </rPh>
    <rPh sb="19" eb="20">
      <t>yi dong fen fa liang</t>
    </rPh>
    <rPh sb="24" eb="25">
      <t>shi chang</t>
    </rPh>
    <rPh sb="27" eb="28">
      <t>ying yong shang d</t>
    </rPh>
    <rPh sb="37" eb="38">
      <t>de</t>
    </rPh>
    <rPh sb="38" eb="39">
      <t>fen e</t>
    </rPh>
    <phoneticPr fontId="3" type="noConversion"/>
  </si>
  <si>
    <t>（比达咨询，2017Q3 中国第三方应用商店市场研究报告）</t>
    <phoneticPr fontId="3" type="noConversion"/>
  </si>
  <si>
    <t>BAT 市值截至 2017 年 12 月分别为 0.5 万亿元、2.9 万亿元、3.1 万亿元，</t>
    <rPh sb="4" eb="5">
      <t>shi zhi</t>
    </rPh>
    <rPh sb="6" eb="7">
      <t>jie zhi</t>
    </rPh>
    <rPh sb="14" eb="15">
      <t>nian</t>
    </rPh>
    <rPh sb="19" eb="20">
      <t>yue</t>
    </rPh>
    <rPh sb="20" eb="21">
      <t>fen bie wei</t>
    </rPh>
    <rPh sb="28" eb="29">
      <t>wan yi</t>
    </rPh>
    <rPh sb="30" eb="31">
      <t>yuan</t>
    </rPh>
    <rPh sb="36" eb="37">
      <t>wan yi y</t>
    </rPh>
    <rPh sb="44" eb="45">
      <t>wan yi y</t>
    </rPh>
    <phoneticPr fontId="3" type="noConversion"/>
  </si>
  <si>
    <t>合计占总体互联网上市企业市值的 73.9%，借助庞大的资本优势，三家</t>
    <rPh sb="0" eb="1">
      <t>he ji</t>
    </rPh>
    <rPh sb="2" eb="3">
      <t>zhan</t>
    </rPh>
    <rPh sb="3" eb="4">
      <t>zong ti</t>
    </rPh>
    <rPh sb="5" eb="6">
      <t>hu lian wang qi ye</t>
    </rPh>
    <rPh sb="8" eb="9">
      <t>shang s</t>
    </rPh>
    <rPh sb="12" eb="13">
      <t>shi zhi</t>
    </rPh>
    <rPh sb="14" eb="15">
      <t>de</t>
    </rPh>
    <rPh sb="22" eb="23">
      <t>jie zhu</t>
    </rPh>
    <rPh sb="24" eb="25">
      <t>pang da</t>
    </rPh>
    <rPh sb="26" eb="27">
      <t>de</t>
    </rPh>
    <rPh sb="27" eb="28">
      <t>zi ben</t>
    </rPh>
    <rPh sb="29" eb="30">
      <t>you shi</t>
    </rPh>
    <rPh sb="32" eb="33">
      <t>san jia qi ye</t>
    </rPh>
    <phoneticPr fontId="3" type="noConversion"/>
  </si>
  <si>
    <t>企业在投资并购、技术研发、模式创新方面也建立明显优势（CNNIC）</t>
    <rPh sb="2" eb="3">
      <t>zai</t>
    </rPh>
    <rPh sb="3" eb="4">
      <t>tou zi</t>
    </rPh>
    <rPh sb="5" eb="6">
      <t>bing g</t>
    </rPh>
    <rPh sb="8" eb="9">
      <t>ji shu yan fa</t>
    </rPh>
    <rPh sb="13" eb="14">
      <t>mo shi</t>
    </rPh>
    <rPh sb="15" eb="16">
      <t>chuang xin</t>
    </rPh>
    <rPh sb="17" eb="18">
      <t>fang m</t>
    </rPh>
    <rPh sb="19" eb="20">
      <t>ye jian li</t>
    </rPh>
    <rPh sb="22" eb="23">
      <t>ming xian</t>
    </rPh>
    <rPh sb="24" eb="25">
      <t>you shi</t>
    </rPh>
    <phoneticPr fontId="3" type="noConversion"/>
  </si>
  <si>
    <t>互联网公司的产品具有较短暂的生命周期，公司需要在产品臻至成熟、迈入衰退之前，透过迭代</t>
    <rPh sb="0" eb="1">
      <t>hu lian wang gong si</t>
    </rPh>
    <rPh sb="5" eb="6">
      <t>de</t>
    </rPh>
    <rPh sb="6" eb="7">
      <t>chan</t>
    </rPh>
    <rPh sb="7" eb="8">
      <t>pin ju you</t>
    </rPh>
    <rPh sb="10" eb="11">
      <t>jiao</t>
    </rPh>
    <rPh sb="11" eb="12">
      <t>duan zan</t>
    </rPh>
    <rPh sb="13" eb="14">
      <t>de</t>
    </rPh>
    <rPh sb="14" eb="15">
      <t>sheng ming zhou qi</t>
    </rPh>
    <rPh sb="19" eb="20">
      <t>gong si</t>
    </rPh>
    <rPh sb="21" eb="22">
      <t>xu yao</t>
    </rPh>
    <rPh sb="23" eb="24">
      <t>zai</t>
    </rPh>
    <rPh sb="24" eb="25">
      <t>chan pin</t>
    </rPh>
    <rPh sb="26" eb="27">
      <t>zhen zhi</t>
    </rPh>
    <rPh sb="28" eb="29">
      <t>cheng shu</t>
    </rPh>
    <rPh sb="31" eb="32">
      <t>mai ru</t>
    </rPh>
    <rPh sb="33" eb="34">
      <t>shuai lao</t>
    </rPh>
    <rPh sb="34" eb="35">
      <t>tui</t>
    </rPh>
    <rPh sb="35" eb="36">
      <t>zhi qian</t>
    </rPh>
    <rPh sb="38" eb="39">
      <t>tou guo</t>
    </rPh>
    <rPh sb="40" eb="41">
      <t>die dai chuang xin</t>
    </rPh>
    <phoneticPr fontId="3" type="noConversion"/>
  </si>
  <si>
    <t>创新来找到新的增长点</t>
    <rPh sb="2" eb="3">
      <t>lai</t>
    </rPh>
    <phoneticPr fontId="3" type="noConversion"/>
  </si>
  <si>
    <t>智能硬件、智能汽车与人工智能、大数据、电商与汽车、房产服务、媒体。</t>
    <phoneticPr fontId="3" type="noConversion"/>
  </si>
  <si>
    <t>2017 年百度投资并购涉及 36 个公司，主要分布在 5 个相关领域：VR/AR 与</t>
    <phoneticPr fontId="3" type="noConversion"/>
  </si>
  <si>
    <t>2017 年腾讯投资并购涉及 122 个公司，主要分布在 12 个相关领域：动漫、游戏、短视频与电影、阅读与内容付费、社交与工具、教育、医疗、生活服务与电商、金融、汽车交通、企业服务、</t>
    <phoneticPr fontId="3" type="noConversion"/>
  </si>
  <si>
    <t>机器人与智能硬件。（IT桔子，2017年中国互联网创业投资盘点）</t>
    <phoneticPr fontId="3" type="noConversion"/>
  </si>
  <si>
    <t>美股退市</t>
    <rPh sb="0" eb="1">
      <t>mei gu</t>
    </rPh>
    <rPh sb="2" eb="3">
      <t>tui shi</t>
    </rPh>
    <phoneticPr fontId="3" type="noConversion"/>
  </si>
  <si>
    <t>A 股借壳</t>
    <rPh sb="3" eb="4">
      <t>jie ke</t>
    </rPh>
    <phoneticPr fontId="3" type="noConversion"/>
  </si>
  <si>
    <t>维度二：集中度和规模效应，头部公司已占据大部分行业红利，后来者要么失败，要么被收割，难以颠覆既成格局</t>
    <rPh sb="0" eb="1">
      <t>wei du</t>
    </rPh>
    <rPh sb="2" eb="3">
      <t>er</t>
    </rPh>
    <rPh sb="4" eb="5">
      <t>ji zhong du</t>
    </rPh>
    <rPh sb="7" eb="8">
      <t>he</t>
    </rPh>
    <rPh sb="8" eb="9">
      <t>gui mo</t>
    </rPh>
    <rPh sb="10" eb="11">
      <t>xiao ying</t>
    </rPh>
    <rPh sb="13" eb="14">
      <t>tou bu</t>
    </rPh>
    <rPh sb="15" eb="16">
      <t>gong si</t>
    </rPh>
    <rPh sb="17" eb="18">
      <t>yi</t>
    </rPh>
    <rPh sb="18" eb="19">
      <t>zhan ju</t>
    </rPh>
    <rPh sb="20" eb="21">
      <t>da bu fen</t>
    </rPh>
    <rPh sb="23" eb="24">
      <t>hang ye hong li</t>
    </rPh>
    <rPh sb="28" eb="29">
      <t>hou lai zhe</t>
    </rPh>
    <rPh sb="31" eb="32">
      <t>yao m</t>
    </rPh>
    <rPh sb="33" eb="34">
      <t>shi bai</t>
    </rPh>
    <rPh sb="36" eb="37">
      <t>yao m</t>
    </rPh>
    <rPh sb="38" eb="39">
      <t>bei</t>
    </rPh>
    <rPh sb="39" eb="40">
      <t>shou ge</t>
    </rPh>
    <rPh sb="40" eb="41">
      <t>ge</t>
    </rPh>
    <rPh sb="42" eb="43">
      <t>nan yi</t>
    </rPh>
    <rPh sb="44" eb="45">
      <t>dian fu</t>
    </rPh>
    <rPh sb="46" eb="47">
      <t>ji cheng</t>
    </rPh>
    <rPh sb="48" eb="49">
      <t>ge ju</t>
    </rPh>
    <phoneticPr fontId="3" type="noConversion"/>
  </si>
  <si>
    <t>表：BATW 的商业模式比较</t>
    <rPh sb="0" eb="1">
      <t>biao</t>
    </rPh>
    <rPh sb="7" eb="8">
      <t>de</t>
    </rPh>
    <rPh sb="8" eb="9">
      <t>shang ye mo shi</t>
    </rPh>
    <rPh sb="12" eb="13">
      <t>bi jiao</t>
    </rPh>
    <phoneticPr fontId="3" type="noConversion"/>
  </si>
  <si>
    <t>2、同样社交类型当中，通讯类的 ARPU 要高于娱乐社区，而腾讯和新浪微博五倍的 ARPU 差距还来自于 C 端的变现能力</t>
    <rPh sb="2" eb="3">
      <t>tong yang</t>
    </rPh>
    <rPh sb="4" eb="5">
      <t>she jiao</t>
    </rPh>
    <rPh sb="6" eb="7">
      <t>lei xing</t>
    </rPh>
    <rPh sb="8" eb="9">
      <t>dang z</t>
    </rPh>
    <rPh sb="13" eb="14">
      <t>lei</t>
    </rPh>
    <rPh sb="14" eb="15">
      <t>de</t>
    </rPh>
    <rPh sb="21" eb="22">
      <t>yao</t>
    </rPh>
    <rPh sb="22" eb="23">
      <t>gao yu</t>
    </rPh>
    <rPh sb="24" eb="25">
      <t>yu le she qu</t>
    </rPh>
    <rPh sb="29" eb="30">
      <t>er</t>
    </rPh>
    <rPh sb="30" eb="31">
      <t>teng xun</t>
    </rPh>
    <rPh sb="32" eb="33">
      <t>he</t>
    </rPh>
    <rPh sb="33" eb="34">
      <t>xin l</t>
    </rPh>
    <rPh sb="35" eb="36">
      <t>wei bo</t>
    </rPh>
    <rPh sb="37" eb="38">
      <t>wu</t>
    </rPh>
    <rPh sb="39" eb="40">
      <t>de</t>
    </rPh>
    <rPh sb="46" eb="47">
      <t>cha ju</t>
    </rPh>
    <rPh sb="48" eb="49">
      <t>hai lai zi yu</t>
    </rPh>
    <rPh sb="55" eb="56">
      <t>duan</t>
    </rPh>
    <rPh sb="56" eb="57">
      <t>de</t>
    </rPh>
    <rPh sb="57" eb="58">
      <t>bian xian</t>
    </rPh>
    <rPh sb="59" eb="60">
      <t>neng li</t>
    </rPh>
    <phoneticPr fontId="3" type="noConversion"/>
  </si>
  <si>
    <t>微博（SINA/WB.OQ）</t>
    <rPh sb="0" eb="1">
      <t>wei bo</t>
    </rPh>
    <phoneticPr fontId="3" type="noConversion"/>
  </si>
  <si>
    <t>**此处将分拆上市的新浪和微博总收入加总计算 ARPU，以体现整体效益</t>
    <rPh sb="2" eb="3">
      <t>ci chu</t>
    </rPh>
    <rPh sb="4" eb="5">
      <t>jiang</t>
    </rPh>
    <rPh sb="5" eb="6">
      <t>fen chai</t>
    </rPh>
    <rPh sb="7" eb="8">
      <t>shang shi</t>
    </rPh>
    <rPh sb="9" eb="10">
      <t>de</t>
    </rPh>
    <rPh sb="10" eb="11">
      <t>xin lang</t>
    </rPh>
    <rPh sb="12" eb="13">
      <t>he</t>
    </rPh>
    <rPh sb="13" eb="14">
      <t>wei bo</t>
    </rPh>
    <rPh sb="15" eb="16">
      <t>zong shou ru</t>
    </rPh>
    <rPh sb="18" eb="19">
      <t>jia zong</t>
    </rPh>
    <rPh sb="20" eb="21">
      <t>ji suan</t>
    </rPh>
    <rPh sb="28" eb="29">
      <t>yi</t>
    </rPh>
    <rPh sb="29" eb="30">
      <t>ti xian</t>
    </rPh>
    <rPh sb="31" eb="32">
      <t>zheng ti</t>
    </rPh>
    <rPh sb="33" eb="34">
      <t>xiao yi</t>
    </rPh>
    <phoneticPr fontId="3" type="noConversion"/>
  </si>
  <si>
    <t>**为和上面答案保持一致口径，公司月活采取本行数据</t>
    <rPh sb="2" eb="3">
      <t>wei</t>
    </rPh>
    <rPh sb="3" eb="4">
      <t>he</t>
    </rPh>
    <rPh sb="4" eb="5">
      <t>shang m</t>
    </rPh>
    <rPh sb="6" eb="7">
      <t>da an</t>
    </rPh>
    <rPh sb="8" eb="9">
      <t>bao chi</t>
    </rPh>
    <rPh sb="10" eb="11">
      <t>yi zhi</t>
    </rPh>
    <rPh sb="12" eb="13">
      <t>kou jing</t>
    </rPh>
    <rPh sb="15" eb="16">
      <t>gong si</t>
    </rPh>
    <rPh sb="17" eb="18">
      <t>yue</t>
    </rPh>
    <rPh sb="18" eb="19">
      <t>huo</t>
    </rPh>
    <rPh sb="19" eb="20">
      <t>cai qu</t>
    </rPh>
    <rPh sb="21" eb="22">
      <t>ben hang</t>
    </rPh>
    <rPh sb="23" eb="24">
      <t>shu ju</t>
    </rPh>
    <phoneticPr fontId="3" type="noConversion"/>
  </si>
  <si>
    <t>*总体月活均为 PC 端和移动端月活简单相加，可靠度存疑</t>
    <rPh sb="1" eb="2">
      <t>zong ti</t>
    </rPh>
    <rPh sb="3" eb="4">
      <t>yue huo</t>
    </rPh>
    <rPh sb="5" eb="6">
      <t>jun</t>
    </rPh>
    <rPh sb="6" eb="7">
      <t>wei</t>
    </rPh>
    <rPh sb="11" eb="12">
      <t>duan</t>
    </rPh>
    <rPh sb="12" eb="13">
      <t>he</t>
    </rPh>
    <rPh sb="13" eb="14">
      <t>yi dong duan</t>
    </rPh>
    <rPh sb="16" eb="17">
      <t>yue huo</t>
    </rPh>
    <rPh sb="18" eb="19">
      <t>jian dan xiang jia</t>
    </rPh>
    <rPh sb="23" eb="24">
      <t>ke kao du</t>
    </rPh>
    <rPh sb="26" eb="27">
      <t>cun yi</t>
    </rPh>
    <phoneticPr fontId="3" type="noConversion"/>
  </si>
  <si>
    <t>网络段子《人民想念周鸿伟》中有这么一段：</t>
    <rPh sb="0" eb="1">
      <t>wang luo</t>
    </rPh>
    <rPh sb="2" eb="3">
      <t>duan zi</t>
    </rPh>
    <rPh sb="5" eb="6">
      <t>ren min</t>
    </rPh>
    <rPh sb="7" eb="8">
      <t>xiang nian</t>
    </rPh>
    <rPh sb="9" eb="10">
      <t>zhou hong wei</t>
    </rPh>
    <rPh sb="13" eb="14">
      <t>zhong</t>
    </rPh>
    <rPh sb="14" eb="15">
      <t>you zhe me yi duan</t>
    </rPh>
    <phoneticPr fontId="3" type="noConversion"/>
  </si>
  <si>
    <t>京东的自建仓库和自营物流配送体系，是典型的重资产模式，边际成本远高于轻资产的阿里，长期以来财报也远不如后者靓丽，</t>
    <rPh sb="0" eb="1">
      <t>jing dong</t>
    </rPh>
    <rPh sb="2" eb="3">
      <t>de</t>
    </rPh>
    <rPh sb="3" eb="4">
      <t>zi jian cang ku</t>
    </rPh>
    <rPh sb="7" eb="8">
      <t>he</t>
    </rPh>
    <rPh sb="8" eb="9">
      <t>zi ying</t>
    </rPh>
    <rPh sb="10" eb="11">
      <t>wu liu pei song ti xi</t>
    </rPh>
    <rPh sb="17" eb="18">
      <t>shi dian xing</t>
    </rPh>
    <rPh sb="20" eb="21">
      <t>de</t>
    </rPh>
    <rPh sb="21" eb="22">
      <t>zhong zi chan mo shi</t>
    </rPh>
    <rPh sb="27" eb="28">
      <t>bian ji cheng b</t>
    </rPh>
    <rPh sb="31" eb="32">
      <t>yuan gao yu</t>
    </rPh>
    <rPh sb="34" eb="35">
      <t>qing zi chan</t>
    </rPh>
    <rPh sb="37" eb="38">
      <t>de</t>
    </rPh>
    <rPh sb="38" eb="39">
      <t>a li</t>
    </rPh>
    <rPh sb="41" eb="42">
      <t>chang qi</t>
    </rPh>
    <rPh sb="43" eb="44">
      <t>yi lai</t>
    </rPh>
    <rPh sb="45" eb="46">
      <t>cai bao</t>
    </rPh>
    <rPh sb="47" eb="48">
      <t>ye</t>
    </rPh>
    <rPh sb="48" eb="49">
      <t>yuan bu ru</t>
    </rPh>
    <rPh sb="51" eb="52">
      <t>hou zhe</t>
    </rPh>
    <rPh sb="53" eb="54">
      <t>liang li</t>
    </rPh>
    <phoneticPr fontId="3" type="noConversion"/>
  </si>
  <si>
    <t>互联网大数据分析机构Analysys易观发布的《中国网上零售B2C市场季度监测分析2017年第2季度》显示：2017年2季度，国内B2C市场份额占比天猫和京东分别以51.3%、32.9%的比例占据前两</t>
    <rPh sb="22" eb="23">
      <t>de</t>
    </rPh>
    <phoneticPr fontId="3" type="noConversion"/>
  </si>
  <si>
    <t>个席位。根据去年发布的数据对比可以看出，京东市场份额同比去年增长6.1%，天猫则同比去年被削减5.2%，京东天猫市场份额此消彼长差值再次缩小。</t>
    <phoneticPr fontId="3" type="noConversion"/>
  </si>
  <si>
    <t>京东和阿里在电商领域的下半场较量、腾讯和阿里在新零售领域的抢跑布局、尚品宅配的发展路线，都是最好的注脚</t>
    <rPh sb="0" eb="1">
      <t>jing dong</t>
    </rPh>
    <rPh sb="2" eb="3">
      <t>he</t>
    </rPh>
    <rPh sb="3" eb="4">
      <t>a li</t>
    </rPh>
    <rPh sb="5" eb="6">
      <t>zai</t>
    </rPh>
    <rPh sb="6" eb="7">
      <t>dian shang</t>
    </rPh>
    <rPh sb="8" eb="9">
      <t>ling yu</t>
    </rPh>
    <rPh sb="10" eb="11">
      <t>de</t>
    </rPh>
    <rPh sb="11" eb="12">
      <t>xia ban c</t>
    </rPh>
    <rPh sb="14" eb="15">
      <t>jiao l</t>
    </rPh>
    <rPh sb="17" eb="18">
      <t>teng xun</t>
    </rPh>
    <rPh sb="19" eb="20">
      <t>he</t>
    </rPh>
    <rPh sb="20" eb="21">
      <t>a li</t>
    </rPh>
    <rPh sb="22" eb="23">
      <t>zai</t>
    </rPh>
    <rPh sb="23" eb="24">
      <t>xin ling shou</t>
    </rPh>
    <rPh sb="26" eb="27">
      <t>ling yu</t>
    </rPh>
    <rPh sb="28" eb="29">
      <t>de</t>
    </rPh>
    <rPh sb="29" eb="30">
      <t>qiang pao</t>
    </rPh>
    <rPh sb="31" eb="32">
      <t>bu ju</t>
    </rPh>
    <rPh sb="34" eb="35">
      <t>shang pin zhai pei</t>
    </rPh>
    <rPh sb="38" eb="39">
      <t>de</t>
    </rPh>
    <rPh sb="39" eb="40">
      <t>fa zhan</t>
    </rPh>
    <rPh sb="41" eb="42">
      <t>lu xian</t>
    </rPh>
    <rPh sb="44" eb="45">
      <t>dou shi</t>
    </rPh>
    <rPh sb="46" eb="47">
      <t>zui hao</t>
    </rPh>
    <rPh sb="48" eb="49">
      <t>de</t>
    </rPh>
    <rPh sb="49" eb="50">
      <t>zhu jiao</t>
    </rPh>
    <phoneticPr fontId="3" type="noConversion"/>
  </si>
  <si>
    <t>2017Q2</t>
    <phoneticPr fontId="3" type="noConversion"/>
  </si>
  <si>
    <t>2017Q3</t>
    <phoneticPr fontId="3" type="noConversion"/>
  </si>
  <si>
    <t>2017Q4</t>
    <phoneticPr fontId="3" type="noConversion"/>
  </si>
  <si>
    <t>2018Q1</t>
    <phoneticPr fontId="3" type="noConversion"/>
  </si>
  <si>
    <t>京东</t>
    <rPh sb="0" eb="1">
      <t>jing d</t>
    </rPh>
    <phoneticPr fontId="3" type="noConversion"/>
  </si>
  <si>
    <t>表：2017Q2～2018Q1，中国 B2C 电商市场竞争格局（数据来源：易观，《中国网上零售B2C市场季度监测分析》）</t>
    <rPh sb="0" eb="1">
      <t>biao</t>
    </rPh>
    <rPh sb="16" eb="17">
      <t>zhong g</t>
    </rPh>
    <rPh sb="23" eb="24">
      <t>dian shang</t>
    </rPh>
    <rPh sb="25" eb="26">
      <t>shi chang</t>
    </rPh>
    <rPh sb="27" eb="28">
      <t>jing zheng</t>
    </rPh>
    <rPh sb="29" eb="30">
      <t>ge ju</t>
    </rPh>
    <rPh sb="32" eb="33">
      <t>shu ju</t>
    </rPh>
    <rPh sb="34" eb="35">
      <t>lai y</t>
    </rPh>
    <phoneticPr fontId="3" type="noConversion"/>
  </si>
  <si>
    <t>天猫（阿里）</t>
    <rPh sb="0" eb="1">
      <t>tian mao</t>
    </rPh>
    <rPh sb="3" eb="4">
      <t>a li</t>
    </rPh>
    <phoneticPr fontId="3" type="noConversion"/>
  </si>
  <si>
    <t>唯品会</t>
    <rPh sb="0" eb="1">
      <t>wei pin hui</t>
    </rPh>
    <phoneticPr fontId="3" type="noConversion"/>
  </si>
  <si>
    <t>苏宁易购</t>
    <rPh sb="0" eb="1">
      <t>su ning yi g</t>
    </rPh>
    <phoneticPr fontId="3" type="noConversion"/>
  </si>
  <si>
    <t>国美在线</t>
    <rPh sb="0" eb="1">
      <t>guo mei zai x</t>
    </rPh>
    <phoneticPr fontId="3" type="noConversion"/>
  </si>
  <si>
    <t>其它</t>
    <rPh sb="0" eb="1">
      <t>qi ta</t>
    </rPh>
    <phoneticPr fontId="3" type="noConversion"/>
  </si>
  <si>
    <t>2017Q1</t>
    <phoneticPr fontId="3" type="noConversion"/>
  </si>
  <si>
    <t>2016Q4</t>
    <phoneticPr fontId="3" type="noConversion"/>
  </si>
  <si>
    <t>2016Q3</t>
    <phoneticPr fontId="3" type="noConversion"/>
  </si>
  <si>
    <t>2016Q2</t>
    <phoneticPr fontId="3" type="noConversion"/>
  </si>
  <si>
    <t>2016Q1</t>
    <phoneticPr fontId="3" type="noConversion"/>
  </si>
  <si>
    <t>平台名称</t>
    <rPh sb="0" eb="1">
      <t>ping t</t>
    </rPh>
    <rPh sb="2" eb="3">
      <t>ming c</t>
    </rPh>
    <phoneticPr fontId="3" type="noConversion"/>
  </si>
  <si>
    <t>三年时间，京东和阿里在电商战场出现易势苗头，马爸爸也不淡定了，17 年 9 月主动认错，宣布转向重资产策略，包括增持菜鸟股份并在未来五年继续投入1000亿元等系列布局，效果也是立竿见影。</t>
    <rPh sb="0" eb="1">
      <t>san nian</t>
    </rPh>
    <rPh sb="2" eb="3">
      <t>shi jian</t>
    </rPh>
    <rPh sb="5" eb="6">
      <t>jing dong</t>
    </rPh>
    <rPh sb="7" eb="8">
      <t>he</t>
    </rPh>
    <rPh sb="8" eb="9">
      <t>a li</t>
    </rPh>
    <rPh sb="10" eb="11">
      <t>zai dian shang</t>
    </rPh>
    <rPh sb="13" eb="14">
      <t>zhan c</t>
    </rPh>
    <rPh sb="15" eb="16">
      <t>chu xian</t>
    </rPh>
    <rPh sb="19" eb="20">
      <t>miao tou</t>
    </rPh>
    <rPh sb="22" eb="23">
      <t>ma ba ba</t>
    </rPh>
    <rPh sb="25" eb="26">
      <t>ye</t>
    </rPh>
    <rPh sb="26" eb="27">
      <t>bu dan ding le</t>
    </rPh>
    <rPh sb="34" eb="35">
      <t>nian</t>
    </rPh>
    <rPh sb="38" eb="39">
      <t>yue</t>
    </rPh>
    <rPh sb="39" eb="40">
      <t>zhu dong</t>
    </rPh>
    <rPh sb="41" eb="42">
      <t>ren cuo</t>
    </rPh>
    <rPh sb="44" eb="45">
      <t>xuan bu</t>
    </rPh>
    <rPh sb="46" eb="47">
      <t>zhuan xiang</t>
    </rPh>
    <rPh sb="48" eb="49">
      <t>zhong zi chan ce l</t>
    </rPh>
    <rPh sb="54" eb="55">
      <t>bao kuo</t>
    </rPh>
    <rPh sb="78" eb="79">
      <t>deng</t>
    </rPh>
    <rPh sb="81" eb="82">
      <t>bu ju</t>
    </rPh>
    <rPh sb="84" eb="85">
      <t>xiao guo</t>
    </rPh>
    <rPh sb="86" eb="87">
      <t>ye shi</t>
    </rPh>
    <phoneticPr fontId="3" type="noConversion"/>
  </si>
  <si>
    <t>维度一：渗透率，已通过成长增速拐点，增量红利吃尽，五年内即将达到成熟行业渗透率水平，成为传统行业之一</t>
    <rPh sb="0" eb="1">
      <t>wei du</t>
    </rPh>
    <rPh sb="2" eb="3">
      <t>yi</t>
    </rPh>
    <rPh sb="4" eb="5">
      <t>shen tou lü</t>
    </rPh>
    <rPh sb="8" eb="9">
      <t>yi</t>
    </rPh>
    <rPh sb="9" eb="10">
      <t>tong guo</t>
    </rPh>
    <rPh sb="11" eb="12">
      <t>cheng z</t>
    </rPh>
    <rPh sb="13" eb="14">
      <t>zeng su</t>
    </rPh>
    <rPh sb="15" eb="16">
      <t>guai d</t>
    </rPh>
    <rPh sb="18" eb="19">
      <t>zeng liang hong li</t>
    </rPh>
    <rPh sb="22" eb="23">
      <t>chi jin</t>
    </rPh>
    <rPh sb="25" eb="26">
      <t>wu nian nei</t>
    </rPh>
    <rPh sb="28" eb="29">
      <t>ji jiang</t>
    </rPh>
    <rPh sb="30" eb="31">
      <t>da dao</t>
    </rPh>
    <rPh sb="32" eb="33">
      <t>cheng shu</t>
    </rPh>
    <rPh sb="34" eb="35">
      <t>hang ye</t>
    </rPh>
    <rPh sb="36" eb="37">
      <t>shen tou lb</t>
    </rPh>
    <rPh sb="39" eb="40">
      <t>shui p</t>
    </rPh>
    <rPh sb="42" eb="43">
      <t>cheng wei</t>
    </rPh>
    <rPh sb="44" eb="45">
      <t>chuan t</t>
    </rPh>
    <rPh sb="46" eb="47">
      <t>hang ye</t>
    </rPh>
    <rPh sb="48" eb="49">
      <t>zhi yi</t>
    </rPh>
    <phoneticPr fontId="3" type="noConversion"/>
  </si>
  <si>
    <t>维度三：轻资产模式魔力不再，行业公司转向重资产模式，决胜实体战场，“让高边际利润奔跑”越来越玩不转</t>
    <rPh sb="0" eb="1">
      <t>wei du</t>
    </rPh>
    <rPh sb="2" eb="3">
      <t>san</t>
    </rPh>
    <rPh sb="4" eb="5">
      <t>qing zi chan</t>
    </rPh>
    <rPh sb="7" eb="8">
      <t>mo shi</t>
    </rPh>
    <rPh sb="9" eb="10">
      <t>mo li</t>
    </rPh>
    <rPh sb="11" eb="12">
      <t>bu zai</t>
    </rPh>
    <rPh sb="14" eb="15">
      <t>hang ye</t>
    </rPh>
    <rPh sb="16" eb="17">
      <t>gong si</t>
    </rPh>
    <rPh sb="18" eb="19">
      <t>zhuan xiang</t>
    </rPh>
    <rPh sb="20" eb="21">
      <t>zhong zi chan</t>
    </rPh>
    <rPh sb="23" eb="24">
      <t>mo shi</t>
    </rPh>
    <rPh sb="26" eb="27">
      <t>jue sheng</t>
    </rPh>
    <rPh sb="28" eb="29">
      <t>shi ti</t>
    </rPh>
    <rPh sb="30" eb="31">
      <t>zhan c</t>
    </rPh>
    <rPh sb="34" eb="35">
      <t>rang</t>
    </rPh>
    <rPh sb="35" eb="36">
      <t>gao</t>
    </rPh>
    <rPh sb="36" eb="37">
      <t>bian ji li run</t>
    </rPh>
    <rPh sb="40" eb="41">
      <t>ben pao</t>
    </rPh>
    <rPh sb="43" eb="44">
      <t>yue lai yue</t>
    </rPh>
    <rPh sb="46" eb="47">
      <t>wan bu zhuan</t>
    </rPh>
    <phoneticPr fontId="3" type="noConversion"/>
  </si>
  <si>
    <t>资产越做越重（和互联网企业相比算重资产，和家具行业相比，属于生产侧轻资产／销售侧重资产）</t>
    <rPh sb="0" eb="1">
      <t>zi chan</t>
    </rPh>
    <rPh sb="2" eb="3">
      <t>yue zuo yue zhong</t>
    </rPh>
    <rPh sb="7" eb="8">
      <t>he hu lian wang</t>
    </rPh>
    <rPh sb="11" eb="12">
      <t>qi ye</t>
    </rPh>
    <rPh sb="13" eb="14">
      <t>xiang bi</t>
    </rPh>
    <rPh sb="15" eb="16">
      <t>suan</t>
    </rPh>
    <rPh sb="16" eb="17">
      <t>zhong zi chan</t>
    </rPh>
    <rPh sb="20" eb="21">
      <t>he</t>
    </rPh>
    <rPh sb="21" eb="22">
      <t>jia ju</t>
    </rPh>
    <rPh sb="23" eb="24">
      <t>hang ye</t>
    </rPh>
    <rPh sb="25" eb="26">
      <t>xiang bi</t>
    </rPh>
    <rPh sb="28" eb="29">
      <t>shu yu</t>
    </rPh>
    <rPh sb="32" eb="33">
      <t>ce</t>
    </rPh>
    <rPh sb="33" eb="34">
      <t>qing zi chan</t>
    </rPh>
    <rPh sb="37" eb="38">
      <t>xiao shou</t>
    </rPh>
    <rPh sb="39" eb="40">
      <t>ce</t>
    </rPh>
    <rPh sb="40" eb="41">
      <t>zhong zi chan</t>
    </rPh>
    <phoneticPr fontId="3" type="noConversion"/>
  </si>
  <si>
    <t>尚品宅配源起于圆方软件，经营室内设计软件业务，03 年非典面临转型压力时，选择向下游家具行业转型，从代工模式走向自建工厂“柔性生产线”，再到上市募资在一二线城市建立直营销售店，</t>
    <rPh sb="0" eb="1">
      <t>shang pin zhai pei</t>
    </rPh>
    <rPh sb="4" eb="5">
      <t>yuan</t>
    </rPh>
    <rPh sb="5" eb="6">
      <t>qi yu</t>
    </rPh>
    <rPh sb="7" eb="8">
      <t>yu an</t>
    </rPh>
    <rPh sb="12" eb="13">
      <t>jing ying shi nei she ji</t>
    </rPh>
    <rPh sb="18" eb="19">
      <t>ruan jian</t>
    </rPh>
    <rPh sb="20" eb="21">
      <t>ye wu</t>
    </rPh>
    <rPh sb="26" eb="27">
      <t>nian</t>
    </rPh>
    <rPh sb="27" eb="28">
      <t>fei dian</t>
    </rPh>
    <rPh sb="29" eb="30">
      <t>mian lin</t>
    </rPh>
    <rPh sb="31" eb="32">
      <t>zhuan xing</t>
    </rPh>
    <rPh sb="33" eb="34">
      <t>ya li</t>
    </rPh>
    <rPh sb="35" eb="36">
      <t>shi</t>
    </rPh>
    <rPh sb="37" eb="38">
      <t>xuan ze</t>
    </rPh>
    <rPh sb="39" eb="40">
      <t>xiang</t>
    </rPh>
    <rPh sb="40" eb="41">
      <t>xia you</t>
    </rPh>
    <rPh sb="42" eb="43">
      <t>jia ju</t>
    </rPh>
    <rPh sb="44" eb="45">
      <t>hang ye</t>
    </rPh>
    <rPh sb="46" eb="47">
      <t>zhuan xing</t>
    </rPh>
    <rPh sb="49" eb="50">
      <t>cong</t>
    </rPh>
    <rPh sb="50" eb="51">
      <t>dai gong</t>
    </rPh>
    <rPh sb="52" eb="53">
      <t>mo shi</t>
    </rPh>
    <rPh sb="54" eb="55">
      <t>zou xiang</t>
    </rPh>
    <rPh sb="56" eb="57">
      <t>zi jian gong chang</t>
    </rPh>
    <rPh sb="61" eb="62">
      <t>rou xing</t>
    </rPh>
    <rPh sb="63" eb="64">
      <t>sheng chan x</t>
    </rPh>
    <rPh sb="68" eb="69">
      <t>zai dao</t>
    </rPh>
    <rPh sb="70" eb="71">
      <t>shang shi mu zi</t>
    </rPh>
    <rPh sb="74" eb="75">
      <t>zai</t>
    </rPh>
    <rPh sb="75" eb="76">
      <t>yi er xian</t>
    </rPh>
    <rPh sb="78" eb="79">
      <t>cheng shi</t>
    </rPh>
    <rPh sb="80" eb="81">
      <t>jian li</t>
    </rPh>
    <rPh sb="82" eb="83">
      <t>zhi ying</t>
    </rPh>
    <rPh sb="84" eb="85">
      <t>xiao shou d</t>
    </rPh>
    <phoneticPr fontId="3" type="noConversion"/>
  </si>
  <si>
    <t>互联网什么情况下会沦为传统行业，分为定性定量两方面三维度，自上至下分析</t>
    <rPh sb="0" eb="1">
      <t>hu lian wang</t>
    </rPh>
    <rPh sb="3" eb="4">
      <t>shen me qing kuang xia</t>
    </rPh>
    <rPh sb="8" eb="9">
      <t>hui lun wei</t>
    </rPh>
    <rPh sb="11" eb="12">
      <t>chuan tong hang ye</t>
    </rPh>
    <rPh sb="16" eb="17">
      <t>fen wei</t>
    </rPh>
    <rPh sb="18" eb="19">
      <t>ding xing</t>
    </rPh>
    <rPh sb="20" eb="21">
      <t>ding liang</t>
    </rPh>
    <rPh sb="22" eb="23">
      <t>liang fang m</t>
    </rPh>
    <rPh sb="25" eb="26">
      <t>san wei du</t>
    </rPh>
    <rPh sb="29" eb="30">
      <t>zi shang zhi xia</t>
    </rPh>
    <rPh sb="33" eb="34">
      <t>fen xi</t>
    </rPh>
    <phoneticPr fontId="3" type="noConversion"/>
  </si>
  <si>
    <t>综上所述，从行业巨头到细分赛道，透过回归线下、主动抛弃轻资产优势来延续竞争力的战略路径愈发普遍，也意味着互联网这个行业愈发向传统行业模式靠拢。</t>
    <rPh sb="0" eb="1">
      <t>zong shang</t>
    </rPh>
    <rPh sb="5" eb="6">
      <t>cong</t>
    </rPh>
    <rPh sb="6" eb="7">
      <t>hang ye</t>
    </rPh>
    <rPh sb="8" eb="9">
      <t>ju tou</t>
    </rPh>
    <rPh sb="10" eb="11">
      <t>dao</t>
    </rPh>
    <rPh sb="11" eb="12">
      <t>xi fen</t>
    </rPh>
    <rPh sb="13" eb="14">
      <t>sai dao</t>
    </rPh>
    <rPh sb="16" eb="17">
      <t>tou guo</t>
    </rPh>
    <rPh sb="18" eb="19">
      <t>hui gui</t>
    </rPh>
    <rPh sb="20" eb="21">
      <t>xian xia</t>
    </rPh>
    <rPh sb="32" eb="33">
      <t>lai</t>
    </rPh>
    <rPh sb="33" eb="34">
      <t>yan xu</t>
    </rPh>
    <rPh sb="35" eb="36">
      <t>jing zheng li</t>
    </rPh>
    <rPh sb="38" eb="39">
      <t>de</t>
    </rPh>
    <rPh sb="39" eb="40">
      <t>zhan l</t>
    </rPh>
    <rPh sb="41" eb="42">
      <t>lu j</t>
    </rPh>
    <rPh sb="43" eb="44">
      <t>yu fa</t>
    </rPh>
    <rPh sb="45" eb="46">
      <t>pu b</t>
    </rPh>
    <rPh sb="48" eb="49">
      <t>ye</t>
    </rPh>
    <rPh sb="49" eb="50">
      <t>yi wei zhe</t>
    </rPh>
    <rPh sb="52" eb="53">
      <t>hu lian wang</t>
    </rPh>
    <rPh sb="55" eb="56">
      <t>zhe ge</t>
    </rPh>
    <rPh sb="57" eb="58">
      <t>hang ye</t>
    </rPh>
    <rPh sb="59" eb="60">
      <t>yu fa</t>
    </rPh>
    <rPh sb="61" eb="62">
      <t>xiang</t>
    </rPh>
    <rPh sb="62" eb="63">
      <t>chuan tong hang ye</t>
    </rPh>
    <rPh sb="66" eb="67">
      <t>mo shi</t>
    </rPh>
    <rPh sb="68" eb="69">
      <t>kao long</t>
    </rPh>
    <phoneticPr fontId="3" type="noConversion"/>
  </si>
  <si>
    <t>“ A 和 T 膝下儿孙满堂，只要是独角兽，基本都选择了在这两者之间站队。当年</t>
    <phoneticPr fontId="3" type="noConversion"/>
  </si>
  <si>
    <t>你在的时候，投资人都问创业者「如果 BAT 也做怎么办」；如今你不在的时候，</t>
    <phoneticPr fontId="3" type="noConversion"/>
  </si>
  <si>
    <t>2017 年阿里投资并购涉及 68 个公司，主要分布在 7 个相关领域：VR/AR 与人工智能、汽车、云计算与云服务、共享经济、</t>
    <phoneticPr fontId="3" type="noConversion"/>
  </si>
  <si>
    <t>生活服务、新零售、金融科技。</t>
    <phoneticPr fontId="3" type="noConversion"/>
  </si>
  <si>
    <t>VC to AT 模式。”</t>
    <phoneticPr fontId="3" type="noConversion"/>
  </si>
  <si>
    <t>投资人都问自己「AT 不投怎么办」；以前是创业者 to VC 模式，现在是</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</si>
</sst>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_ * #,##0.00_ ;_ * \-#,##0.00_ ;_ * &quot;-&quot;??_ ;_ @_ "/>
    <numFmt numFmtId="177" formatCode="0.0%"/>
    <numFmt numFmtId="178" formatCode="#,##0_);[Red]\(#,##0\)"/>
    <numFmt numFmtId="179" formatCode="0.000"/>
    <numFmt numFmtId="180" formatCode="0.00_);[Red]\(0.00\)"/>
    <numFmt numFmtId="181" formatCode="0.000_);[Red]\(0.000\)"/>
  </numFmts>
  <fonts count="24" x14ac:knownFonts="1">
    <font>
      <sz val="11"/>
      <color theme="1"/>
      <name val="等线"/>
      <family val="2"/>
      <charset val="134"/>
      <scheme val="minor"/>
    </font>
    <font>
      <sz val="12"/>
      <color theme="1"/>
      <name val="等线"/>
      <family val="2"/>
      <charset val="134"/>
      <scheme val="minor"/>
    </font>
    <font>
      <sz val="10"/>
      <color theme="1"/>
      <name val="Times New Roman"/>
      <family val="1"/>
    </font>
    <font>
      <sz val="9"/>
      <name val="等线"/>
      <family val="2"/>
      <charset val="134"/>
      <scheme val="minor"/>
    </font>
    <font>
      <sz val="10"/>
      <color theme="1"/>
      <name val="宋体"/>
      <family val="3"/>
      <charset val="134"/>
    </font>
    <font>
      <sz val="10"/>
      <color theme="1"/>
      <name val="Arial"/>
      <family val="2"/>
      <charset val="134"/>
    </font>
    <font>
      <b/>
      <sz val="10"/>
      <color theme="1"/>
      <name val="Times New Roman"/>
      <family val="1"/>
    </font>
    <font>
      <b/>
      <sz val="14"/>
      <color theme="1"/>
      <name val="宋体"/>
      <family val="3"/>
      <charset val="134"/>
    </font>
    <font>
      <sz val="11"/>
      <color theme="1"/>
      <name val="等线"/>
      <family val="2"/>
      <charset val="134"/>
      <scheme val="minor"/>
    </font>
    <font>
      <b/>
      <sz val="14"/>
      <color theme="1"/>
      <name val="Times New Roman"/>
      <family val="1"/>
    </font>
    <font>
      <u/>
      <sz val="11"/>
      <color theme="11"/>
      <name val="等线"/>
      <family val="2"/>
      <charset val="134"/>
      <scheme val="minor"/>
    </font>
    <font>
      <sz val="11"/>
      <color theme="1"/>
      <name val="Times New Roman"/>
    </font>
    <font>
      <sz val="11"/>
      <color indexed="8"/>
      <name val="Calibri"/>
    </font>
    <font>
      <u/>
      <sz val="11"/>
      <color theme="10"/>
      <name val="等线"/>
      <family val="2"/>
      <charset val="134"/>
      <scheme val="minor"/>
    </font>
    <font>
      <sz val="9"/>
      <color theme="1"/>
      <name val="Times New Roman"/>
      <family val="1"/>
    </font>
    <font>
      <sz val="11"/>
      <color indexed="8"/>
      <name val="宋体"/>
      <family val="3"/>
      <charset val="134"/>
    </font>
    <font>
      <b/>
      <sz val="10"/>
      <color theme="9" tint="-0.249977111117893"/>
      <name val="Times New Roman"/>
    </font>
    <font>
      <sz val="10"/>
      <name val="Arial"/>
    </font>
    <font>
      <sz val="9"/>
      <color theme="1"/>
      <name val="TimesNewRomanPSMT"/>
      <family val="1"/>
    </font>
    <font>
      <sz val="8.5"/>
      <color theme="1"/>
      <name val="Times New Roman"/>
      <family val="1"/>
    </font>
    <font>
      <u/>
      <sz val="10"/>
      <color theme="10"/>
      <name val="Times New Roman"/>
    </font>
    <font>
      <b/>
      <sz val="10"/>
      <color rgb="FFC00000"/>
      <name val="Times New Roman"/>
      <family val="1"/>
    </font>
    <font>
      <sz val="10"/>
      <color rgb="FF000000"/>
      <name val="Times New Roman"/>
    </font>
    <font>
      <sz val="14"/>
      <color rgb="FF2B2B2B"/>
      <name val="SimSun"/>
      <family val="3"/>
      <charset val="134"/>
    </font>
  </fonts>
  <fills count="6">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s>
  <borders count="15">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style="dashed">
        <color auto="1"/>
      </top>
      <bottom style="dashed">
        <color auto="1"/>
      </bottom>
      <diagonal/>
    </border>
    <border>
      <left/>
      <right/>
      <top style="dashed">
        <color auto="1"/>
      </top>
      <bottom style="dashed">
        <color auto="1"/>
      </bottom>
      <diagonal/>
    </border>
    <border>
      <left style="thin">
        <color auto="1"/>
      </left>
      <right/>
      <top style="thin">
        <color auto="1"/>
      </top>
      <bottom style="dashed">
        <color auto="1"/>
      </bottom>
      <diagonal/>
    </border>
    <border>
      <left/>
      <right/>
      <top style="thin">
        <color auto="1"/>
      </top>
      <bottom style="dashed">
        <color auto="1"/>
      </bottom>
      <diagonal/>
    </border>
    <border>
      <left/>
      <right style="thin">
        <color auto="1"/>
      </right>
      <top style="dashed">
        <color auto="1"/>
      </top>
      <bottom style="dashed">
        <color auto="1"/>
      </bottom>
      <diagonal/>
    </border>
    <border>
      <left/>
      <right/>
      <top style="dashed">
        <color auto="1"/>
      </top>
      <bottom style="thin">
        <color auto="1"/>
      </bottom>
      <diagonal/>
    </border>
  </borders>
  <cellStyleXfs count="63">
    <xf numFmtId="0" fontId="0" fillId="0" borderId="0">
      <alignment vertical="center"/>
    </xf>
    <xf numFmtId="0" fontId="5" fillId="0" borderId="0">
      <alignment vertical="center"/>
    </xf>
    <xf numFmtId="176" fontId="5" fillId="0" borderId="0" applyFont="0" applyFill="0" applyBorder="0" applyAlignment="0" applyProtection="0">
      <alignment vertical="center"/>
    </xf>
    <xf numFmtId="9" fontId="8" fillId="0" borderId="0" applyFon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0" applyFill="0" applyProtection="0"/>
    <xf numFmtId="0" fontId="12" fillId="0" borderId="0" applyFill="0" applyProtection="0"/>
    <xf numFmtId="0" fontId="12" fillId="0" borderId="0" applyFill="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0" applyFill="0" applyProtection="0"/>
    <xf numFmtId="0" fontId="12" fillId="0" borderId="0" applyFill="0" applyProtection="0"/>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0" applyFill="0" applyProtection="0"/>
    <xf numFmtId="0" fontId="12" fillId="0" borderId="0" applyFill="0" applyProtection="0"/>
    <xf numFmtId="0" fontId="1" fillId="0" borderId="0"/>
    <xf numFmtId="0" fontId="15" fillId="0" borderId="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0"/>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0" applyFill="0" applyProtection="0"/>
    <xf numFmtId="0" fontId="12" fillId="0" borderId="0" applyFill="0" applyProtection="0"/>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alignment vertical="center"/>
    </xf>
  </cellStyleXfs>
  <cellXfs count="143">
    <xf numFmtId="0" fontId="0" fillId="0" borderId="0" xfId="0">
      <alignment vertical="center"/>
    </xf>
    <xf numFmtId="0" fontId="2" fillId="0" borderId="0" xfId="0" applyFont="1" applyAlignment="1">
      <alignment vertical="center"/>
    </xf>
    <xf numFmtId="0" fontId="2" fillId="0" borderId="1" xfId="0" applyFont="1" applyBorder="1" applyAlignment="1">
      <alignment vertical="center"/>
    </xf>
    <xf numFmtId="0" fontId="2" fillId="0" borderId="0" xfId="0" applyFont="1" applyBorder="1" applyAlignment="1">
      <alignment vertical="center"/>
    </xf>
    <xf numFmtId="0" fontId="2" fillId="0" borderId="2" xfId="0" applyFont="1" applyBorder="1" applyAlignment="1">
      <alignment vertical="center"/>
    </xf>
    <xf numFmtId="0" fontId="2" fillId="0" borderId="1" xfId="0" applyFont="1" applyFill="1" applyBorder="1" applyAlignment="1">
      <alignment vertical="center"/>
    </xf>
    <xf numFmtId="0" fontId="2" fillId="0" borderId="0" xfId="0" applyFont="1" applyFill="1" applyBorder="1" applyAlignment="1">
      <alignment vertical="center"/>
    </xf>
    <xf numFmtId="0" fontId="2" fillId="0" borderId="2" xfId="0" applyFont="1" applyFill="1" applyBorder="1" applyAlignment="1">
      <alignment vertical="center"/>
    </xf>
    <xf numFmtId="0" fontId="2" fillId="0" borderId="0" xfId="0" applyFont="1" applyFill="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1" xfId="0" applyFont="1" applyBorder="1" applyAlignment="1">
      <alignment horizontal="left" vertical="center"/>
    </xf>
    <xf numFmtId="177" fontId="2" fillId="0" borderId="0" xfId="0" applyNumberFormat="1" applyFont="1" applyBorder="1" applyAlignment="1">
      <alignment horizontal="right" vertical="center"/>
    </xf>
    <xf numFmtId="178" fontId="2" fillId="0" borderId="0" xfId="0" applyNumberFormat="1" applyFont="1" applyBorder="1" applyAlignment="1">
      <alignment horizontal="right" vertical="center"/>
    </xf>
    <xf numFmtId="0" fontId="2" fillId="0" borderId="0" xfId="0" applyFont="1" applyBorder="1" applyAlignment="1">
      <alignment vertical="center" wrapText="1"/>
    </xf>
    <xf numFmtId="14" fontId="2" fillId="0" borderId="0" xfId="0" applyNumberFormat="1" applyFont="1" applyAlignment="1">
      <alignment vertical="center"/>
    </xf>
    <xf numFmtId="0" fontId="2" fillId="0" borderId="0" xfId="0" applyFont="1" applyFill="1" applyBorder="1" applyAlignment="1">
      <alignment horizontal="right" vertical="center" wrapText="1"/>
    </xf>
    <xf numFmtId="0" fontId="2" fillId="0" borderId="0" xfId="0" applyFont="1" applyFill="1" applyBorder="1" applyAlignment="1">
      <alignment horizontal="righ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9" fillId="0" borderId="0" xfId="0" applyFont="1" applyAlignment="1">
      <alignment vertical="center"/>
    </xf>
    <xf numFmtId="0" fontId="2" fillId="0" borderId="1" xfId="0" applyFont="1" applyFill="1" applyBorder="1" applyAlignment="1">
      <alignment horizontal="left" vertical="center"/>
    </xf>
    <xf numFmtId="9" fontId="2" fillId="0" borderId="0" xfId="0" applyNumberFormat="1" applyFont="1" applyAlignment="1">
      <alignment vertical="center"/>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11" fillId="0" borderId="0" xfId="0" applyFont="1" applyFill="1" applyAlignment="1">
      <alignment horizontal="center" vertical="center"/>
    </xf>
    <xf numFmtId="0" fontId="2" fillId="2" borderId="1" xfId="0" applyFont="1" applyFill="1" applyBorder="1" applyAlignment="1">
      <alignment horizontal="left" vertical="center"/>
    </xf>
    <xf numFmtId="0" fontId="2" fillId="3" borderId="0" xfId="0" applyFont="1" applyFill="1" applyBorder="1" applyAlignment="1">
      <alignment horizontal="left" vertical="center"/>
    </xf>
    <xf numFmtId="0" fontId="6" fillId="0" borderId="1" xfId="0" applyFont="1" applyFill="1" applyBorder="1" applyAlignment="1">
      <alignment horizontal="left" vertical="center"/>
    </xf>
    <xf numFmtId="0" fontId="2"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2" xfId="0" applyFont="1" applyFill="1" applyBorder="1" applyAlignment="1">
      <alignment horizontal="left" vertical="center" wrapText="1"/>
    </xf>
    <xf numFmtId="10" fontId="0" fillId="0" borderId="0" xfId="3" applyNumberFormat="1" applyFont="1" applyAlignment="1">
      <alignment vertical="center"/>
    </xf>
    <xf numFmtId="10" fontId="2" fillId="0" borderId="1" xfId="0" applyNumberFormat="1" applyFont="1" applyFill="1" applyBorder="1" applyAlignment="1">
      <alignment horizontal="left" vertical="center"/>
    </xf>
    <xf numFmtId="0" fontId="2" fillId="0" borderId="4" xfId="0" applyFont="1" applyFill="1" applyBorder="1" applyAlignment="1">
      <alignment horizontal="left" vertical="center"/>
    </xf>
    <xf numFmtId="0" fontId="2" fillId="2" borderId="0" xfId="0" applyFont="1" applyFill="1" applyBorder="1" applyAlignment="1">
      <alignment horizontal="left" vertical="center" wrapText="1"/>
    </xf>
    <xf numFmtId="0" fontId="2" fillId="2" borderId="2" xfId="0" applyFont="1" applyFill="1" applyBorder="1" applyAlignment="1">
      <alignment horizontal="left" vertical="center" wrapText="1"/>
    </xf>
    <xf numFmtId="2" fontId="2" fillId="0" borderId="0" xfId="0" applyNumberFormat="1" applyFont="1">
      <alignment vertical="center"/>
    </xf>
    <xf numFmtId="9" fontId="16" fillId="0" borderId="0" xfId="0" applyNumberFormat="1" applyFont="1">
      <alignment vertical="center"/>
    </xf>
    <xf numFmtId="0" fontId="6" fillId="0" borderId="0" xfId="0" applyFont="1" applyBorder="1" applyAlignment="1">
      <alignment vertical="center"/>
    </xf>
    <xf numFmtId="0" fontId="2" fillId="0" borderId="1" xfId="0" applyNumberFormat="1" applyFont="1" applyFill="1" applyBorder="1" applyAlignment="1">
      <alignment horizontal="left" vertical="center"/>
    </xf>
    <xf numFmtId="0" fontId="6" fillId="0" borderId="0" xfId="0" applyFont="1" applyAlignment="1">
      <alignmen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vertical="center" wrapText="1"/>
    </xf>
    <xf numFmtId="0" fontId="2" fillId="0" borderId="4" xfId="0" applyFont="1" applyFill="1" applyBorder="1" applyAlignment="1">
      <alignment horizontal="left" vertical="center" wrapText="1"/>
    </xf>
    <xf numFmtId="4" fontId="18" fillId="0" borderId="0" xfId="0" applyNumberFormat="1" applyFont="1">
      <alignment vertical="center"/>
    </xf>
    <xf numFmtId="4" fontId="14" fillId="0" borderId="0" xfId="0" applyNumberFormat="1" applyFont="1">
      <alignment vertical="center"/>
    </xf>
    <xf numFmtId="10" fontId="2" fillId="0" borderId="0" xfId="3" applyNumberFormat="1" applyFont="1" applyFill="1" applyBorder="1" applyAlignment="1">
      <alignment horizontal="left" vertical="center" wrapText="1"/>
    </xf>
    <xf numFmtId="0" fontId="2" fillId="0" borderId="4" xfId="0" applyFont="1" applyFill="1" applyBorder="1" applyAlignment="1">
      <alignment horizontal="center" vertical="center" wrapText="1"/>
    </xf>
    <xf numFmtId="2" fontId="2" fillId="0" borderId="0" xfId="0" applyNumberFormat="1" applyFont="1" applyFill="1" applyBorder="1" applyAlignment="1">
      <alignment horizontal="center" vertical="center" wrapText="1"/>
    </xf>
    <xf numFmtId="2" fontId="2" fillId="0" borderId="0" xfId="0" applyNumberFormat="1" applyFont="1" applyFill="1" applyBorder="1" applyAlignment="1">
      <alignment horizontal="right" vertical="center" wrapText="1" indent="2"/>
    </xf>
    <xf numFmtId="179" fontId="2" fillId="0" borderId="0" xfId="0" applyNumberFormat="1" applyFont="1" applyFill="1" applyBorder="1" applyAlignment="1">
      <alignment horizontal="center" vertical="center" wrapText="1"/>
    </xf>
    <xf numFmtId="2" fontId="2" fillId="0" borderId="4" xfId="0" applyNumberFormat="1" applyFont="1" applyFill="1" applyBorder="1" applyAlignment="1">
      <alignment horizontal="right" vertical="center" wrapText="1" indent="2"/>
    </xf>
    <xf numFmtId="0" fontId="2" fillId="0" borderId="4" xfId="0" applyFont="1" applyFill="1" applyBorder="1" applyAlignment="1">
      <alignment horizontal="center" vertical="center" wrapText="1"/>
    </xf>
    <xf numFmtId="0" fontId="14" fillId="0" borderId="0" xfId="0" applyFont="1" applyFill="1" applyBorder="1" applyAlignment="1">
      <alignment horizontal="left" vertical="center"/>
    </xf>
    <xf numFmtId="2" fontId="2" fillId="4" borderId="0" xfId="0" applyNumberFormat="1" applyFont="1" applyFill="1" applyBorder="1" applyAlignment="1">
      <alignment horizontal="right" vertical="center" wrapText="1" indent="2"/>
    </xf>
    <xf numFmtId="2" fontId="2" fillId="4" borderId="4" xfId="0" applyNumberFormat="1" applyFont="1" applyFill="1" applyBorder="1" applyAlignment="1">
      <alignment horizontal="right" vertical="center" wrapText="1" indent="2"/>
    </xf>
    <xf numFmtId="10" fontId="2" fillId="0" borderId="3" xfId="0" applyNumberFormat="1" applyFont="1" applyFill="1" applyBorder="1" applyAlignment="1">
      <alignment horizontal="left" vertical="center"/>
    </xf>
    <xf numFmtId="0" fontId="2" fillId="0" borderId="3" xfId="0" applyNumberFormat="1" applyFont="1" applyFill="1" applyBorder="1" applyAlignment="1">
      <alignment horizontal="left" vertical="center"/>
    </xf>
    <xf numFmtId="177" fontId="2" fillId="0" borderId="0" xfId="3" applyNumberFormat="1" applyFont="1" applyFill="1" applyBorder="1" applyAlignment="1">
      <alignment horizontal="left" vertical="center" wrapText="1"/>
    </xf>
    <xf numFmtId="0" fontId="12" fillId="0" borderId="0" xfId="56" applyFill="1" applyProtection="1"/>
    <xf numFmtId="0" fontId="12" fillId="0" borderId="0" xfId="56" applyFill="1" applyAlignment="1" applyProtection="1">
      <alignment horizontal="left"/>
    </xf>
    <xf numFmtId="0" fontId="12" fillId="0" borderId="0" xfId="57" applyFill="1" applyProtection="1"/>
    <xf numFmtId="0" fontId="12" fillId="0" borderId="0" xfId="57" applyFill="1" applyAlignment="1" applyProtection="1">
      <alignment horizontal="left"/>
    </xf>
    <xf numFmtId="2" fontId="14" fillId="0" borderId="0" xfId="0" applyNumberFormat="1" applyFont="1" applyFill="1" applyBorder="1" applyAlignment="1">
      <alignment horizontal="right" vertical="center" wrapText="1" indent="2"/>
    </xf>
    <xf numFmtId="2" fontId="14" fillId="0" borderId="4" xfId="0" applyNumberFormat="1" applyFont="1" applyFill="1" applyBorder="1" applyAlignment="1">
      <alignment horizontal="right" vertical="center" wrapText="1" indent="2"/>
    </xf>
    <xf numFmtId="0" fontId="6" fillId="0" borderId="1"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2" fontId="2" fillId="0" borderId="10" xfId="0" applyNumberFormat="1" applyFont="1" applyFill="1" applyBorder="1" applyAlignment="1">
      <alignment horizontal="right" vertical="center" wrapText="1" indent="2"/>
    </xf>
    <xf numFmtId="0" fontId="2" fillId="0" borderId="1" xfId="0" applyFont="1" applyFill="1" applyBorder="1" applyAlignment="1">
      <alignment horizontal="right" vertical="center"/>
    </xf>
    <xf numFmtId="2" fontId="2" fillId="0" borderId="4" xfId="0" applyNumberFormat="1" applyFont="1" applyBorder="1">
      <alignment vertical="center"/>
    </xf>
    <xf numFmtId="2" fontId="2" fillId="0" borderId="4" xfId="0" applyNumberFormat="1" applyFont="1" applyBorder="1" applyAlignment="1">
      <alignment vertical="center" wrapText="1"/>
    </xf>
    <xf numFmtId="0" fontId="2" fillId="0" borderId="11" xfId="0" applyFont="1" applyBorder="1" applyAlignment="1">
      <alignment vertical="center"/>
    </xf>
    <xf numFmtId="2" fontId="2" fillId="0" borderId="12" xfId="0" applyNumberFormat="1" applyFont="1" applyBorder="1">
      <alignment vertical="center"/>
    </xf>
    <xf numFmtId="0" fontId="2" fillId="3" borderId="10" xfId="0" applyFont="1" applyFill="1" applyBorder="1" applyAlignment="1">
      <alignment horizontal="left" vertical="center"/>
    </xf>
    <xf numFmtId="0" fontId="2" fillId="3" borderId="10" xfId="0" applyFont="1" applyFill="1" applyBorder="1" applyAlignment="1">
      <alignment horizontal="left" vertical="center" wrapText="1"/>
    </xf>
    <xf numFmtId="0" fontId="2" fillId="0" borderId="10" xfId="0" applyFont="1" applyBorder="1" applyAlignment="1">
      <alignment vertical="center"/>
    </xf>
    <xf numFmtId="0" fontId="2" fillId="0" borderId="5"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5" xfId="0" applyFont="1" applyFill="1" applyBorder="1" applyAlignment="1">
      <alignment horizontal="left" vertical="center" wrapText="1"/>
    </xf>
    <xf numFmtId="180" fontId="2" fillId="3" borderId="10" xfId="0" applyNumberFormat="1" applyFont="1" applyFill="1" applyBorder="1" applyAlignment="1">
      <alignment horizontal="right" vertical="center" indent="1"/>
    </xf>
    <xf numFmtId="181" fontId="2" fillId="3" borderId="10" xfId="0" applyNumberFormat="1" applyFont="1" applyFill="1" applyBorder="1" applyAlignment="1">
      <alignment horizontal="right" vertical="center" indent="1"/>
    </xf>
    <xf numFmtId="181" fontId="2" fillId="3" borderId="4" xfId="0" applyNumberFormat="1" applyFont="1" applyFill="1" applyBorder="1" applyAlignment="1">
      <alignment horizontal="right" vertical="center" indent="1"/>
    </xf>
    <xf numFmtId="2" fontId="2" fillId="0" borderId="0" xfId="0" applyNumberFormat="1" applyFont="1" applyAlignment="1">
      <alignment vertical="center"/>
    </xf>
    <xf numFmtId="181" fontId="2" fillId="5" borderId="0" xfId="0" applyNumberFormat="1" applyFont="1" applyFill="1" applyBorder="1" applyAlignment="1">
      <alignment horizontal="right" vertical="center" indent="1"/>
    </xf>
    <xf numFmtId="0" fontId="19" fillId="3" borderId="0" xfId="0" applyFont="1" applyFill="1" applyBorder="1" applyAlignment="1">
      <alignment horizontal="left" vertical="center"/>
    </xf>
    <xf numFmtId="0" fontId="19" fillId="3" borderId="0" xfId="0" applyFont="1" applyFill="1" applyBorder="1" applyAlignment="1">
      <alignment horizontal="left" vertical="center" wrapText="1"/>
    </xf>
    <xf numFmtId="0" fontId="19" fillId="3" borderId="10" xfId="0" applyFont="1" applyFill="1" applyBorder="1" applyAlignment="1">
      <alignment horizontal="left" vertical="center"/>
    </xf>
    <xf numFmtId="0" fontId="19" fillId="3" borderId="10" xfId="0" applyFont="1" applyFill="1" applyBorder="1" applyAlignment="1">
      <alignment horizontal="left" vertical="center" wrapText="1"/>
    </xf>
    <xf numFmtId="0" fontId="19" fillId="3" borderId="4" xfId="0" applyFont="1" applyFill="1" applyBorder="1" applyAlignment="1">
      <alignment horizontal="left" vertical="center"/>
    </xf>
    <xf numFmtId="0" fontId="19" fillId="3" borderId="4" xfId="0" applyFont="1" applyFill="1" applyBorder="1" applyAlignment="1">
      <alignment horizontal="left" vertical="center" wrapText="1"/>
    </xf>
    <xf numFmtId="10" fontId="2" fillId="0" borderId="0" xfId="3" applyNumberFormat="1" applyFont="1" applyAlignment="1">
      <alignment vertical="center"/>
    </xf>
    <xf numFmtId="0" fontId="2" fillId="0" borderId="3" xfId="0" applyFont="1" applyFill="1" applyBorder="1" applyAlignment="1">
      <alignment horizontal="left" vertical="center"/>
    </xf>
    <xf numFmtId="0" fontId="19" fillId="0" borderId="0" xfId="0" applyFont="1" applyFill="1" applyBorder="1" applyAlignment="1">
      <alignment horizontal="left" vertical="center"/>
    </xf>
    <xf numFmtId="0" fontId="2" fillId="0" borderId="9" xfId="0" applyFont="1" applyFill="1" applyBorder="1" applyAlignment="1">
      <alignment horizontal="left" vertical="center"/>
    </xf>
    <xf numFmtId="0" fontId="2" fillId="0" borderId="10" xfId="0" applyFont="1" applyFill="1" applyBorder="1" applyAlignment="1">
      <alignment horizontal="left" vertical="center" wrapText="1"/>
    </xf>
    <xf numFmtId="0" fontId="19" fillId="0" borderId="10" xfId="0" applyFont="1" applyFill="1" applyBorder="1" applyAlignment="1">
      <alignment horizontal="left" vertical="center" wrapText="1"/>
    </xf>
    <xf numFmtId="0" fontId="20" fillId="0" borderId="0" xfId="62" applyFont="1">
      <alignment vertical="center"/>
    </xf>
    <xf numFmtId="10" fontId="2" fillId="0" borderId="4" xfId="3" applyNumberFormat="1" applyFont="1" applyFill="1" applyBorder="1" applyAlignment="1">
      <alignment horizontal="left" vertical="center" wrapText="1"/>
    </xf>
    <xf numFmtId="0" fontId="21" fillId="0" borderId="0" xfId="0" applyFont="1" applyBorder="1" applyAlignment="1">
      <alignment vertical="center"/>
    </xf>
    <xf numFmtId="0" fontId="22" fillId="0" borderId="0" xfId="0" applyFont="1">
      <alignment vertical="center"/>
    </xf>
    <xf numFmtId="10" fontId="2" fillId="0" borderId="0" xfId="3" applyNumberFormat="1" applyFont="1" applyFill="1" applyBorder="1" applyAlignment="1">
      <alignment horizontal="left" vertical="center"/>
    </xf>
    <xf numFmtId="0" fontId="19" fillId="3" borderId="14" xfId="0" applyFont="1" applyFill="1" applyBorder="1" applyAlignment="1">
      <alignment horizontal="left" vertical="center"/>
    </xf>
    <xf numFmtId="0" fontId="19" fillId="3" borderId="14" xfId="0" applyFont="1" applyFill="1" applyBorder="1" applyAlignment="1">
      <alignment horizontal="left" vertical="center" wrapText="1"/>
    </xf>
    <xf numFmtId="0" fontId="2" fillId="3" borderId="14" xfId="0" applyFont="1" applyFill="1" applyBorder="1" applyAlignment="1">
      <alignment horizontal="left" vertical="center" wrapText="1"/>
    </xf>
    <xf numFmtId="180" fontId="2" fillId="5" borderId="4" xfId="0" applyNumberFormat="1" applyFont="1" applyFill="1" applyBorder="1" applyAlignment="1">
      <alignment horizontal="right" vertical="center" indent="1"/>
    </xf>
    <xf numFmtId="0" fontId="2" fillId="0" borderId="4" xfId="0" applyFont="1" applyFill="1" applyBorder="1" applyAlignment="1">
      <alignment horizontal="center" vertical="center" wrapText="1"/>
    </xf>
    <xf numFmtId="0" fontId="23" fillId="0" borderId="0" xfId="0" applyFont="1">
      <alignment vertical="center"/>
    </xf>
    <xf numFmtId="177" fontId="2" fillId="0" borderId="4" xfId="0" applyNumberFormat="1" applyFont="1" applyFill="1" applyBorder="1" applyAlignment="1">
      <alignment horizontal="left" vertical="center" wrapText="1"/>
    </xf>
    <xf numFmtId="177" fontId="2" fillId="0" borderId="0" xfId="0" applyNumberFormat="1" applyFont="1" applyFill="1" applyBorder="1" applyAlignment="1">
      <alignment horizontal="left" vertical="center" wrapText="1"/>
    </xf>
    <xf numFmtId="177" fontId="2" fillId="0" borderId="10" xfId="0" applyNumberFormat="1" applyFont="1" applyFill="1" applyBorder="1" applyAlignment="1">
      <alignment horizontal="left" vertical="center" wrapText="1"/>
    </xf>
    <xf numFmtId="177" fontId="2" fillId="0" borderId="10" xfId="3" applyNumberFormat="1" applyFont="1" applyFill="1" applyBorder="1" applyAlignment="1">
      <alignment horizontal="left" vertical="center" wrapText="1"/>
    </xf>
    <xf numFmtId="177" fontId="2" fillId="0" borderId="0" xfId="0" applyNumberFormat="1" applyFont="1" applyFill="1" applyBorder="1" applyAlignment="1">
      <alignment horizontal="right" vertical="center" indent="1"/>
    </xf>
    <xf numFmtId="177" fontId="2" fillId="0" borderId="0" xfId="3" applyNumberFormat="1" applyFont="1" applyFill="1" applyBorder="1" applyAlignment="1">
      <alignment horizontal="right" vertical="center" indent="1"/>
    </xf>
    <xf numFmtId="177" fontId="2" fillId="0" borderId="10" xfId="0" applyNumberFormat="1" applyFont="1" applyFill="1" applyBorder="1" applyAlignment="1">
      <alignment horizontal="right" vertical="center" indent="1"/>
    </xf>
    <xf numFmtId="177" fontId="2" fillId="0" borderId="10" xfId="3" applyNumberFormat="1" applyFont="1" applyFill="1" applyBorder="1" applyAlignment="1">
      <alignment horizontal="right" vertical="center" indent="1"/>
    </xf>
    <xf numFmtId="177" fontId="2" fillId="0" borderId="4" xfId="0" applyNumberFormat="1" applyFont="1" applyFill="1" applyBorder="1" applyAlignment="1">
      <alignment horizontal="right" vertical="center" indent="1"/>
    </xf>
    <xf numFmtId="10" fontId="2" fillId="0" borderId="4" xfId="3" applyNumberFormat="1" applyFont="1" applyFill="1" applyBorder="1" applyAlignment="1">
      <alignment horizontal="center" vertical="center" wrapText="1"/>
    </xf>
    <xf numFmtId="177" fontId="6" fillId="5" borderId="10" xfId="0" applyNumberFormat="1" applyFont="1" applyFill="1" applyBorder="1" applyAlignment="1">
      <alignment horizontal="right" vertical="center" indent="1"/>
    </xf>
    <xf numFmtId="177" fontId="6" fillId="5" borderId="4" xfId="0" applyNumberFormat="1" applyFont="1" applyFill="1" applyBorder="1" applyAlignment="1">
      <alignment horizontal="right" vertical="center" indent="1"/>
    </xf>
    <xf numFmtId="177" fontId="6" fillId="5" borderId="0" xfId="0" applyNumberFormat="1" applyFont="1" applyFill="1" applyBorder="1" applyAlignment="1">
      <alignment horizontal="right" vertical="center" indent="1"/>
    </xf>
    <xf numFmtId="0" fontId="2" fillId="2" borderId="6"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1" xfId="0" applyFont="1" applyFill="1" applyBorder="1" applyAlignment="1">
      <alignment horizontal="left" vertical="top" wrapText="1"/>
    </xf>
    <xf numFmtId="0" fontId="2" fillId="2" borderId="0"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0" borderId="4" xfId="0" applyFont="1" applyFill="1" applyBorder="1" applyAlignment="1">
      <alignment horizontal="center" vertical="center" wrapText="1"/>
    </xf>
    <xf numFmtId="0" fontId="12" fillId="0" borderId="0" xfId="56" applyFill="1" applyProtection="1"/>
    <xf numFmtId="0" fontId="12" fillId="0" borderId="0" xfId="57" applyFill="1" applyProtection="1"/>
  </cellXfs>
  <cellStyles count="63">
    <cellStyle name="百分比" xfId="3" builtinId="5"/>
    <cellStyle name="常规" xfId="0" builtinId="0"/>
    <cellStyle name="常规 10" xfId="34"/>
    <cellStyle name="常规 11" xfId="35"/>
    <cellStyle name="常规 12" xfId="53"/>
    <cellStyle name="常规 13" xfId="56"/>
    <cellStyle name="常规 14" xfId="57"/>
    <cellStyle name="常规 2" xfId="1"/>
    <cellStyle name="常规 3" xfId="7"/>
    <cellStyle name="常规 4" xfId="8"/>
    <cellStyle name="常规 5" xfId="9"/>
    <cellStyle name="常规 6" xfId="16"/>
    <cellStyle name="常规 7" xfId="17"/>
    <cellStyle name="常规 8" xfId="32"/>
    <cellStyle name="常规 9" xfId="33"/>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4" builtinId="8" hidden="1"/>
    <cellStyle name="超链接" xfId="58" builtinId="8" hidden="1"/>
    <cellStyle name="超链接" xfId="60" builtinId="8" hidden="1"/>
    <cellStyle name="超链接" xfId="62" builtinId="8"/>
    <cellStyle name="千位分隔 2" xfId="2"/>
    <cellStyle name="已访问的超链接" xfId="4" builtinId="9" hidden="1"/>
    <cellStyle name="已访问的超链接" xfId="5" builtinId="9" hidden="1"/>
    <cellStyle name="已访问的超链接" xfId="6"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0" builtinId="9" hidden="1"/>
    <cellStyle name="已访问的超链接" xfId="31"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5" builtinId="9" hidden="1"/>
    <cellStyle name="已访问的超链接" xfId="59" builtinId="9" hidden="1"/>
    <cellStyle name="已访问的超链接" xfId="61" builtinId="9" hidden="1"/>
  </cellStyles>
  <dxfs count="2">
    <dxf>
      <font>
        <color rgb="FFC00000"/>
      </font>
      <fill>
        <patternFill patternType="none">
          <bgColor auto="1"/>
        </patternFill>
      </fill>
    </dxf>
    <dxf>
      <font>
        <color rgb="FF00B050"/>
      </font>
      <fill>
        <patternFill patternType="none">
          <bgColor auto="1"/>
        </patternFill>
      </fill>
    </dxf>
  </dxfs>
  <tableStyles count="0" defaultTableStyle="TableStyleMedium2" defaultPivotStyle="PivotStyleLight16"/>
  <colors>
    <mruColors>
      <color rgb="FFE9D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工作表1!$A$2</c:f>
              <c:strCache>
                <c:ptCount val="1"/>
                <c:pt idx="0">
                  <c:v>腾讯</c:v>
                </c:pt>
              </c:strCache>
            </c:strRef>
          </c:tx>
          <c:spPr>
            <a:solidFill>
              <a:schemeClr val="accent1"/>
            </a:solidFill>
            <a:ln>
              <a:noFill/>
            </a:ln>
            <a:effectLst/>
          </c:spPr>
          <c:invertIfNegative val="0"/>
          <c:cat>
            <c:numRef>
              <c:f>工作表1!$B$1:$R$1</c:f>
              <c:numCache>
                <c:formatCode>General</c:formatCode>
                <c:ptCount val="17"/>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pt idx="14">
                  <c:v>2015.0</c:v>
                </c:pt>
                <c:pt idx="15">
                  <c:v>2016.0</c:v>
                </c:pt>
                <c:pt idx="16">
                  <c:v>2017.0</c:v>
                </c:pt>
              </c:numCache>
            </c:numRef>
          </c:cat>
          <c:val>
            <c:numRef>
              <c:f>工作表1!$B$2:$R$2</c:f>
              <c:numCache>
                <c:formatCode>General</c:formatCode>
                <c:ptCount val="17"/>
                <c:pt idx="0">
                  <c:v>1.120456621004566</c:v>
                </c:pt>
                <c:pt idx="1">
                  <c:v>4.836525735294117</c:v>
                </c:pt>
                <c:pt idx="2">
                  <c:v>9.017877300613497</c:v>
                </c:pt>
                <c:pt idx="3">
                  <c:v>8.4831824925816</c:v>
                </c:pt>
                <c:pt idx="4">
                  <c:v>7.0648588410104</c:v>
                </c:pt>
                <c:pt idx="5">
                  <c:v>12.03972914875322</c:v>
                </c:pt>
                <c:pt idx="6">
                  <c:v>12.72792471685543</c:v>
                </c:pt>
                <c:pt idx="7">
                  <c:v>18.99772703133298</c:v>
                </c:pt>
                <c:pt idx="8">
                  <c:v>23.79032319755211</c:v>
                </c:pt>
                <c:pt idx="9">
                  <c:v>30.33667541692403</c:v>
                </c:pt>
                <c:pt idx="10">
                  <c:v>39.52298474341192</c:v>
                </c:pt>
                <c:pt idx="11">
                  <c:v>55.61798150025342</c:v>
                </c:pt>
                <c:pt idx="12">
                  <c:v>74.79826732673267</c:v>
                </c:pt>
                <c:pt idx="13">
                  <c:v>96.81344290445234</c:v>
                </c:pt>
                <c:pt idx="14">
                  <c:v>120.5755480014066</c:v>
                </c:pt>
                <c:pt idx="15">
                  <c:v>170.8512313055212</c:v>
                </c:pt>
                <c:pt idx="16">
                  <c:v>240.5017196034797</c:v>
                </c:pt>
              </c:numCache>
            </c:numRef>
          </c:val>
        </c:ser>
        <c:ser>
          <c:idx val="1"/>
          <c:order val="1"/>
          <c:tx>
            <c:strRef>
              <c:f>工作表1!$A$3</c:f>
              <c:strCache>
                <c:ptCount val="1"/>
                <c:pt idx="0">
                  <c:v>奇虎</c:v>
                </c:pt>
              </c:strCache>
            </c:strRef>
          </c:tx>
          <c:spPr>
            <a:solidFill>
              <a:schemeClr val="accent2"/>
            </a:solidFill>
            <a:ln>
              <a:noFill/>
            </a:ln>
            <a:effectLst/>
          </c:spPr>
          <c:invertIfNegative val="0"/>
          <c:cat>
            <c:numRef>
              <c:f>工作表1!$B$1:$R$1</c:f>
              <c:numCache>
                <c:formatCode>General</c:formatCode>
                <c:ptCount val="17"/>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pt idx="14">
                  <c:v>2015.0</c:v>
                </c:pt>
                <c:pt idx="15">
                  <c:v>2016.0</c:v>
                </c:pt>
                <c:pt idx="16">
                  <c:v>2017.0</c:v>
                </c:pt>
              </c:numCache>
            </c:numRef>
          </c:cat>
          <c:val>
            <c:numRef>
              <c:f>工作表1!$B$3:$R$3</c:f>
              <c:numCache>
                <c:formatCode>General</c:formatCode>
                <c:ptCount val="17"/>
                <c:pt idx="7">
                  <c:v>0.968835966386554</c:v>
                </c:pt>
                <c:pt idx="8">
                  <c:v>0.980114462222222</c:v>
                </c:pt>
                <c:pt idx="9">
                  <c:v>1.158750045731707</c:v>
                </c:pt>
                <c:pt idx="10">
                  <c:v>2.628413047263681</c:v>
                </c:pt>
                <c:pt idx="11">
                  <c:v>4.49532754385965</c:v>
                </c:pt>
                <c:pt idx="12">
                  <c:v>8.553193162105264</c:v>
                </c:pt>
                <c:pt idx="13">
                  <c:v>15.36256777996071</c:v>
                </c:pt>
                <c:pt idx="14">
                  <c:v>17.89119502868068</c:v>
                </c:pt>
                <c:pt idx="15">
                  <c:v>19.45843025540275</c:v>
                </c:pt>
                <c:pt idx="16">
                  <c:v>23.76332621359223</c:v>
                </c:pt>
              </c:numCache>
            </c:numRef>
          </c:val>
        </c:ser>
        <c:ser>
          <c:idx val="2"/>
          <c:order val="2"/>
          <c:tx>
            <c:strRef>
              <c:f>工作表1!$A$4</c:f>
              <c:strCache>
                <c:ptCount val="1"/>
                <c:pt idx="0">
                  <c:v>陌陌</c:v>
                </c:pt>
              </c:strCache>
            </c:strRef>
          </c:tx>
          <c:spPr>
            <a:solidFill>
              <a:schemeClr val="accent3"/>
            </a:solidFill>
            <a:ln>
              <a:noFill/>
            </a:ln>
            <a:effectLst/>
          </c:spPr>
          <c:invertIfNegative val="0"/>
          <c:cat>
            <c:numRef>
              <c:f>工作表1!$B$1:$R$1</c:f>
              <c:numCache>
                <c:formatCode>General</c:formatCode>
                <c:ptCount val="17"/>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pt idx="14">
                  <c:v>2015.0</c:v>
                </c:pt>
                <c:pt idx="15">
                  <c:v>2016.0</c:v>
                </c:pt>
                <c:pt idx="16">
                  <c:v>2017.0</c:v>
                </c:pt>
              </c:numCache>
            </c:numRef>
          </c:cat>
          <c:val>
            <c:numRef>
              <c:f>工作表1!$B$4:$R$4</c:f>
              <c:numCache>
                <c:formatCode>General</c:formatCode>
                <c:ptCount val="17"/>
                <c:pt idx="12">
                  <c:v>0.562001992727273</c:v>
                </c:pt>
                <c:pt idx="13">
                  <c:v>4.005346464646464</c:v>
                </c:pt>
                <c:pt idx="14">
                  <c:v>12.45819656160458</c:v>
                </c:pt>
                <c:pt idx="15">
                  <c:v>47.35023556350184</c:v>
                </c:pt>
                <c:pt idx="16">
                  <c:v>86.54828234308779</c:v>
                </c:pt>
              </c:numCache>
            </c:numRef>
          </c:val>
        </c:ser>
        <c:dLbls>
          <c:showLegendKey val="0"/>
          <c:showVal val="0"/>
          <c:showCatName val="0"/>
          <c:showSerName val="0"/>
          <c:showPercent val="0"/>
          <c:showBubbleSize val="0"/>
        </c:dLbls>
        <c:gapWidth val="219"/>
        <c:overlap val="-27"/>
        <c:axId val="2101672080"/>
        <c:axId val="2101668416"/>
      </c:barChart>
      <c:lineChart>
        <c:grouping val="standard"/>
        <c:varyColors val="0"/>
        <c:ser>
          <c:idx val="3"/>
          <c:order val="3"/>
          <c:tx>
            <c:strRef>
              <c:f>工作表1!$A$5</c:f>
              <c:strCache>
                <c:ptCount val="1"/>
                <c:pt idx="0">
                  <c:v>腾讯</c:v>
                </c:pt>
              </c:strCache>
            </c:strRef>
          </c:tx>
          <c:spPr>
            <a:ln w="28575" cap="rnd">
              <a:solidFill>
                <a:schemeClr val="accent1"/>
              </a:solidFill>
              <a:round/>
            </a:ln>
            <a:effectLst/>
          </c:spPr>
          <c:marker>
            <c:symbol val="none"/>
          </c:marker>
          <c:cat>
            <c:numRef>
              <c:f>工作表1!$B$1:$R$1</c:f>
              <c:numCache>
                <c:formatCode>General</c:formatCode>
                <c:ptCount val="17"/>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pt idx="14">
                  <c:v>2015.0</c:v>
                </c:pt>
                <c:pt idx="15">
                  <c:v>2016.0</c:v>
                </c:pt>
                <c:pt idx="16">
                  <c:v>2017.0</c:v>
                </c:pt>
              </c:numCache>
            </c:numRef>
          </c:cat>
          <c:val>
            <c:numRef>
              <c:f>工作表1!$B$5:$R$5</c:f>
              <c:numCache>
                <c:formatCode>0.00%</c:formatCode>
                <c:ptCount val="17"/>
                <c:pt idx="1">
                  <c:v>3.316566696672148</c:v>
                </c:pt>
                <c:pt idx="2">
                  <c:v>0.8645361968833</c:v>
                </c:pt>
                <c:pt idx="3">
                  <c:v>-0.0592927570655147</c:v>
                </c:pt>
                <c:pt idx="4">
                  <c:v>-0.167192401296506</c:v>
                </c:pt>
                <c:pt idx="5">
                  <c:v>0.704171225455274</c:v>
                </c:pt>
                <c:pt idx="6">
                  <c:v>0.0571603862179468</c:v>
                </c:pt>
                <c:pt idx="7">
                  <c:v>0.492602089810802</c:v>
                </c:pt>
                <c:pt idx="8">
                  <c:v>0.252272082776781</c:v>
                </c:pt>
                <c:pt idx="9">
                  <c:v>0.275168696322944</c:v>
                </c:pt>
                <c:pt idx="10">
                  <c:v>0.302811999015657</c:v>
                </c:pt>
                <c:pt idx="11">
                  <c:v>0.407231307588032</c:v>
                </c:pt>
                <c:pt idx="12">
                  <c:v>0.344857639725596</c:v>
                </c:pt>
                <c:pt idx="13">
                  <c:v>0.294327346936438</c:v>
                </c:pt>
                <c:pt idx="14">
                  <c:v>0.245442207033229</c:v>
                </c:pt>
                <c:pt idx="15">
                  <c:v>0.416964170078066</c:v>
                </c:pt>
                <c:pt idx="16">
                  <c:v>0.407667464645938</c:v>
                </c:pt>
              </c:numCache>
            </c:numRef>
          </c:val>
          <c:smooth val="0"/>
        </c:ser>
        <c:ser>
          <c:idx val="4"/>
          <c:order val="4"/>
          <c:tx>
            <c:strRef>
              <c:f>工作表1!$A$6</c:f>
              <c:strCache>
                <c:ptCount val="1"/>
                <c:pt idx="0">
                  <c:v>奇虎</c:v>
                </c:pt>
              </c:strCache>
            </c:strRef>
          </c:tx>
          <c:spPr>
            <a:ln w="28575" cap="rnd">
              <a:solidFill>
                <a:schemeClr val="accent2"/>
              </a:solidFill>
              <a:round/>
            </a:ln>
            <a:effectLst/>
          </c:spPr>
          <c:marker>
            <c:symbol val="none"/>
          </c:marker>
          <c:cat>
            <c:numRef>
              <c:f>工作表1!$B$1:$R$1</c:f>
              <c:numCache>
                <c:formatCode>General</c:formatCode>
                <c:ptCount val="17"/>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pt idx="14">
                  <c:v>2015.0</c:v>
                </c:pt>
                <c:pt idx="15">
                  <c:v>2016.0</c:v>
                </c:pt>
                <c:pt idx="16">
                  <c:v>2017.0</c:v>
                </c:pt>
              </c:numCache>
            </c:numRef>
          </c:cat>
          <c:val>
            <c:numRef>
              <c:f>工作表1!$B$6:$R$6</c:f>
              <c:numCache>
                <c:formatCode>General</c:formatCode>
                <c:ptCount val="17"/>
                <c:pt idx="8" formatCode="0.00%">
                  <c:v>0.011641285240197</c:v>
                </c:pt>
                <c:pt idx="9" formatCode="0.00%">
                  <c:v>0.18225992003471</c:v>
                </c:pt>
                <c:pt idx="10" formatCode="0.00%">
                  <c:v>1.268317534869167</c:v>
                </c:pt>
                <c:pt idx="11" formatCode="0.00%">
                  <c:v>0.710282007821992</c:v>
                </c:pt>
                <c:pt idx="12" formatCode="0.00%">
                  <c:v>0.902685194494541</c:v>
                </c:pt>
                <c:pt idx="13" formatCode="0.00%">
                  <c:v>0.796120757335895</c:v>
                </c:pt>
                <c:pt idx="14" formatCode="0.00%">
                  <c:v>0.164596653693426</c:v>
                </c:pt>
                <c:pt idx="15" formatCode="0.00%">
                  <c:v>0.0875981299298167</c:v>
                </c:pt>
                <c:pt idx="16" formatCode="0.00%">
                  <c:v>0.221235521143552</c:v>
                </c:pt>
              </c:numCache>
            </c:numRef>
          </c:val>
          <c:smooth val="0"/>
        </c:ser>
        <c:ser>
          <c:idx val="5"/>
          <c:order val="5"/>
          <c:tx>
            <c:strRef>
              <c:f>工作表1!$A$7</c:f>
              <c:strCache>
                <c:ptCount val="1"/>
                <c:pt idx="0">
                  <c:v>陌陌</c:v>
                </c:pt>
              </c:strCache>
            </c:strRef>
          </c:tx>
          <c:spPr>
            <a:ln w="28575" cap="rnd">
              <a:solidFill>
                <a:schemeClr val="bg1">
                  <a:lumMod val="65000"/>
                </a:schemeClr>
              </a:solidFill>
              <a:round/>
            </a:ln>
            <a:effectLst/>
          </c:spPr>
          <c:marker>
            <c:symbol val="none"/>
          </c:marker>
          <c:cat>
            <c:numRef>
              <c:f>工作表1!$B$1:$R$1</c:f>
              <c:numCache>
                <c:formatCode>General</c:formatCode>
                <c:ptCount val="17"/>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pt idx="14">
                  <c:v>2015.0</c:v>
                </c:pt>
                <c:pt idx="15">
                  <c:v>2016.0</c:v>
                </c:pt>
                <c:pt idx="16">
                  <c:v>2017.0</c:v>
                </c:pt>
              </c:numCache>
            </c:numRef>
          </c:cat>
          <c:val>
            <c:numRef>
              <c:f>工作表1!$B$7:$R$7</c:f>
              <c:numCache>
                <c:formatCode>General</c:formatCode>
                <c:ptCount val="17"/>
                <c:pt idx="13" formatCode="0.00%">
                  <c:v>6.126925734212069</c:v>
                </c:pt>
                <c:pt idx="14" formatCode="0.00%">
                  <c:v>2.110391740531793</c:v>
                </c:pt>
                <c:pt idx="15" formatCode="0.00%">
                  <c:v>2.800729530101687</c:v>
                </c:pt>
                <c:pt idx="16" formatCode="0.00%">
                  <c:v>0.82783213880778</c:v>
                </c:pt>
              </c:numCache>
            </c:numRef>
          </c:val>
          <c:smooth val="0"/>
        </c:ser>
        <c:dLbls>
          <c:showLegendKey val="0"/>
          <c:showVal val="0"/>
          <c:showCatName val="0"/>
          <c:showSerName val="0"/>
          <c:showPercent val="0"/>
          <c:showBubbleSize val="0"/>
        </c:dLbls>
        <c:marker val="1"/>
        <c:smooth val="0"/>
        <c:axId val="2101661616"/>
        <c:axId val="2101665232"/>
      </c:lineChart>
      <c:catAx>
        <c:axId val="210167208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01668416"/>
        <c:crosses val="autoZero"/>
        <c:auto val="1"/>
        <c:lblAlgn val="ctr"/>
        <c:lblOffset val="100"/>
        <c:noMultiLvlLbl val="0"/>
      </c:catAx>
      <c:valAx>
        <c:axId val="2101668416"/>
        <c:scaling>
          <c:orientation val="minMax"/>
          <c:max val="2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01672080"/>
        <c:crosses val="autoZero"/>
        <c:crossBetween val="between"/>
      </c:valAx>
      <c:valAx>
        <c:axId val="210166523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01661616"/>
        <c:crosses val="max"/>
        <c:crossBetween val="between"/>
      </c:valAx>
      <c:catAx>
        <c:axId val="2101661616"/>
        <c:scaling>
          <c:orientation val="minMax"/>
        </c:scaling>
        <c:delete val="1"/>
        <c:axPos val="b"/>
        <c:numFmt formatCode="General" sourceLinked="1"/>
        <c:majorTickMark val="out"/>
        <c:minorTickMark val="none"/>
        <c:tickLblPos val="nextTo"/>
        <c:crossAx val="210166523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4" Type="http://schemas.openxmlformats.org/officeDocument/2006/relationships/image" Target="../media/image3.jpeg"/><Relationship Id="rId5" Type="http://schemas.openxmlformats.org/officeDocument/2006/relationships/image" Target="../media/image4.png"/><Relationship Id="rId6" Type="http://schemas.openxmlformats.org/officeDocument/2006/relationships/image" Target="../media/image5.png"/><Relationship Id="rId7" Type="http://schemas.openxmlformats.org/officeDocument/2006/relationships/image" Target="../media/image6.jpeg"/><Relationship Id="rId8" Type="http://schemas.openxmlformats.org/officeDocument/2006/relationships/image" Target="../media/image7.jpeg"/><Relationship Id="rId9" Type="http://schemas.openxmlformats.org/officeDocument/2006/relationships/image" Target="../media/image8.jpeg"/><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876336</xdr:colOff>
      <xdr:row>57</xdr:row>
      <xdr:rowOff>6688</xdr:rowOff>
    </xdr:from>
    <xdr:to>
      <xdr:col>12</xdr:col>
      <xdr:colOff>375495</xdr:colOff>
      <xdr:row>68</xdr:row>
      <xdr:rowOff>158750</xdr:rowOff>
    </xdr:to>
    <xdr:graphicFrame macro="">
      <xdr:nvGraphicFramePr>
        <xdr:cNvPr id="22" name="图表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90073</xdr:colOff>
      <xdr:row>153</xdr:row>
      <xdr:rowOff>19610</xdr:rowOff>
    </xdr:from>
    <xdr:to>
      <xdr:col>6</xdr:col>
      <xdr:colOff>144115</xdr:colOff>
      <xdr:row>164</xdr:row>
      <xdr:rowOff>103733</xdr:rowOff>
    </xdr:to>
    <xdr:pic>
      <xdr:nvPicPr>
        <xdr:cNvPr id="2" name="图片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22413" y="35624645"/>
          <a:ext cx="4971915" cy="2561073"/>
        </a:xfrm>
        <a:prstGeom prst="rect">
          <a:avLst/>
        </a:prstGeom>
      </xdr:spPr>
    </xdr:pic>
    <xdr:clientData/>
  </xdr:twoCellAnchor>
  <xdr:twoCellAnchor editAs="oneCell">
    <xdr:from>
      <xdr:col>6</xdr:col>
      <xdr:colOff>312879</xdr:colOff>
      <xdr:row>153</xdr:row>
      <xdr:rowOff>18014</xdr:rowOff>
    </xdr:from>
    <xdr:to>
      <xdr:col>12</xdr:col>
      <xdr:colOff>160477</xdr:colOff>
      <xdr:row>164</xdr:row>
      <xdr:rowOff>144115</xdr:rowOff>
    </xdr:to>
    <xdr:pic>
      <xdr:nvPicPr>
        <xdr:cNvPr id="3" name="图片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663092" y="35623049"/>
          <a:ext cx="4963626" cy="2603051"/>
        </a:xfrm>
        <a:prstGeom prst="rect">
          <a:avLst/>
        </a:prstGeom>
      </xdr:spPr>
    </xdr:pic>
    <xdr:clientData/>
  </xdr:twoCellAnchor>
  <xdr:twoCellAnchor>
    <xdr:from>
      <xdr:col>6</xdr:col>
      <xdr:colOff>828652</xdr:colOff>
      <xdr:row>168</xdr:row>
      <xdr:rowOff>180473</xdr:rowOff>
    </xdr:from>
    <xdr:to>
      <xdr:col>6</xdr:col>
      <xdr:colOff>882695</xdr:colOff>
      <xdr:row>169</xdr:row>
      <xdr:rowOff>1390</xdr:rowOff>
    </xdr:to>
    <xdr:cxnSp macro="">
      <xdr:nvCxnSpPr>
        <xdr:cNvPr id="5" name="直线连接符 4"/>
        <xdr:cNvCxnSpPr/>
      </xdr:nvCxnSpPr>
      <xdr:spPr>
        <a:xfrm>
          <a:off x="6170123" y="38569958"/>
          <a:ext cx="54043" cy="4503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828652</xdr:colOff>
      <xdr:row>168</xdr:row>
      <xdr:rowOff>223788</xdr:rowOff>
    </xdr:from>
    <xdr:to>
      <xdr:col>7</xdr:col>
      <xdr:colOff>2</xdr:colOff>
      <xdr:row>169</xdr:row>
      <xdr:rowOff>44705</xdr:rowOff>
    </xdr:to>
    <xdr:cxnSp macro="">
      <xdr:nvCxnSpPr>
        <xdr:cNvPr id="10" name="直线连接符 9"/>
        <xdr:cNvCxnSpPr/>
      </xdr:nvCxnSpPr>
      <xdr:spPr>
        <a:xfrm flipH="1">
          <a:off x="6170123" y="38613273"/>
          <a:ext cx="58482" cy="4503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7</xdr:col>
      <xdr:colOff>837660</xdr:colOff>
      <xdr:row>166</xdr:row>
      <xdr:rowOff>9007</xdr:rowOff>
    </xdr:from>
    <xdr:to>
      <xdr:col>12</xdr:col>
      <xdr:colOff>495391</xdr:colOff>
      <xdr:row>177</xdr:row>
      <xdr:rowOff>216171</xdr:rowOff>
    </xdr:to>
    <xdr:pic>
      <xdr:nvPicPr>
        <xdr:cNvPr id="14" name="图片 13"/>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079575" y="37865816"/>
          <a:ext cx="3882057" cy="2684114"/>
        </a:xfrm>
        <a:prstGeom prst="rect">
          <a:avLst/>
        </a:prstGeom>
        <a:noFill/>
        <a:ln>
          <a:noFill/>
        </a:ln>
      </xdr:spPr>
    </xdr:pic>
    <xdr:clientData/>
  </xdr:twoCellAnchor>
  <xdr:twoCellAnchor editAs="oneCell">
    <xdr:from>
      <xdr:col>8</xdr:col>
      <xdr:colOff>578968</xdr:colOff>
      <xdr:row>179</xdr:row>
      <xdr:rowOff>102720</xdr:rowOff>
    </xdr:from>
    <xdr:to>
      <xdr:col>12</xdr:col>
      <xdr:colOff>1027205</xdr:colOff>
      <xdr:row>191</xdr:row>
      <xdr:rowOff>164685</xdr:rowOff>
    </xdr:to>
    <xdr:pic>
      <xdr:nvPicPr>
        <xdr:cNvPr id="13" name="图片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666689" y="40957499"/>
          <a:ext cx="3791325" cy="2751377"/>
        </a:xfrm>
        <a:prstGeom prst="rect">
          <a:avLst/>
        </a:prstGeom>
      </xdr:spPr>
    </xdr:pic>
    <xdr:clientData/>
  </xdr:twoCellAnchor>
  <xdr:twoCellAnchor editAs="oneCell">
    <xdr:from>
      <xdr:col>5</xdr:col>
      <xdr:colOff>513603</xdr:colOff>
      <xdr:row>181</xdr:row>
      <xdr:rowOff>177424</xdr:rowOff>
    </xdr:from>
    <xdr:to>
      <xdr:col>8</xdr:col>
      <xdr:colOff>434415</xdr:colOff>
      <xdr:row>192</xdr:row>
      <xdr:rowOff>121406</xdr:rowOff>
    </xdr:to>
    <xdr:pic>
      <xdr:nvPicPr>
        <xdr:cNvPr id="15" name="图片 14"/>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967941" y="41704556"/>
          <a:ext cx="2554195" cy="2409276"/>
        </a:xfrm>
        <a:prstGeom prst="rect">
          <a:avLst/>
        </a:prstGeom>
      </xdr:spPr>
    </xdr:pic>
    <xdr:clientData/>
  </xdr:twoCellAnchor>
  <xdr:twoCellAnchor editAs="oneCell">
    <xdr:from>
      <xdr:col>1</xdr:col>
      <xdr:colOff>84043</xdr:colOff>
      <xdr:row>197</xdr:row>
      <xdr:rowOff>140074</xdr:rowOff>
    </xdr:from>
    <xdr:to>
      <xdr:col>3</xdr:col>
      <xdr:colOff>784410</xdr:colOff>
      <xdr:row>212</xdr:row>
      <xdr:rowOff>18678</xdr:rowOff>
    </xdr:to>
    <xdr:pic>
      <xdr:nvPicPr>
        <xdr:cNvPr id="17" name="图片 16"/>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13602" y="43684265"/>
          <a:ext cx="2950882" cy="3240368"/>
        </a:xfrm>
        <a:prstGeom prst="rect">
          <a:avLst/>
        </a:prstGeom>
        <a:noFill/>
        <a:ln>
          <a:noFill/>
        </a:ln>
      </xdr:spPr>
    </xdr:pic>
    <xdr:clientData/>
  </xdr:twoCellAnchor>
  <xdr:twoCellAnchor editAs="oneCell">
    <xdr:from>
      <xdr:col>5</xdr:col>
      <xdr:colOff>583781</xdr:colOff>
      <xdr:row>200</xdr:row>
      <xdr:rowOff>80365</xdr:rowOff>
    </xdr:from>
    <xdr:to>
      <xdr:col>11</xdr:col>
      <xdr:colOff>634773</xdr:colOff>
      <xdr:row>213</xdr:row>
      <xdr:rowOff>40211</xdr:rowOff>
    </xdr:to>
    <xdr:pic>
      <xdr:nvPicPr>
        <xdr:cNvPr id="18" name="图片 17"/>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38402" y="47147335"/>
          <a:ext cx="5284932" cy="2961664"/>
        </a:xfrm>
        <a:prstGeom prst="rect">
          <a:avLst/>
        </a:prstGeom>
        <a:noFill/>
        <a:ln>
          <a:noFill/>
        </a:ln>
      </xdr:spPr>
    </xdr:pic>
    <xdr:clientData/>
  </xdr:twoCellAnchor>
  <xdr:twoCellAnchor editAs="oneCell">
    <xdr:from>
      <xdr:col>1</xdr:col>
      <xdr:colOff>797428</xdr:colOff>
      <xdr:row>216</xdr:row>
      <xdr:rowOff>31693</xdr:rowOff>
    </xdr:from>
    <xdr:to>
      <xdr:col>7</xdr:col>
      <xdr:colOff>853457</xdr:colOff>
      <xdr:row>233</xdr:row>
      <xdr:rowOff>159881</xdr:rowOff>
    </xdr:to>
    <xdr:pic>
      <xdr:nvPicPr>
        <xdr:cNvPr id="19" name="图片 18"/>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30383" y="50793208"/>
          <a:ext cx="5847998" cy="4053643"/>
        </a:xfrm>
        <a:prstGeom prst="rect">
          <a:avLst/>
        </a:prstGeom>
        <a:noFill/>
        <a:ln>
          <a:noFill/>
        </a:ln>
      </xdr:spPr>
    </xdr:pic>
    <xdr:clientData/>
  </xdr:twoCellAnchor>
  <xdr:twoCellAnchor>
    <xdr:from>
      <xdr:col>7</xdr:col>
      <xdr:colOff>19243</xdr:colOff>
      <xdr:row>245</xdr:row>
      <xdr:rowOff>202045</xdr:rowOff>
    </xdr:from>
    <xdr:to>
      <xdr:col>8</xdr:col>
      <xdr:colOff>9622</xdr:colOff>
      <xdr:row>253</xdr:row>
      <xdr:rowOff>19241</xdr:rowOff>
    </xdr:to>
    <xdr:sp macro="" textlink="">
      <xdr:nvSpPr>
        <xdr:cNvPr id="4" name="圆角矩形 3"/>
        <xdr:cNvSpPr/>
      </xdr:nvSpPr>
      <xdr:spPr>
        <a:xfrm>
          <a:off x="6244167" y="57659924"/>
          <a:ext cx="856288" cy="1664469"/>
        </a:xfrm>
        <a:prstGeom prst="round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xueqiu.com/2480001764/47088132" TargetMode="External"/><Relationship Id="rId2" Type="http://schemas.openxmlformats.org/officeDocument/2006/relationships/printerSettings" Target="../printerSettings/printerSettings1.bin"/><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264"/>
  <sheetViews>
    <sheetView showGridLines="0" tabSelected="1" zoomScale="132" workbookViewId="0">
      <pane xSplit="1" ySplit="2" topLeftCell="B251" activePane="bottomRight" state="frozen"/>
      <selection pane="topRight" activeCell="B1" sqref="B1"/>
      <selection pane="bottomLeft" activeCell="A3" sqref="A3"/>
      <selection pane="bottomRight" activeCell="J225" sqref="J225"/>
    </sheetView>
  </sheetViews>
  <sheetFormatPr baseColWidth="10" defaultColWidth="9" defaultRowHeight="13" x14ac:dyDescent="0.2"/>
  <cols>
    <col min="1" max="1" width="5.6640625" style="1" customWidth="1"/>
    <col min="2" max="2" width="17.1640625" style="1" customWidth="1"/>
    <col min="3" max="3" width="12.33203125" style="1" customWidth="1"/>
    <col min="4" max="7" width="11.6640625" style="1" customWidth="1"/>
    <col min="8" max="11" width="11.33203125" style="1" customWidth="1"/>
    <col min="12" max="12" width="10" style="1" customWidth="1"/>
    <col min="13" max="13" width="13.6640625" style="1" customWidth="1"/>
    <col min="14" max="16384" width="9" style="1"/>
  </cols>
  <sheetData>
    <row r="2" spans="2:15" ht="18" x14ac:dyDescent="0.2">
      <c r="B2" s="21" t="s">
        <v>5</v>
      </c>
    </row>
    <row r="3" spans="2:15" ht="18" customHeight="1" x14ac:dyDescent="0.2"/>
    <row r="4" spans="2:15" ht="18" customHeight="1" x14ac:dyDescent="0.2">
      <c r="B4" s="1" t="s">
        <v>0</v>
      </c>
      <c r="F4" s="16"/>
    </row>
    <row r="5" spans="2:15" ht="18" customHeight="1" x14ac:dyDescent="0.2">
      <c r="B5" s="131" t="s">
        <v>6</v>
      </c>
      <c r="C5" s="132"/>
      <c r="D5" s="132"/>
      <c r="E5" s="132"/>
      <c r="F5" s="132"/>
      <c r="G5" s="132"/>
      <c r="H5" s="132"/>
      <c r="I5" s="132"/>
      <c r="J5" s="132"/>
      <c r="K5" s="132"/>
      <c r="L5" s="132"/>
      <c r="M5" s="133"/>
    </row>
    <row r="6" spans="2:15" ht="18" customHeight="1" x14ac:dyDescent="0.2">
      <c r="B6" s="39"/>
      <c r="C6" s="40"/>
      <c r="D6" s="40"/>
      <c r="E6" s="40"/>
      <c r="F6" s="40"/>
      <c r="G6" s="40"/>
      <c r="H6" s="40"/>
      <c r="I6" s="40"/>
      <c r="J6" s="40"/>
      <c r="K6" s="40"/>
      <c r="L6" s="40"/>
      <c r="M6" s="41"/>
    </row>
    <row r="7" spans="2:15" ht="18" customHeight="1" x14ac:dyDescent="0.2">
      <c r="B7" s="25"/>
      <c r="C7" s="28"/>
      <c r="D7" s="28"/>
      <c r="E7" s="140" t="s">
        <v>38</v>
      </c>
      <c r="F7" s="140"/>
      <c r="G7" s="28"/>
      <c r="H7" s="28"/>
      <c r="I7" s="28"/>
      <c r="J7" s="28"/>
      <c r="K7" s="28"/>
      <c r="L7" s="28"/>
      <c r="M7" s="29"/>
    </row>
    <row r="8" spans="2:15" ht="35" customHeight="1" x14ac:dyDescent="0.2">
      <c r="B8" s="22"/>
      <c r="C8" s="58" t="s">
        <v>35</v>
      </c>
      <c r="D8" s="58" t="s">
        <v>32</v>
      </c>
      <c r="E8" s="58" t="s">
        <v>33</v>
      </c>
      <c r="F8" s="58" t="s">
        <v>34</v>
      </c>
      <c r="G8" s="35"/>
      <c r="H8" s="35"/>
      <c r="I8" s="35"/>
      <c r="J8" s="35"/>
      <c r="K8" s="35"/>
      <c r="L8" s="37"/>
      <c r="M8" s="38"/>
    </row>
    <row r="9" spans="2:15" ht="18" customHeight="1" x14ac:dyDescent="0.2">
      <c r="B9" s="22"/>
      <c r="C9" s="35" t="s">
        <v>30</v>
      </c>
      <c r="D9" s="35">
        <v>0.438</v>
      </c>
      <c r="E9" s="60">
        <v>0.49075999999999997</v>
      </c>
      <c r="F9" s="60">
        <f t="shared" ref="F9:F25" si="0">E9/D9</f>
        <v>1.1204566210045661</v>
      </c>
      <c r="G9" s="40"/>
      <c r="H9" s="40"/>
      <c r="I9" s="40"/>
      <c r="J9" s="40"/>
      <c r="K9" s="40"/>
      <c r="L9" s="40"/>
      <c r="M9" s="41"/>
    </row>
    <row r="10" spans="2:15" ht="18" customHeight="1" x14ac:dyDescent="0.2">
      <c r="B10" s="22"/>
      <c r="C10" s="35" t="s">
        <v>31</v>
      </c>
      <c r="D10" s="35">
        <v>0.54400000000000004</v>
      </c>
      <c r="E10" s="60">
        <v>2.6310699999999998</v>
      </c>
      <c r="F10" s="60">
        <f t="shared" si="0"/>
        <v>4.8365257352941171</v>
      </c>
      <c r="G10" s="40"/>
      <c r="H10" s="40"/>
      <c r="I10" s="40"/>
      <c r="J10" s="40"/>
      <c r="K10" s="40"/>
      <c r="L10" s="40"/>
      <c r="M10" s="41"/>
      <c r="O10" s="101">
        <f>D10/D9-1</f>
        <v>0.24200913242009148</v>
      </c>
    </row>
    <row r="11" spans="2:15" ht="18" customHeight="1" x14ac:dyDescent="0.2">
      <c r="B11" s="22"/>
      <c r="C11" s="35" t="s">
        <v>15</v>
      </c>
      <c r="D11" s="35">
        <v>0.81499999999999995</v>
      </c>
      <c r="E11" s="60">
        <v>7.3495699999999999</v>
      </c>
      <c r="F11" s="60">
        <f t="shared" si="0"/>
        <v>9.0178773006134971</v>
      </c>
      <c r="G11" s="40"/>
      <c r="H11" s="40"/>
      <c r="I11" s="40"/>
      <c r="J11" s="40"/>
      <c r="K11" s="40"/>
      <c r="L11" s="40"/>
      <c r="M11" s="41"/>
      <c r="O11" s="101">
        <f t="shared" ref="O11:O25" si="1">D11/D10-1</f>
        <v>0.49816176470588225</v>
      </c>
    </row>
    <row r="12" spans="2:15" ht="18" customHeight="1" x14ac:dyDescent="0.2">
      <c r="B12" s="79" t="s">
        <v>533</v>
      </c>
      <c r="C12" s="35" t="s">
        <v>16</v>
      </c>
      <c r="D12" s="35">
        <v>1.3480000000000001</v>
      </c>
      <c r="E12" s="60">
        <v>11.43533</v>
      </c>
      <c r="F12" s="60">
        <f t="shared" si="0"/>
        <v>8.4831824925816015</v>
      </c>
      <c r="G12" s="40"/>
      <c r="H12" s="40"/>
      <c r="I12" s="40"/>
      <c r="J12" s="40"/>
      <c r="K12" s="40"/>
      <c r="L12" s="40"/>
      <c r="M12" s="41"/>
      <c r="O12" s="101">
        <f t="shared" si="1"/>
        <v>0.65398773006134991</v>
      </c>
    </row>
    <row r="13" spans="2:15" ht="18" customHeight="1" x14ac:dyDescent="0.2">
      <c r="B13" s="22"/>
      <c r="C13" s="35" t="s">
        <v>17</v>
      </c>
      <c r="D13" s="35">
        <v>2.0190000000000001</v>
      </c>
      <c r="E13" s="60">
        <v>14.263949999999999</v>
      </c>
      <c r="F13" s="60">
        <f t="shared" si="0"/>
        <v>7.0648588410104001</v>
      </c>
      <c r="G13" s="40"/>
      <c r="H13" s="40"/>
      <c r="I13" s="40"/>
      <c r="J13" s="40"/>
      <c r="K13" s="40"/>
      <c r="L13" s="40"/>
      <c r="M13" s="41"/>
      <c r="O13" s="101">
        <f t="shared" si="1"/>
        <v>0.49777448071216623</v>
      </c>
    </row>
    <row r="14" spans="2:15" ht="18" customHeight="1" x14ac:dyDescent="0.2">
      <c r="B14" s="22"/>
      <c r="C14" s="35" t="s">
        <v>18</v>
      </c>
      <c r="D14" s="35">
        <v>2.3260000000000001</v>
      </c>
      <c r="E14" s="60">
        <v>28.00441</v>
      </c>
      <c r="F14" s="60">
        <f t="shared" si="0"/>
        <v>12.039729148753224</v>
      </c>
      <c r="G14" s="40"/>
      <c r="H14" s="40"/>
      <c r="I14" s="40"/>
      <c r="J14" s="40"/>
      <c r="K14" s="40"/>
      <c r="L14" s="40"/>
      <c r="M14" s="41"/>
      <c r="O14" s="101">
        <f t="shared" si="1"/>
        <v>0.15205547300643873</v>
      </c>
    </row>
    <row r="15" spans="2:15" ht="18" customHeight="1" x14ac:dyDescent="0.2">
      <c r="B15" s="22"/>
      <c r="C15" s="35" t="s">
        <v>19</v>
      </c>
      <c r="D15" s="35">
        <v>3.0019999999999998</v>
      </c>
      <c r="E15" s="60">
        <v>38.209229999999998</v>
      </c>
      <c r="F15" s="60">
        <f t="shared" si="0"/>
        <v>12.72792471685543</v>
      </c>
      <c r="G15" s="40"/>
      <c r="H15" s="40"/>
      <c r="I15" s="40"/>
      <c r="J15" s="40"/>
      <c r="K15" s="40"/>
      <c r="L15" s="40"/>
      <c r="M15" s="41"/>
      <c r="O15" s="101">
        <f t="shared" si="1"/>
        <v>0.2906276870163369</v>
      </c>
    </row>
    <row r="16" spans="2:15" ht="18" customHeight="1" x14ac:dyDescent="0.2">
      <c r="B16" s="22"/>
      <c r="C16" s="35" t="s">
        <v>20</v>
      </c>
      <c r="D16" s="35">
        <v>3.766</v>
      </c>
      <c r="E16" s="60">
        <v>71.545439999999999</v>
      </c>
      <c r="F16" s="60">
        <f t="shared" si="0"/>
        <v>18.997727031332978</v>
      </c>
      <c r="G16" s="40"/>
      <c r="H16" s="40"/>
      <c r="I16" s="40"/>
      <c r="J16" s="40"/>
      <c r="K16" s="40"/>
      <c r="L16" s="40"/>
      <c r="M16" s="41"/>
      <c r="O16" s="101">
        <f t="shared" si="1"/>
        <v>0.25449700199866765</v>
      </c>
    </row>
    <row r="17" spans="2:15" ht="18" customHeight="1" x14ac:dyDescent="0.2">
      <c r="B17" s="22"/>
      <c r="C17" s="35" t="s">
        <v>21</v>
      </c>
      <c r="D17" s="35">
        <v>5.2290000000000001</v>
      </c>
      <c r="E17" s="60">
        <v>124.39960000000001</v>
      </c>
      <c r="F17" s="60">
        <f t="shared" si="0"/>
        <v>23.790323197552112</v>
      </c>
      <c r="G17" s="40"/>
      <c r="H17" s="40"/>
      <c r="I17" s="40"/>
      <c r="J17" s="40"/>
      <c r="K17" s="40"/>
      <c r="L17" s="40"/>
      <c r="M17" s="41"/>
      <c r="O17" s="101">
        <f t="shared" si="1"/>
        <v>0.38847583643122685</v>
      </c>
    </row>
    <row r="18" spans="2:15" ht="18" customHeight="1" x14ac:dyDescent="0.2">
      <c r="B18" s="22"/>
      <c r="C18" s="35" t="s">
        <v>22</v>
      </c>
      <c r="D18" s="35">
        <v>6.476</v>
      </c>
      <c r="E18" s="60">
        <v>196.46030999999999</v>
      </c>
      <c r="F18" s="60">
        <f t="shared" si="0"/>
        <v>30.336675416924027</v>
      </c>
      <c r="G18" s="40"/>
      <c r="H18" s="40"/>
      <c r="I18" s="40"/>
      <c r="J18" s="40"/>
      <c r="K18" s="40"/>
      <c r="L18" s="40"/>
      <c r="M18" s="41"/>
      <c r="O18" s="101">
        <f t="shared" si="1"/>
        <v>0.23847772040543114</v>
      </c>
    </row>
    <row r="19" spans="2:15" ht="18" customHeight="1" x14ac:dyDescent="0.2">
      <c r="B19" s="22"/>
      <c r="C19" s="35" t="s">
        <v>23</v>
      </c>
      <c r="D19" s="61">
        <v>7.21</v>
      </c>
      <c r="E19" s="60">
        <v>284.96071999999998</v>
      </c>
      <c r="F19" s="60">
        <f t="shared" si="0"/>
        <v>39.522984743411925</v>
      </c>
      <c r="G19" s="40"/>
      <c r="H19" s="40"/>
      <c r="I19" s="40"/>
      <c r="J19" s="40"/>
      <c r="K19" s="40"/>
      <c r="L19" s="40"/>
      <c r="M19" s="41"/>
      <c r="O19" s="101">
        <f t="shared" si="1"/>
        <v>0.11334156886967262</v>
      </c>
    </row>
    <row r="20" spans="2:15" ht="18" customHeight="1" x14ac:dyDescent="0.2">
      <c r="B20" s="22"/>
      <c r="C20" s="35" t="s">
        <v>24</v>
      </c>
      <c r="D20" s="35">
        <v>7.8920000000000003</v>
      </c>
      <c r="E20" s="60">
        <v>438.93711000000002</v>
      </c>
      <c r="F20" s="60">
        <f t="shared" si="0"/>
        <v>55.617981500253421</v>
      </c>
      <c r="G20" s="40"/>
      <c r="H20" s="40"/>
      <c r="I20" s="40"/>
      <c r="J20" s="40"/>
      <c r="K20" s="40"/>
      <c r="L20" s="40"/>
      <c r="M20" s="41"/>
      <c r="O20" s="101">
        <f t="shared" si="1"/>
        <v>9.4590846047156729E-2</v>
      </c>
    </row>
    <row r="21" spans="2:15" ht="18" customHeight="1" x14ac:dyDescent="0.2">
      <c r="B21" s="22"/>
      <c r="C21" s="35" t="s">
        <v>25</v>
      </c>
      <c r="D21" s="61">
        <v>8.08</v>
      </c>
      <c r="E21" s="60">
        <v>604.37</v>
      </c>
      <c r="F21" s="60">
        <f t="shared" si="0"/>
        <v>74.79826732673267</v>
      </c>
      <c r="G21" s="40"/>
      <c r="H21" s="40"/>
      <c r="I21" s="40"/>
      <c r="J21" s="40"/>
      <c r="K21" s="40"/>
      <c r="L21" s="40"/>
      <c r="M21" s="41"/>
      <c r="O21" s="101">
        <f t="shared" si="1"/>
        <v>2.3821591485048144E-2</v>
      </c>
    </row>
    <row r="22" spans="2:15" ht="18" customHeight="1" x14ac:dyDescent="0.2">
      <c r="B22" s="22"/>
      <c r="C22" s="35" t="s">
        <v>26</v>
      </c>
      <c r="D22" s="35">
        <v>8.1530000000000005</v>
      </c>
      <c r="E22" s="60">
        <v>789.32</v>
      </c>
      <c r="F22" s="60">
        <f t="shared" si="0"/>
        <v>96.813442904452344</v>
      </c>
      <c r="G22" s="40"/>
      <c r="H22" s="40"/>
      <c r="I22" s="40"/>
      <c r="J22" s="40"/>
      <c r="K22" s="40"/>
      <c r="L22" s="40"/>
      <c r="M22" s="41"/>
      <c r="O22" s="101">
        <f t="shared" si="1"/>
        <v>9.0346534653464872E-3</v>
      </c>
    </row>
    <row r="23" spans="2:15" ht="18" customHeight="1" x14ac:dyDescent="0.2">
      <c r="B23" s="22"/>
      <c r="C23" s="35" t="s">
        <v>27</v>
      </c>
      <c r="D23" s="35">
        <v>8.5310000000000006</v>
      </c>
      <c r="E23" s="74">
        <v>1028.6300000000001</v>
      </c>
      <c r="F23" s="60">
        <f t="shared" si="0"/>
        <v>120.57554800140664</v>
      </c>
      <c r="G23" s="40"/>
      <c r="H23" s="40"/>
      <c r="I23" s="40"/>
      <c r="J23" s="40"/>
      <c r="K23" s="40"/>
      <c r="L23" s="40"/>
      <c r="M23" s="41"/>
      <c r="O23" s="101">
        <f t="shared" si="1"/>
        <v>4.6363301852079042E-2</v>
      </c>
    </row>
    <row r="24" spans="2:15" ht="18" customHeight="1" x14ac:dyDescent="0.2">
      <c r="B24" s="22"/>
      <c r="C24" s="35" t="s">
        <v>28</v>
      </c>
      <c r="D24" s="35">
        <v>8.8930000000000007</v>
      </c>
      <c r="E24" s="74">
        <v>1519.38</v>
      </c>
      <c r="F24" s="60">
        <f t="shared" si="0"/>
        <v>170.8512313055212</v>
      </c>
      <c r="G24" s="40"/>
      <c r="H24" s="40"/>
      <c r="I24" s="40"/>
      <c r="J24" s="40"/>
      <c r="K24" s="40"/>
      <c r="L24" s="40"/>
      <c r="M24" s="41"/>
      <c r="O24" s="101">
        <f t="shared" si="1"/>
        <v>4.2433477904114447E-2</v>
      </c>
    </row>
    <row r="25" spans="2:15" ht="18" customHeight="1" x14ac:dyDescent="0.2">
      <c r="B25" s="22"/>
      <c r="C25" s="58" t="s">
        <v>29</v>
      </c>
      <c r="D25" s="58">
        <v>9.8859999999999992</v>
      </c>
      <c r="E25" s="75">
        <v>2377.6</v>
      </c>
      <c r="F25" s="62">
        <f t="shared" si="0"/>
        <v>240.50171960347967</v>
      </c>
      <c r="G25" s="40"/>
      <c r="H25" s="40"/>
      <c r="I25" s="40"/>
      <c r="J25" s="40"/>
      <c r="K25" s="40"/>
      <c r="L25" s="40"/>
      <c r="M25" s="41"/>
      <c r="O25" s="101">
        <f t="shared" si="1"/>
        <v>0.11166085685370497</v>
      </c>
    </row>
    <row r="26" spans="2:15" ht="18" customHeight="1" x14ac:dyDescent="0.2">
      <c r="B26" s="22"/>
      <c r="C26" s="35"/>
      <c r="D26" s="35"/>
      <c r="E26" s="35"/>
      <c r="F26" s="40"/>
      <c r="G26" s="40"/>
      <c r="H26" s="40"/>
      <c r="I26" s="40"/>
      <c r="J26" s="40"/>
      <c r="K26" s="40"/>
      <c r="L26" s="40"/>
      <c r="M26" s="41"/>
    </row>
    <row r="27" spans="2:15" ht="18" customHeight="1" x14ac:dyDescent="0.2">
      <c r="B27" s="33"/>
      <c r="C27" s="40"/>
      <c r="D27" s="40"/>
      <c r="E27" s="40"/>
      <c r="F27" s="40"/>
      <c r="G27" s="40"/>
      <c r="H27" s="40"/>
      <c r="I27" s="40"/>
      <c r="J27" s="40"/>
      <c r="K27" s="40"/>
      <c r="L27" s="40"/>
      <c r="M27" s="41"/>
    </row>
    <row r="28" spans="2:15" s="3" customFormat="1" ht="18" customHeight="1" x14ac:dyDescent="0.2">
      <c r="B28" s="134" t="s">
        <v>7</v>
      </c>
      <c r="C28" s="135"/>
      <c r="D28" s="135"/>
      <c r="E28" s="135"/>
      <c r="F28" s="135"/>
      <c r="G28" s="135"/>
      <c r="H28" s="135"/>
      <c r="I28" s="135"/>
      <c r="J28" s="135"/>
      <c r="K28" s="135"/>
      <c r="L28" s="135"/>
      <c r="M28" s="136"/>
    </row>
    <row r="29" spans="2:15" s="8" customFormat="1" ht="18" customHeight="1" x14ac:dyDescent="0.2">
      <c r="B29" s="5"/>
      <c r="C29" s="24"/>
      <c r="D29" s="24"/>
      <c r="E29" s="24"/>
      <c r="F29" s="17"/>
      <c r="G29" s="18"/>
      <c r="H29" s="24"/>
      <c r="I29" s="24"/>
      <c r="J29" s="6"/>
      <c r="K29" s="6"/>
      <c r="L29" s="6"/>
      <c r="M29" s="7"/>
    </row>
    <row r="30" spans="2:15" s="8" customFormat="1" ht="18" customHeight="1" x14ac:dyDescent="0.2">
      <c r="B30" s="5"/>
      <c r="C30" s="40"/>
      <c r="D30" s="40"/>
      <c r="E30" s="140" t="s">
        <v>39</v>
      </c>
      <c r="F30" s="140"/>
      <c r="G30" s="140" t="s">
        <v>38</v>
      </c>
      <c r="H30" s="140"/>
      <c r="I30" s="40"/>
      <c r="J30" s="6"/>
      <c r="K30" s="6"/>
      <c r="L30" s="6"/>
      <c r="M30" s="7"/>
    </row>
    <row r="31" spans="2:15" ht="35" customHeight="1" x14ac:dyDescent="0.2">
      <c r="B31" s="22"/>
      <c r="C31" s="58" t="s">
        <v>35</v>
      </c>
      <c r="D31" s="58" t="s">
        <v>32</v>
      </c>
      <c r="E31" s="58" t="s">
        <v>36</v>
      </c>
      <c r="F31" s="58" t="s">
        <v>37</v>
      </c>
      <c r="G31" s="58" t="s">
        <v>33</v>
      </c>
      <c r="H31" s="58" t="s">
        <v>34</v>
      </c>
      <c r="I31" s="35"/>
      <c r="J31" s="35"/>
      <c r="K31" s="35"/>
      <c r="L31" s="40"/>
      <c r="M31" s="41"/>
    </row>
    <row r="32" spans="2:15" ht="18" customHeight="1" x14ac:dyDescent="0.2">
      <c r="B32" s="22"/>
      <c r="C32" s="35" t="s">
        <v>20</v>
      </c>
      <c r="D32" s="35">
        <v>1.19</v>
      </c>
      <c r="E32" s="60">
        <v>0.16894999999999999</v>
      </c>
      <c r="F32" s="60">
        <f t="shared" ref="F32:F39" si="2">E32/D32</f>
        <v>0.14197478991596638</v>
      </c>
      <c r="G32" s="60">
        <f>E32*6.824</f>
        <v>1.1529147999999998</v>
      </c>
      <c r="H32" s="60">
        <f t="shared" ref="H32:H37" si="3">G32/D32</f>
        <v>0.96883596638655445</v>
      </c>
      <c r="I32" s="64" t="s">
        <v>43</v>
      </c>
      <c r="J32" s="40"/>
      <c r="K32" s="40"/>
      <c r="L32" s="40"/>
      <c r="M32" s="41"/>
    </row>
    <row r="33" spans="2:15" ht="18" customHeight="1" x14ac:dyDescent="0.2">
      <c r="B33" s="22"/>
      <c r="C33" s="35" t="s">
        <v>21</v>
      </c>
      <c r="D33" s="35">
        <v>2.25</v>
      </c>
      <c r="E33" s="60">
        <v>0.32301999999999997</v>
      </c>
      <c r="F33" s="60">
        <f t="shared" si="2"/>
        <v>0.14356444444444444</v>
      </c>
      <c r="G33" s="60">
        <f>E33*6.827</f>
        <v>2.2052575399999998</v>
      </c>
      <c r="H33" s="60">
        <f t="shared" si="3"/>
        <v>0.9801144622222222</v>
      </c>
      <c r="I33" s="64" t="s">
        <v>43</v>
      </c>
      <c r="J33" s="40"/>
      <c r="K33" s="40"/>
      <c r="L33" s="40"/>
      <c r="M33" s="41"/>
      <c r="O33" s="101">
        <f t="shared" ref="O33:O41" si="4">D33/D32-1</f>
        <v>0.89075630252100857</v>
      </c>
    </row>
    <row r="34" spans="2:15" ht="18" customHeight="1" x14ac:dyDescent="0.2">
      <c r="B34" s="22"/>
      <c r="C34" s="35" t="s">
        <v>22</v>
      </c>
      <c r="D34" s="35">
        <v>3.28</v>
      </c>
      <c r="E34" s="60">
        <v>0.57665</v>
      </c>
      <c r="F34" s="60">
        <f t="shared" si="2"/>
        <v>0.1758079268292683</v>
      </c>
      <c r="G34" s="60">
        <f>E34*6.591</f>
        <v>3.8007001499999999</v>
      </c>
      <c r="H34" s="60">
        <f t="shared" si="3"/>
        <v>1.1587500457317075</v>
      </c>
      <c r="I34" s="64" t="s">
        <v>43</v>
      </c>
      <c r="J34" s="40"/>
      <c r="K34" s="40"/>
      <c r="L34" s="40"/>
      <c r="M34" s="41"/>
      <c r="O34" s="101">
        <f t="shared" si="4"/>
        <v>0.45777777777777762</v>
      </c>
    </row>
    <row r="35" spans="2:15" ht="18" customHeight="1" x14ac:dyDescent="0.2">
      <c r="B35" s="79" t="s">
        <v>534</v>
      </c>
      <c r="C35" s="35" t="s">
        <v>23</v>
      </c>
      <c r="D35" s="59">
        <v>4.0199999999999996</v>
      </c>
      <c r="E35" s="60">
        <v>1.6785099999999999</v>
      </c>
      <c r="F35" s="60">
        <f t="shared" si="2"/>
        <v>0.41753980099502491</v>
      </c>
      <c r="G35" s="60">
        <f>E35*6.295</f>
        <v>10.566220449999999</v>
      </c>
      <c r="H35" s="60">
        <f t="shared" si="3"/>
        <v>2.6284130472636815</v>
      </c>
      <c r="I35" s="64" t="s">
        <v>43</v>
      </c>
      <c r="J35" s="40"/>
      <c r="K35" s="40"/>
      <c r="L35" s="40"/>
      <c r="M35" s="41"/>
      <c r="O35" s="101">
        <f t="shared" si="4"/>
        <v>0.22560975609756095</v>
      </c>
    </row>
    <row r="36" spans="2:15" ht="18" customHeight="1" x14ac:dyDescent="0.2">
      <c r="B36" s="22"/>
      <c r="C36" s="35" t="s">
        <v>24</v>
      </c>
      <c r="D36" s="35">
        <v>4.5599999999999996</v>
      </c>
      <c r="E36" s="60">
        <v>3.2903199999999999</v>
      </c>
      <c r="F36" s="60">
        <f t="shared" si="2"/>
        <v>0.72156140350877196</v>
      </c>
      <c r="G36" s="60">
        <f>E36*6.23</f>
        <v>20.498693599999999</v>
      </c>
      <c r="H36" s="60">
        <f t="shared" si="3"/>
        <v>4.4953275438596494</v>
      </c>
      <c r="I36" s="64" t="s">
        <v>43</v>
      </c>
      <c r="J36" s="40"/>
      <c r="K36" s="40"/>
      <c r="L36" s="40"/>
      <c r="M36" s="41"/>
      <c r="O36" s="101">
        <f t="shared" si="4"/>
        <v>0.13432835820895517</v>
      </c>
    </row>
    <row r="37" spans="2:15" ht="18" customHeight="1" x14ac:dyDescent="0.2">
      <c r="B37" s="22"/>
      <c r="C37" s="35" t="s">
        <v>25</v>
      </c>
      <c r="D37" s="59">
        <v>4.75</v>
      </c>
      <c r="E37" s="60">
        <v>6.7108800000000004</v>
      </c>
      <c r="F37" s="60">
        <f t="shared" si="2"/>
        <v>1.4128168421052631</v>
      </c>
      <c r="G37" s="60">
        <f>E37*6.054</f>
        <v>40.627667520000003</v>
      </c>
      <c r="H37" s="60">
        <f t="shared" si="3"/>
        <v>8.5531931621052646</v>
      </c>
      <c r="I37" s="64" t="s">
        <v>43</v>
      </c>
      <c r="J37" s="40"/>
      <c r="K37" s="40"/>
      <c r="L37" s="40"/>
      <c r="M37" s="41"/>
      <c r="O37" s="101">
        <f t="shared" si="4"/>
        <v>4.1666666666666741E-2</v>
      </c>
    </row>
    <row r="38" spans="2:15" ht="18" customHeight="1" x14ac:dyDescent="0.2">
      <c r="B38" s="22"/>
      <c r="C38" s="35" t="s">
        <v>26</v>
      </c>
      <c r="D38" s="35">
        <v>5.09</v>
      </c>
      <c r="E38" s="60">
        <v>13.906599999999999</v>
      </c>
      <c r="F38" s="60">
        <f t="shared" si="2"/>
        <v>2.7321414538310411</v>
      </c>
      <c r="G38" s="60">
        <v>78.19547</v>
      </c>
      <c r="H38" s="60">
        <f>G38/D38</f>
        <v>15.362567779960708</v>
      </c>
      <c r="I38" s="64" t="s">
        <v>42</v>
      </c>
      <c r="J38" s="40"/>
      <c r="K38" s="40"/>
      <c r="L38" s="40"/>
      <c r="M38" s="41"/>
      <c r="O38" s="101">
        <f t="shared" si="4"/>
        <v>7.1578947368420964E-2</v>
      </c>
    </row>
    <row r="39" spans="2:15" ht="18" customHeight="1" x14ac:dyDescent="0.2">
      <c r="B39" s="22"/>
      <c r="C39" s="35" t="s">
        <v>27</v>
      </c>
      <c r="D39" s="35">
        <v>5.23</v>
      </c>
      <c r="E39" s="60">
        <v>18.045829999999999</v>
      </c>
      <c r="F39" s="60">
        <f t="shared" si="2"/>
        <v>3.45044550669216</v>
      </c>
      <c r="G39" s="60">
        <v>93.570949999999996</v>
      </c>
      <c r="H39" s="60">
        <f>G39/D39</f>
        <v>17.891195028680688</v>
      </c>
      <c r="I39" s="64" t="s">
        <v>42</v>
      </c>
      <c r="J39" s="40"/>
      <c r="K39" s="40"/>
      <c r="L39" s="40"/>
      <c r="M39" s="41"/>
      <c r="O39" s="101">
        <f t="shared" si="4"/>
        <v>2.7504911591355707E-2</v>
      </c>
    </row>
    <row r="40" spans="2:15" ht="18" customHeight="1" x14ac:dyDescent="0.2">
      <c r="B40" s="79" t="s">
        <v>670</v>
      </c>
      <c r="C40" s="35" t="s">
        <v>28</v>
      </c>
      <c r="D40" s="35">
        <v>5.09</v>
      </c>
      <c r="E40" s="65"/>
      <c r="F40" s="65"/>
      <c r="G40" s="60">
        <v>99.043409999999994</v>
      </c>
      <c r="H40" s="60">
        <f>G40/D40</f>
        <v>19.45843025540275</v>
      </c>
      <c r="I40" s="64" t="s">
        <v>41</v>
      </c>
      <c r="J40" s="40"/>
      <c r="K40" s="40"/>
      <c r="L40" s="40"/>
      <c r="M40" s="41"/>
      <c r="O40" s="101">
        <f t="shared" si="4"/>
        <v>-2.6768642447418833E-2</v>
      </c>
    </row>
    <row r="41" spans="2:15" ht="18" customHeight="1" x14ac:dyDescent="0.2">
      <c r="B41" s="79" t="s">
        <v>671</v>
      </c>
      <c r="C41" s="58" t="s">
        <v>29</v>
      </c>
      <c r="D41" s="58">
        <v>5.15</v>
      </c>
      <c r="E41" s="66"/>
      <c r="F41" s="66"/>
      <c r="G41" s="62">
        <v>122.38113</v>
      </c>
      <c r="H41" s="62">
        <f>G41/D41</f>
        <v>23.763326213592229</v>
      </c>
      <c r="I41" s="64" t="s">
        <v>40</v>
      </c>
      <c r="J41" s="40"/>
      <c r="K41" s="40"/>
      <c r="L41" s="40"/>
      <c r="M41" s="41"/>
      <c r="O41" s="101">
        <f t="shared" si="4"/>
        <v>1.1787819253438192E-2</v>
      </c>
    </row>
    <row r="42" spans="2:15" s="8" customFormat="1" ht="18" customHeight="1" x14ac:dyDescent="0.2">
      <c r="B42" s="6"/>
      <c r="C42" s="40"/>
      <c r="D42" s="40"/>
      <c r="E42" s="40"/>
      <c r="F42" s="17"/>
      <c r="G42" s="18"/>
      <c r="H42" s="40"/>
      <c r="I42" s="40"/>
      <c r="J42" s="6"/>
      <c r="K42" s="6"/>
      <c r="L42" s="6"/>
      <c r="M42" s="7"/>
    </row>
    <row r="43" spans="2:15" s="8" customFormat="1" ht="18" customHeight="1" x14ac:dyDescent="0.2">
      <c r="B43" s="6"/>
      <c r="C43" s="40"/>
      <c r="D43" s="40"/>
      <c r="E43" s="40"/>
      <c r="F43" s="17"/>
      <c r="G43" s="18"/>
      <c r="H43" s="40"/>
      <c r="I43" s="40"/>
      <c r="J43" s="6"/>
      <c r="K43" s="6"/>
      <c r="L43" s="6"/>
      <c r="M43" s="7"/>
    </row>
    <row r="44" spans="2:15" ht="18" customHeight="1" x14ac:dyDescent="0.2">
      <c r="B44" s="137" t="s">
        <v>8</v>
      </c>
      <c r="C44" s="138"/>
      <c r="D44" s="138"/>
      <c r="E44" s="138"/>
      <c r="F44" s="138"/>
      <c r="G44" s="138"/>
      <c r="H44" s="138"/>
      <c r="I44" s="138"/>
      <c r="J44" s="138"/>
      <c r="K44" s="138"/>
      <c r="L44" s="138"/>
      <c r="M44" s="139"/>
    </row>
    <row r="45" spans="2:15" ht="18" customHeight="1" x14ac:dyDescent="0.2">
      <c r="B45" s="2"/>
      <c r="C45" s="3"/>
      <c r="D45" s="3"/>
      <c r="E45" s="3"/>
      <c r="F45" s="3"/>
      <c r="G45" s="3"/>
      <c r="H45" s="3"/>
      <c r="I45" s="3"/>
      <c r="J45" s="3"/>
      <c r="K45" s="3"/>
      <c r="L45" s="3"/>
      <c r="M45" s="4"/>
    </row>
    <row r="46" spans="2:15" s="8" customFormat="1" ht="18" customHeight="1" x14ac:dyDescent="0.2">
      <c r="B46" s="5"/>
      <c r="C46" s="40"/>
      <c r="D46" s="40"/>
      <c r="E46" s="140" t="s">
        <v>39</v>
      </c>
      <c r="F46" s="140"/>
      <c r="G46" s="140" t="s">
        <v>38</v>
      </c>
      <c r="H46" s="140"/>
      <c r="I46" s="40"/>
      <c r="J46" s="6"/>
      <c r="K46" s="6"/>
      <c r="L46" s="6"/>
      <c r="M46" s="7"/>
    </row>
    <row r="47" spans="2:15" ht="35" customHeight="1" x14ac:dyDescent="0.2">
      <c r="B47" s="22"/>
      <c r="C47" s="58" t="s">
        <v>35</v>
      </c>
      <c r="D47" s="58" t="s">
        <v>32</v>
      </c>
      <c r="E47" s="58" t="s">
        <v>36</v>
      </c>
      <c r="F47" s="58" t="s">
        <v>37</v>
      </c>
      <c r="G47" s="58" t="s">
        <v>33</v>
      </c>
      <c r="H47" s="58" t="s">
        <v>34</v>
      </c>
      <c r="I47" s="35"/>
      <c r="J47" s="35"/>
      <c r="K47" s="35"/>
      <c r="L47" s="40"/>
      <c r="M47" s="41"/>
    </row>
    <row r="48" spans="2:15" ht="18" customHeight="1" x14ac:dyDescent="0.2">
      <c r="B48" s="22"/>
      <c r="C48" s="35" t="s">
        <v>25</v>
      </c>
      <c r="D48" s="61">
        <f>D49/2.056</f>
        <v>0.33706225680933849</v>
      </c>
      <c r="E48" s="60">
        <v>3.1289999999999998E-2</v>
      </c>
      <c r="F48" s="60">
        <f>E48/D48</f>
        <v>9.2831515151515151E-2</v>
      </c>
      <c r="G48" s="60">
        <f>E48*6.054</f>
        <v>0.18942966</v>
      </c>
      <c r="H48" s="60">
        <f t="shared" ref="H48" si="5">G48/D48</f>
        <v>0.5620019927272728</v>
      </c>
      <c r="I48" s="64" t="s">
        <v>43</v>
      </c>
      <c r="J48" s="40"/>
      <c r="K48" s="40"/>
      <c r="L48" s="40"/>
      <c r="M48" s="41"/>
    </row>
    <row r="49" spans="2:13" ht="18" customHeight="1" x14ac:dyDescent="0.2">
      <c r="B49" s="79" t="s">
        <v>534</v>
      </c>
      <c r="C49" s="35" t="s">
        <v>26</v>
      </c>
      <c r="D49" s="35">
        <v>0.69299999999999995</v>
      </c>
      <c r="E49" s="60">
        <v>0.44755</v>
      </c>
      <c r="F49" s="60">
        <f>E49/D49</f>
        <v>0.64581529581529584</v>
      </c>
      <c r="G49" s="60">
        <f>E49*6.202</f>
        <v>2.7757051000000001</v>
      </c>
      <c r="H49" s="60">
        <f>G49/D49</f>
        <v>4.0053464646464647</v>
      </c>
      <c r="I49" s="64" t="s">
        <v>43</v>
      </c>
      <c r="J49" s="40"/>
      <c r="K49" s="40"/>
      <c r="L49" s="40"/>
      <c r="M49" s="41"/>
    </row>
    <row r="50" spans="2:13" ht="18" customHeight="1" x14ac:dyDescent="0.2">
      <c r="B50" s="22"/>
      <c r="C50" s="35" t="s">
        <v>27</v>
      </c>
      <c r="D50" s="35">
        <v>0.69799999999999995</v>
      </c>
      <c r="E50" s="60">
        <v>1.33988</v>
      </c>
      <c r="F50" s="60">
        <f>E50/D50</f>
        <v>1.919598853868195</v>
      </c>
      <c r="G50" s="60">
        <f>E50*6.49</f>
        <v>8.6958211999999993</v>
      </c>
      <c r="H50" s="60">
        <f>G50/D50</f>
        <v>12.458196561604584</v>
      </c>
      <c r="I50" s="64" t="s">
        <v>43</v>
      </c>
      <c r="J50" s="40"/>
      <c r="K50" s="40"/>
      <c r="L50" s="40"/>
      <c r="M50" s="41"/>
    </row>
    <row r="51" spans="2:13" ht="18" customHeight="1" x14ac:dyDescent="0.2">
      <c r="B51" s="22"/>
      <c r="C51" s="35" t="s">
        <v>28</v>
      </c>
      <c r="D51" s="35">
        <v>0.81100000000000005</v>
      </c>
      <c r="E51" s="60">
        <v>5.5309799999999996</v>
      </c>
      <c r="F51" s="60">
        <f>E51/D51</f>
        <v>6.8199506781750916</v>
      </c>
      <c r="G51" s="60">
        <f>E51*6.9429</f>
        <v>38.401041041999996</v>
      </c>
      <c r="H51" s="60">
        <f>G51/D51</f>
        <v>47.35023556350184</v>
      </c>
      <c r="I51" s="64" t="s">
        <v>43</v>
      </c>
      <c r="J51" s="40"/>
      <c r="K51" s="40"/>
      <c r="L51" s="40"/>
      <c r="M51" s="41"/>
    </row>
    <row r="52" spans="2:13" ht="18" customHeight="1" x14ac:dyDescent="0.2">
      <c r="B52" s="22"/>
      <c r="C52" s="58" t="s">
        <v>29</v>
      </c>
      <c r="D52" s="58">
        <v>0.99099999999999999</v>
      </c>
      <c r="E52" s="62">
        <v>13.18271</v>
      </c>
      <c r="F52" s="62">
        <f>E52/D52</f>
        <v>13.302431886982847</v>
      </c>
      <c r="G52" s="62">
        <f>E52*6.5062</f>
        <v>85.769347801999999</v>
      </c>
      <c r="H52" s="62">
        <f>G52/D52</f>
        <v>86.548282343087791</v>
      </c>
      <c r="I52" s="64" t="s">
        <v>43</v>
      </c>
      <c r="J52" s="40"/>
      <c r="K52" s="40"/>
      <c r="L52" s="40"/>
      <c r="M52" s="41"/>
    </row>
    <row r="53" spans="2:13" ht="18" customHeight="1" x14ac:dyDescent="0.2">
      <c r="B53" s="49"/>
      <c r="C53" s="3"/>
      <c r="D53" s="3"/>
      <c r="E53" s="3"/>
      <c r="F53" s="3"/>
      <c r="G53" s="3"/>
      <c r="H53" s="3"/>
      <c r="I53" s="3"/>
      <c r="J53" s="3"/>
      <c r="K53" s="3"/>
      <c r="L53" s="3"/>
      <c r="M53" s="4"/>
    </row>
    <row r="54" spans="2:13" ht="18" customHeight="1" x14ac:dyDescent="0.2">
      <c r="B54" s="2"/>
      <c r="C54" s="3"/>
      <c r="D54" s="3"/>
      <c r="E54" s="3"/>
      <c r="F54" s="3"/>
      <c r="G54" s="3"/>
      <c r="H54" s="3"/>
      <c r="I54" s="3"/>
      <c r="J54" s="3"/>
      <c r="K54" s="3"/>
      <c r="L54" s="3"/>
      <c r="M54" s="4"/>
    </row>
    <row r="55" spans="2:13" ht="19" customHeight="1" x14ac:dyDescent="0.2">
      <c r="B55" s="134" t="s">
        <v>9</v>
      </c>
      <c r="C55" s="135"/>
      <c r="D55" s="135"/>
      <c r="E55" s="135"/>
      <c r="F55" s="135"/>
      <c r="G55" s="135"/>
      <c r="H55" s="135"/>
      <c r="I55" s="135"/>
      <c r="J55" s="135"/>
      <c r="K55" s="135"/>
      <c r="L55" s="135"/>
      <c r="M55" s="136"/>
    </row>
    <row r="56" spans="2:13" s="8" customFormat="1" ht="18" customHeight="1" x14ac:dyDescent="0.2">
      <c r="B56" s="39"/>
      <c r="C56" s="40"/>
      <c r="D56" s="40"/>
      <c r="E56" s="40"/>
      <c r="F56" s="40"/>
      <c r="G56" s="40"/>
      <c r="H56" s="40"/>
      <c r="I56" s="40"/>
      <c r="J56" s="40"/>
      <c r="K56" s="40"/>
      <c r="L56" s="40"/>
      <c r="M56" s="41"/>
    </row>
    <row r="57" spans="2:13" s="8" customFormat="1" ht="18" customHeight="1" x14ac:dyDescent="0.2">
      <c r="B57" s="22" t="s">
        <v>538</v>
      </c>
      <c r="C57" s="40"/>
      <c r="D57" s="40"/>
      <c r="E57" s="40"/>
      <c r="F57" s="40"/>
      <c r="G57" s="40"/>
      <c r="H57" s="20" t="s">
        <v>532</v>
      </c>
      <c r="I57" s="40"/>
      <c r="J57" s="40"/>
      <c r="K57" s="40"/>
      <c r="L57" s="40"/>
      <c r="M57" s="41"/>
    </row>
    <row r="58" spans="2:13" s="8" customFormat="1" ht="18" customHeight="1" x14ac:dyDescent="0.2">
      <c r="B58" s="22" t="s">
        <v>536</v>
      </c>
      <c r="C58" s="40"/>
      <c r="D58" s="40"/>
      <c r="E58" s="40"/>
      <c r="F58" s="40"/>
      <c r="G58" s="40"/>
      <c r="H58" s="40"/>
      <c r="I58" s="40"/>
      <c r="J58" s="40"/>
      <c r="K58" s="40"/>
      <c r="L58" s="40"/>
      <c r="M58" s="41"/>
    </row>
    <row r="59" spans="2:13" s="8" customFormat="1" ht="18" customHeight="1" x14ac:dyDescent="0.2">
      <c r="B59" s="22" t="s">
        <v>561</v>
      </c>
      <c r="C59" s="40"/>
      <c r="D59" s="40"/>
      <c r="E59" s="40"/>
      <c r="F59" s="40"/>
      <c r="G59" s="40"/>
      <c r="H59" s="40"/>
      <c r="I59" s="40"/>
      <c r="J59" s="40"/>
      <c r="K59" s="40"/>
      <c r="L59" s="40"/>
      <c r="M59" s="41"/>
    </row>
    <row r="60" spans="2:13" s="8" customFormat="1" ht="18" customHeight="1" x14ac:dyDescent="0.2">
      <c r="B60" s="22" t="s">
        <v>537</v>
      </c>
      <c r="C60" s="40"/>
      <c r="D60" s="40"/>
      <c r="E60" s="40"/>
      <c r="F60" s="40"/>
      <c r="G60" s="40"/>
      <c r="H60" s="40"/>
      <c r="I60" s="40"/>
      <c r="J60" s="40"/>
      <c r="K60" s="40"/>
      <c r="L60" s="40"/>
      <c r="M60" s="41"/>
    </row>
    <row r="61" spans="2:13" s="8" customFormat="1" ht="18" customHeight="1" x14ac:dyDescent="0.2">
      <c r="B61" s="22" t="s">
        <v>540</v>
      </c>
      <c r="C61" s="40"/>
      <c r="D61" s="40"/>
      <c r="E61" s="40"/>
      <c r="F61" s="40"/>
      <c r="G61" s="40"/>
      <c r="H61" s="40"/>
      <c r="I61" s="40"/>
      <c r="J61" s="40"/>
      <c r="K61" s="40"/>
      <c r="L61" s="40"/>
      <c r="M61" s="41"/>
    </row>
    <row r="62" spans="2:13" s="8" customFormat="1" ht="18" customHeight="1" x14ac:dyDescent="0.2">
      <c r="B62" s="39" t="s">
        <v>562</v>
      </c>
      <c r="C62" s="40"/>
      <c r="D62" s="40"/>
      <c r="E62" s="40"/>
      <c r="F62" s="40"/>
      <c r="G62" s="40"/>
      <c r="H62" s="40"/>
      <c r="I62" s="40"/>
      <c r="J62" s="40"/>
      <c r="K62" s="40"/>
      <c r="L62" s="40"/>
      <c r="M62" s="41"/>
    </row>
    <row r="63" spans="2:13" s="8" customFormat="1" ht="18" customHeight="1" x14ac:dyDescent="0.2">
      <c r="B63" s="22"/>
      <c r="C63" s="40"/>
      <c r="D63" s="40"/>
      <c r="E63" s="40"/>
      <c r="F63" s="40"/>
      <c r="G63" s="40"/>
      <c r="H63" s="40"/>
      <c r="I63" s="40"/>
      <c r="J63" s="40"/>
      <c r="K63" s="40"/>
      <c r="L63" s="40"/>
      <c r="M63" s="41"/>
    </row>
    <row r="64" spans="2:13" s="8" customFormat="1" ht="18" customHeight="1" x14ac:dyDescent="0.2">
      <c r="B64" s="22" t="s">
        <v>539</v>
      </c>
      <c r="C64" s="40"/>
      <c r="D64" s="40"/>
      <c r="E64" s="40"/>
      <c r="F64" s="40"/>
      <c r="G64" s="40"/>
      <c r="H64" s="40"/>
      <c r="I64" s="40"/>
      <c r="J64" s="40"/>
      <c r="K64" s="40"/>
      <c r="L64" s="40"/>
      <c r="M64" s="41"/>
    </row>
    <row r="65" spans="2:13" s="8" customFormat="1" ht="18" customHeight="1" x14ac:dyDescent="0.2">
      <c r="B65" s="2" t="s">
        <v>559</v>
      </c>
      <c r="C65" s="40"/>
      <c r="D65" s="40"/>
      <c r="E65" s="40"/>
      <c r="F65" s="40"/>
      <c r="G65" s="40"/>
      <c r="H65" s="40"/>
      <c r="I65" s="40"/>
      <c r="J65" s="40"/>
      <c r="K65" s="40"/>
      <c r="L65" s="40"/>
      <c r="M65" s="41"/>
    </row>
    <row r="66" spans="2:13" s="8" customFormat="1" ht="18" customHeight="1" x14ac:dyDescent="0.2">
      <c r="B66" s="2"/>
      <c r="C66" s="40"/>
      <c r="D66" s="40"/>
      <c r="E66" s="40"/>
      <c r="F66" s="40"/>
      <c r="G66" s="40"/>
      <c r="H66" s="40"/>
      <c r="I66" s="40"/>
      <c r="J66" s="40"/>
      <c r="K66" s="40"/>
      <c r="L66" s="40"/>
      <c r="M66" s="41"/>
    </row>
    <row r="67" spans="2:13" ht="18" customHeight="1" x14ac:dyDescent="0.2">
      <c r="B67" s="2" t="s">
        <v>541</v>
      </c>
      <c r="C67" s="47"/>
      <c r="D67" s="47"/>
      <c r="E67" s="47"/>
      <c r="F67" s="47"/>
      <c r="G67" s="48"/>
      <c r="H67" s="48"/>
      <c r="I67" s="15"/>
      <c r="J67" s="3"/>
      <c r="K67" s="3"/>
      <c r="L67" s="3"/>
      <c r="M67" s="4"/>
    </row>
    <row r="68" spans="2:13" ht="18" customHeight="1" x14ac:dyDescent="0.2">
      <c r="B68" s="2" t="s">
        <v>664</v>
      </c>
      <c r="C68" s="47"/>
      <c r="D68" s="47"/>
      <c r="E68" s="47"/>
      <c r="F68" s="47"/>
      <c r="G68" s="48"/>
      <c r="H68" s="48"/>
      <c r="I68" s="15"/>
      <c r="J68" s="3"/>
      <c r="K68" s="3"/>
      <c r="L68" s="3"/>
      <c r="M68" s="4"/>
    </row>
    <row r="69" spans="2:13" ht="18" customHeight="1" x14ac:dyDescent="0.2">
      <c r="B69" s="2" t="s">
        <v>665</v>
      </c>
      <c r="C69" s="47"/>
      <c r="D69" s="47"/>
      <c r="E69" s="47"/>
      <c r="F69" s="47"/>
      <c r="G69" s="48"/>
      <c r="H69" s="48"/>
      <c r="I69" s="15"/>
      <c r="J69" s="3"/>
      <c r="K69" s="3"/>
      <c r="L69" s="3"/>
      <c r="M69" s="4"/>
    </row>
    <row r="70" spans="2:13" ht="18" customHeight="1" x14ac:dyDescent="0.2">
      <c r="B70" s="2"/>
      <c r="C70" s="47"/>
      <c r="D70" s="47"/>
      <c r="E70" s="47"/>
      <c r="F70" s="47"/>
      <c r="G70" s="48"/>
      <c r="H70" s="48"/>
      <c r="I70" s="15"/>
      <c r="J70" s="3"/>
      <c r="K70" s="3"/>
      <c r="L70" s="3"/>
      <c r="M70" s="4"/>
    </row>
    <row r="71" spans="2:13" ht="18" customHeight="1" x14ac:dyDescent="0.2">
      <c r="B71" s="2" t="s">
        <v>558</v>
      </c>
      <c r="C71" s="47"/>
      <c r="D71" s="47"/>
      <c r="E71" s="47"/>
      <c r="F71" s="47"/>
      <c r="G71" s="48"/>
      <c r="H71" s="48"/>
      <c r="I71" s="15"/>
      <c r="J71" s="3"/>
      <c r="K71" s="3"/>
      <c r="L71" s="3"/>
      <c r="M71" s="4"/>
    </row>
    <row r="72" spans="2:13" ht="18" customHeight="1" x14ac:dyDescent="0.2">
      <c r="B72" s="9" t="s">
        <v>542</v>
      </c>
      <c r="C72" s="80" t="s">
        <v>560</v>
      </c>
      <c r="D72" s="80" t="s">
        <v>544</v>
      </c>
      <c r="E72" s="80" t="s">
        <v>545</v>
      </c>
      <c r="F72" s="80" t="s">
        <v>546</v>
      </c>
      <c r="G72" s="80" t="s">
        <v>552</v>
      </c>
      <c r="H72" s="80" t="s">
        <v>554</v>
      </c>
      <c r="I72" s="80" t="s">
        <v>2</v>
      </c>
      <c r="J72" s="80" t="s">
        <v>48</v>
      </c>
      <c r="K72" s="3"/>
      <c r="L72" s="3"/>
      <c r="M72" s="4"/>
    </row>
    <row r="73" spans="2:13" ht="18" customHeight="1" x14ac:dyDescent="0.2">
      <c r="B73" s="82" t="s">
        <v>548</v>
      </c>
      <c r="C73" s="83" t="s">
        <v>551</v>
      </c>
      <c r="D73" s="83"/>
      <c r="E73" s="83"/>
      <c r="F73" s="83"/>
      <c r="G73" s="83" t="s">
        <v>553</v>
      </c>
      <c r="H73" s="83"/>
      <c r="I73" s="83"/>
      <c r="J73" s="83"/>
      <c r="K73" s="3"/>
      <c r="L73" s="3"/>
      <c r="M73" s="4"/>
    </row>
    <row r="74" spans="2:13" ht="26" x14ac:dyDescent="0.2">
      <c r="B74" s="9" t="s">
        <v>543</v>
      </c>
      <c r="C74" s="81"/>
      <c r="D74" s="81" t="s">
        <v>549</v>
      </c>
      <c r="E74" s="81" t="s">
        <v>550</v>
      </c>
      <c r="F74" s="80" t="s">
        <v>547</v>
      </c>
      <c r="G74" s="80"/>
      <c r="H74" s="80" t="s">
        <v>555</v>
      </c>
      <c r="I74" s="81" t="s">
        <v>556</v>
      </c>
      <c r="J74" s="81" t="s">
        <v>557</v>
      </c>
      <c r="K74" s="3"/>
      <c r="L74" s="3"/>
      <c r="M74" s="4"/>
    </row>
    <row r="75" spans="2:13" ht="18" customHeight="1" x14ac:dyDescent="0.2">
      <c r="B75" s="2"/>
      <c r="C75" s="47"/>
      <c r="D75" s="47"/>
      <c r="E75" s="47"/>
      <c r="F75" s="47"/>
      <c r="G75" s="48"/>
      <c r="H75" s="48"/>
      <c r="I75" s="15"/>
      <c r="J75" s="3"/>
      <c r="K75" s="3"/>
      <c r="L75" s="3"/>
      <c r="M75" s="4"/>
    </row>
    <row r="76" spans="2:13" s="8" customFormat="1" ht="18" customHeight="1" x14ac:dyDescent="0.2">
      <c r="B76" s="25"/>
      <c r="C76" s="28"/>
      <c r="D76" s="28"/>
      <c r="E76" s="28"/>
      <c r="F76" s="28"/>
      <c r="G76" s="28"/>
      <c r="H76" s="28"/>
      <c r="I76" s="28"/>
      <c r="J76" s="28"/>
      <c r="K76" s="28"/>
      <c r="L76" s="28"/>
      <c r="M76" s="29"/>
    </row>
    <row r="77" spans="2:13" ht="18" customHeight="1" x14ac:dyDescent="0.2">
      <c r="B77" s="134" t="s">
        <v>10</v>
      </c>
      <c r="C77" s="135"/>
      <c r="D77" s="135"/>
      <c r="E77" s="135"/>
      <c r="F77" s="135"/>
      <c r="G77" s="135"/>
      <c r="H77" s="135"/>
      <c r="I77" s="135"/>
      <c r="J77" s="135"/>
      <c r="K77" s="135"/>
      <c r="L77" s="135"/>
      <c r="M77" s="136"/>
    </row>
    <row r="78" spans="2:13" s="8" customFormat="1" ht="18" customHeight="1" x14ac:dyDescent="0.2">
      <c r="B78" s="25"/>
      <c r="C78" s="24"/>
      <c r="D78" s="24"/>
      <c r="E78" s="24"/>
      <c r="F78" s="24"/>
      <c r="G78" s="24"/>
      <c r="H78" s="24"/>
      <c r="I78" s="24"/>
      <c r="J78" s="6"/>
      <c r="K78" s="6"/>
      <c r="L78" s="6"/>
      <c r="M78" s="7"/>
    </row>
    <row r="79" spans="2:13" s="8" customFormat="1" ht="18" customHeight="1" x14ac:dyDescent="0.2">
      <c r="B79" s="22" t="s">
        <v>47</v>
      </c>
      <c r="C79" s="40"/>
      <c r="D79" s="40"/>
      <c r="E79" s="40"/>
      <c r="F79" s="40"/>
      <c r="G79" s="40"/>
      <c r="H79" s="40"/>
      <c r="I79" s="40"/>
      <c r="J79" s="6"/>
      <c r="K79" s="6"/>
      <c r="L79" s="6"/>
      <c r="M79" s="7"/>
    </row>
    <row r="80" spans="2:13" s="8" customFormat="1" ht="18" customHeight="1" x14ac:dyDescent="0.2">
      <c r="B80" s="22" t="s">
        <v>46</v>
      </c>
      <c r="C80" s="40"/>
      <c r="D80" s="40"/>
      <c r="E80" s="40"/>
      <c r="F80" s="40"/>
      <c r="G80" s="40"/>
      <c r="H80" s="40"/>
      <c r="I80" s="40"/>
      <c r="J80" s="6"/>
      <c r="K80" s="6"/>
      <c r="L80" s="6"/>
      <c r="M80" s="7"/>
    </row>
    <row r="81" spans="2:13" s="8" customFormat="1" ht="18" customHeight="1" x14ac:dyDescent="0.2">
      <c r="B81" s="33"/>
      <c r="C81" s="40"/>
      <c r="D81" s="40"/>
      <c r="E81" s="40"/>
      <c r="F81" s="40"/>
      <c r="G81" s="40"/>
      <c r="H81" s="40"/>
      <c r="I81" s="40"/>
      <c r="J81" s="6"/>
      <c r="K81" s="6"/>
      <c r="L81" s="6"/>
      <c r="M81" s="7"/>
    </row>
    <row r="82" spans="2:13" ht="18" customHeight="1" x14ac:dyDescent="0.2">
      <c r="B82" s="12"/>
      <c r="C82" s="19"/>
      <c r="D82" s="14"/>
      <c r="E82" s="14"/>
      <c r="F82" s="14"/>
      <c r="G82" s="13"/>
      <c r="H82" s="3"/>
      <c r="I82" s="3"/>
      <c r="J82" s="3"/>
      <c r="K82" s="3"/>
      <c r="L82" s="3"/>
      <c r="M82" s="4"/>
    </row>
    <row r="83" spans="2:13" s="8" customFormat="1" ht="18" customHeight="1" x14ac:dyDescent="0.2">
      <c r="B83" s="134" t="s">
        <v>11</v>
      </c>
      <c r="C83" s="135"/>
      <c r="D83" s="135"/>
      <c r="E83" s="135"/>
      <c r="F83" s="135"/>
      <c r="G83" s="135"/>
      <c r="H83" s="135"/>
      <c r="I83" s="135"/>
      <c r="J83" s="135"/>
      <c r="K83" s="135"/>
      <c r="L83" s="135"/>
      <c r="M83" s="136"/>
    </row>
    <row r="84" spans="2:13" s="8" customFormat="1" ht="18" customHeight="1" x14ac:dyDescent="0.2">
      <c r="B84" s="43"/>
      <c r="C84" s="40"/>
      <c r="D84" s="40"/>
      <c r="E84" s="40"/>
      <c r="F84" s="40"/>
      <c r="G84" s="40"/>
      <c r="H84" s="40"/>
      <c r="I84" s="40"/>
      <c r="J84" s="6"/>
      <c r="K84" s="6"/>
      <c r="L84" s="6"/>
      <c r="M84" s="7"/>
    </row>
    <row r="85" spans="2:13" s="8" customFormat="1" ht="18" customHeight="1" x14ac:dyDescent="0.2">
      <c r="B85" s="67" t="s">
        <v>610</v>
      </c>
      <c r="C85" s="58" t="s">
        <v>2</v>
      </c>
      <c r="D85" s="58" t="s">
        <v>52</v>
      </c>
      <c r="E85" s="58" t="s">
        <v>48</v>
      </c>
      <c r="F85" s="58" t="s">
        <v>3</v>
      </c>
      <c r="G85" s="58" t="s">
        <v>4</v>
      </c>
      <c r="H85" s="40"/>
      <c r="I85" s="40"/>
      <c r="J85" s="6"/>
      <c r="K85" s="6"/>
      <c r="L85" s="6"/>
      <c r="M85" s="7"/>
    </row>
    <row r="86" spans="2:13" s="8" customFormat="1" ht="18" customHeight="1" x14ac:dyDescent="0.2">
      <c r="B86" s="50" t="s">
        <v>49</v>
      </c>
      <c r="C86" s="60" t="s">
        <v>58</v>
      </c>
      <c r="D86" s="60" t="s">
        <v>58</v>
      </c>
      <c r="E86" s="60">
        <v>2</v>
      </c>
      <c r="F86" s="60">
        <v>2.2999999999999998</v>
      </c>
      <c r="G86" s="60">
        <v>2.5</v>
      </c>
      <c r="H86" s="20" t="s">
        <v>678</v>
      </c>
      <c r="I86" s="40"/>
      <c r="J86" s="6"/>
      <c r="K86" s="6"/>
      <c r="L86" s="6"/>
      <c r="M86" s="7"/>
    </row>
    <row r="87" spans="2:13" s="8" customFormat="1" ht="18" customHeight="1" x14ac:dyDescent="0.2">
      <c r="B87" s="77" t="s">
        <v>50</v>
      </c>
      <c r="C87" s="78" t="s">
        <v>62</v>
      </c>
      <c r="D87" s="78" t="s">
        <v>63</v>
      </c>
      <c r="E87" s="78">
        <v>1.4</v>
      </c>
      <c r="F87" s="78">
        <v>1.7</v>
      </c>
      <c r="G87" s="78">
        <v>1.96</v>
      </c>
      <c r="H87" s="20" t="s">
        <v>677</v>
      </c>
      <c r="I87" s="40"/>
      <c r="J87" s="6"/>
      <c r="K87" s="6"/>
      <c r="L87" s="6"/>
      <c r="M87" s="7"/>
    </row>
    <row r="88" spans="2:13" s="8" customFormat="1" ht="18" customHeight="1" x14ac:dyDescent="0.2">
      <c r="B88" s="77" t="s">
        <v>51</v>
      </c>
      <c r="C88" s="78" t="s">
        <v>58</v>
      </c>
      <c r="D88" s="78" t="s">
        <v>57</v>
      </c>
      <c r="E88" s="78">
        <v>0.6</v>
      </c>
      <c r="F88" s="78">
        <v>0.56999999999999995</v>
      </c>
      <c r="G88" s="78">
        <v>0.54</v>
      </c>
      <c r="H88" s="40"/>
      <c r="I88" s="40"/>
      <c r="J88" s="6"/>
      <c r="K88" s="6"/>
      <c r="L88" s="6"/>
      <c r="M88" s="7"/>
    </row>
    <row r="89" spans="2:13" s="8" customFormat="1" ht="18" customHeight="1" x14ac:dyDescent="0.2">
      <c r="B89" s="77" t="s">
        <v>520</v>
      </c>
      <c r="C89" s="78">
        <v>3.25</v>
      </c>
      <c r="D89" s="78">
        <v>3.86</v>
      </c>
      <c r="E89" s="78">
        <v>6.52</v>
      </c>
      <c r="F89" s="78">
        <v>16.47</v>
      </c>
      <c r="G89" s="78">
        <v>19.149999999999999</v>
      </c>
      <c r="H89" s="40"/>
      <c r="I89" s="40"/>
      <c r="J89" s="6"/>
      <c r="K89" s="6"/>
      <c r="L89" s="6"/>
      <c r="M89" s="7"/>
    </row>
    <row r="90" spans="2:13" s="8" customFormat="1" ht="18" customHeight="1" x14ac:dyDescent="0.2">
      <c r="B90" s="77" t="s">
        <v>523</v>
      </c>
      <c r="C90" s="78" t="s">
        <v>521</v>
      </c>
      <c r="D90" s="78" t="s">
        <v>522</v>
      </c>
      <c r="E90" s="78">
        <f>E89/E87</f>
        <v>4.6571428571428575</v>
      </c>
      <c r="F90" s="78">
        <f>F89/F87</f>
        <v>9.6882352941176464</v>
      </c>
      <c r="G90" s="78">
        <f>G89/G87</f>
        <v>9.770408163265305</v>
      </c>
      <c r="H90" s="40"/>
      <c r="I90" s="40"/>
      <c r="J90" s="6"/>
      <c r="K90" s="6"/>
      <c r="L90" s="6"/>
      <c r="M90" s="7"/>
    </row>
    <row r="91" spans="2:13" s="8" customFormat="1" ht="18" customHeight="1" x14ac:dyDescent="0.2">
      <c r="B91" s="77" t="s">
        <v>53</v>
      </c>
      <c r="C91" s="78">
        <v>0.3</v>
      </c>
      <c r="D91" s="78" t="s">
        <v>57</v>
      </c>
      <c r="E91" s="78" t="s">
        <v>58</v>
      </c>
      <c r="F91" s="78" t="s">
        <v>59</v>
      </c>
      <c r="G91" s="78" t="s">
        <v>61</v>
      </c>
      <c r="H91" s="40"/>
      <c r="I91" s="40"/>
      <c r="J91" s="6"/>
      <c r="K91" s="6"/>
      <c r="L91" s="6"/>
      <c r="M91" s="7"/>
    </row>
    <row r="92" spans="2:13" s="8" customFormat="1" ht="18" customHeight="1" x14ac:dyDescent="0.2">
      <c r="B92" s="68" t="s">
        <v>54</v>
      </c>
      <c r="C92" s="62" t="s">
        <v>55</v>
      </c>
      <c r="D92" s="62" t="s">
        <v>56</v>
      </c>
      <c r="E92" s="62">
        <v>0.1</v>
      </c>
      <c r="F92" s="62" t="s">
        <v>60</v>
      </c>
      <c r="G92" s="62" t="s">
        <v>58</v>
      </c>
      <c r="H92" s="40"/>
      <c r="I92" s="40"/>
      <c r="J92" s="6"/>
      <c r="K92" s="6"/>
      <c r="L92" s="6"/>
      <c r="M92" s="7"/>
    </row>
    <row r="93" spans="2:13" s="8" customFormat="1" ht="18" customHeight="1" x14ac:dyDescent="0.2">
      <c r="B93" s="50"/>
      <c r="C93" s="40"/>
      <c r="D93" s="40"/>
      <c r="E93" s="40"/>
      <c r="F93" s="40"/>
      <c r="G93" s="40"/>
      <c r="H93" s="40"/>
      <c r="I93" s="40"/>
      <c r="J93" s="6"/>
      <c r="K93" s="6"/>
      <c r="L93" s="6"/>
      <c r="M93" s="7"/>
    </row>
    <row r="94" spans="2:13" s="8" customFormat="1" ht="18" customHeight="1" x14ac:dyDescent="0.2">
      <c r="B94" s="50" t="s">
        <v>468</v>
      </c>
      <c r="C94" s="40"/>
      <c r="D94" s="40"/>
      <c r="E94" s="40"/>
      <c r="F94" s="69"/>
      <c r="G94" s="69"/>
      <c r="H94" s="40"/>
      <c r="I94" s="40"/>
      <c r="J94" s="6"/>
      <c r="K94" s="6"/>
      <c r="L94" s="6"/>
      <c r="M94" s="7"/>
    </row>
    <row r="95" spans="2:13" s="8" customFormat="1" ht="18" customHeight="1" x14ac:dyDescent="0.2">
      <c r="B95" s="50"/>
      <c r="C95" s="40"/>
      <c r="D95" s="40"/>
      <c r="E95" s="40"/>
      <c r="F95" s="69"/>
      <c r="G95" s="69"/>
      <c r="H95" s="40"/>
      <c r="I95" s="40"/>
      <c r="J95" s="6"/>
      <c r="K95" s="6"/>
      <c r="L95" s="6"/>
      <c r="M95" s="7"/>
    </row>
    <row r="96" spans="2:13" s="8" customFormat="1" ht="18" customHeight="1" x14ac:dyDescent="0.2">
      <c r="B96" s="50" t="s">
        <v>531</v>
      </c>
      <c r="C96" s="40"/>
      <c r="D96" s="40"/>
      <c r="E96" s="40"/>
      <c r="F96" s="69"/>
      <c r="G96" s="69"/>
      <c r="H96" s="40"/>
      <c r="I96" s="40"/>
      <c r="J96" s="6"/>
      <c r="K96" s="6"/>
      <c r="L96" s="6"/>
      <c r="M96" s="7"/>
    </row>
    <row r="97" spans="2:16" s="8" customFormat="1" ht="18" customHeight="1" x14ac:dyDescent="0.2">
      <c r="B97" s="50" t="s">
        <v>529</v>
      </c>
      <c r="C97" s="40"/>
      <c r="D97" s="40"/>
      <c r="E97" s="40"/>
      <c r="F97" s="69"/>
      <c r="G97" s="69"/>
      <c r="H97" s="40"/>
      <c r="I97" s="40"/>
      <c r="J97" s="6"/>
      <c r="K97" s="6"/>
      <c r="L97" s="6"/>
      <c r="M97" s="7"/>
    </row>
    <row r="98" spans="2:16" s="8" customFormat="1" ht="18" customHeight="1" x14ac:dyDescent="0.2">
      <c r="B98" s="50" t="s">
        <v>530</v>
      </c>
      <c r="C98" s="40"/>
      <c r="D98" s="40"/>
      <c r="E98" s="40"/>
      <c r="F98" s="69"/>
      <c r="G98" s="69"/>
      <c r="H98" s="40"/>
      <c r="I98" s="40"/>
      <c r="J98" s="6"/>
      <c r="K98" s="6"/>
      <c r="L98" s="6"/>
      <c r="M98" s="7"/>
    </row>
    <row r="99" spans="2:16" s="8" customFormat="1" ht="18" customHeight="1" x14ac:dyDescent="0.2">
      <c r="B99" s="50" t="s">
        <v>535</v>
      </c>
      <c r="C99" s="40"/>
      <c r="D99" s="40"/>
      <c r="E99" s="40"/>
      <c r="F99" s="69"/>
      <c r="G99" s="69"/>
      <c r="H99" s="40"/>
      <c r="I99" s="40"/>
      <c r="J99" s="6"/>
      <c r="K99" s="6"/>
      <c r="L99" s="6"/>
      <c r="M99" s="7"/>
    </row>
    <row r="100" spans="2:16" s="8" customFormat="1" ht="18" customHeight="1" x14ac:dyDescent="0.2">
      <c r="B100" s="50"/>
      <c r="C100" s="40"/>
      <c r="D100" s="40"/>
      <c r="E100" s="40"/>
      <c r="F100" s="69"/>
      <c r="G100" s="69"/>
      <c r="H100" s="40"/>
      <c r="I100" s="40"/>
      <c r="J100" s="6"/>
      <c r="K100" s="6"/>
      <c r="L100" s="6"/>
      <c r="M100" s="7"/>
    </row>
    <row r="101" spans="2:16" s="8" customFormat="1" ht="18" customHeight="1" x14ac:dyDescent="0.2">
      <c r="B101" s="76" t="s">
        <v>563</v>
      </c>
      <c r="C101" s="40"/>
      <c r="D101" s="40"/>
      <c r="E101" s="40"/>
      <c r="F101" s="69"/>
      <c r="G101" s="69"/>
      <c r="H101" s="40"/>
      <c r="I101" s="40"/>
      <c r="J101" s="6"/>
      <c r="K101" s="6"/>
      <c r="L101" s="6"/>
      <c r="M101" s="7"/>
    </row>
    <row r="102" spans="2:16" s="8" customFormat="1" ht="18" customHeight="1" x14ac:dyDescent="0.2">
      <c r="B102" s="50"/>
      <c r="C102" s="36"/>
      <c r="D102" s="36"/>
      <c r="E102" s="36"/>
      <c r="F102" s="69"/>
      <c r="G102" s="69"/>
      <c r="H102" s="36"/>
      <c r="I102" s="36"/>
      <c r="J102" s="6"/>
      <c r="K102" s="6"/>
      <c r="L102" s="6"/>
      <c r="M102" s="7"/>
    </row>
    <row r="103" spans="2:16" s="8" customFormat="1" ht="18" customHeight="1" x14ac:dyDescent="0.2">
      <c r="B103" s="22"/>
      <c r="C103" s="20"/>
      <c r="D103" s="20"/>
      <c r="E103" s="34"/>
      <c r="F103" s="34"/>
      <c r="G103" s="34"/>
      <c r="H103" s="34"/>
      <c r="I103" s="34"/>
      <c r="J103" s="6"/>
      <c r="K103" s="6"/>
      <c r="L103" s="6"/>
      <c r="M103" s="7"/>
    </row>
    <row r="104" spans="2:16" ht="18" customHeight="1" x14ac:dyDescent="0.2">
      <c r="B104" s="134" t="s">
        <v>12</v>
      </c>
      <c r="C104" s="135"/>
      <c r="D104" s="135"/>
      <c r="E104" s="135"/>
      <c r="F104" s="135"/>
      <c r="G104" s="135"/>
      <c r="H104" s="135"/>
      <c r="I104" s="135"/>
      <c r="J104" s="135"/>
      <c r="K104" s="135"/>
      <c r="L104" s="135"/>
      <c r="M104" s="136"/>
    </row>
    <row r="105" spans="2:16" ht="18" customHeight="1" x14ac:dyDescent="0.2">
      <c r="B105" s="32"/>
      <c r="C105" s="26"/>
      <c r="D105" s="26"/>
      <c r="E105" s="26"/>
      <c r="F105" s="26"/>
      <c r="G105" s="26"/>
      <c r="H105" s="26"/>
      <c r="I105" s="26"/>
      <c r="J105" s="26"/>
      <c r="K105" s="26"/>
      <c r="L105" s="26"/>
      <c r="M105" s="27"/>
    </row>
    <row r="106" spans="2:16" ht="18" customHeight="1" x14ac:dyDescent="0.2">
      <c r="B106" s="32" t="s">
        <v>673</v>
      </c>
      <c r="C106" s="26"/>
      <c r="D106" s="26"/>
      <c r="E106" s="26"/>
      <c r="F106" s="26"/>
      <c r="G106" s="26"/>
      <c r="H106" s="26"/>
      <c r="I106" s="26"/>
      <c r="J106" s="26"/>
      <c r="K106" s="26"/>
      <c r="L106" s="26"/>
      <c r="M106" s="27"/>
    </row>
    <row r="107" spans="2:16" ht="35" customHeight="1" x14ac:dyDescent="0.2">
      <c r="B107" s="52" t="s">
        <v>573</v>
      </c>
      <c r="C107" s="54" t="s">
        <v>584</v>
      </c>
      <c r="D107" s="54" t="s">
        <v>579</v>
      </c>
      <c r="E107" s="63" t="s">
        <v>587</v>
      </c>
      <c r="F107" s="63" t="s">
        <v>588</v>
      </c>
      <c r="G107" s="54" t="s">
        <v>566</v>
      </c>
      <c r="H107" s="44" t="s">
        <v>574</v>
      </c>
      <c r="I107" s="54"/>
      <c r="J107" s="44" t="s">
        <v>575</v>
      </c>
      <c r="K107" s="54"/>
      <c r="L107" s="54" t="s">
        <v>568</v>
      </c>
      <c r="M107" s="87" t="s">
        <v>569</v>
      </c>
    </row>
    <row r="108" spans="2:16" ht="18" customHeight="1" x14ac:dyDescent="0.2">
      <c r="B108" s="32" t="s">
        <v>591</v>
      </c>
      <c r="C108" s="26" t="s">
        <v>585</v>
      </c>
      <c r="D108" s="32" t="s">
        <v>580</v>
      </c>
      <c r="E108" s="94">
        <v>6.65</v>
      </c>
      <c r="F108" s="90">
        <f>O108/E108</f>
        <v>127.53233082706767</v>
      </c>
      <c r="G108" s="26" t="s">
        <v>578</v>
      </c>
      <c r="H108" s="95" t="s">
        <v>576</v>
      </c>
      <c r="I108" s="96"/>
      <c r="J108" s="95"/>
      <c r="K108" s="26"/>
      <c r="L108" s="26" t="s">
        <v>570</v>
      </c>
      <c r="M108" s="27" t="s">
        <v>571</v>
      </c>
      <c r="O108" s="93">
        <v>848.09</v>
      </c>
    </row>
    <row r="109" spans="2:16" ht="18" customHeight="1" x14ac:dyDescent="0.2">
      <c r="B109" s="84" t="s">
        <v>590</v>
      </c>
      <c r="C109" s="85" t="s">
        <v>593</v>
      </c>
      <c r="D109" s="85" t="s">
        <v>582</v>
      </c>
      <c r="E109" s="91">
        <v>9.8859999999999992</v>
      </c>
      <c r="F109" s="90">
        <f>O109/E109</f>
        <v>240.50171960347967</v>
      </c>
      <c r="G109" s="85" t="s">
        <v>564</v>
      </c>
      <c r="H109" s="97" t="s">
        <v>576</v>
      </c>
      <c r="I109" s="98"/>
      <c r="J109" s="97" t="s">
        <v>577</v>
      </c>
      <c r="K109" s="85"/>
      <c r="L109" s="85" t="s">
        <v>567</v>
      </c>
      <c r="M109" s="88" t="s">
        <v>572</v>
      </c>
      <c r="O109" s="93">
        <v>2377.6</v>
      </c>
    </row>
    <row r="110" spans="2:16" ht="18" customHeight="1" x14ac:dyDescent="0.2">
      <c r="B110" s="86" t="s">
        <v>620</v>
      </c>
      <c r="C110" s="85" t="s">
        <v>567</v>
      </c>
      <c r="D110" s="85" t="s">
        <v>581</v>
      </c>
      <c r="E110" s="91">
        <v>5.07</v>
      </c>
      <c r="F110" s="90">
        <f>O110/E110</f>
        <v>312.17554240631165</v>
      </c>
      <c r="G110" s="85" t="s">
        <v>564</v>
      </c>
      <c r="H110" s="97" t="s">
        <v>576</v>
      </c>
      <c r="I110" s="98"/>
      <c r="J110" s="97" t="s">
        <v>586</v>
      </c>
      <c r="K110" s="85"/>
      <c r="L110" s="85" t="s">
        <v>589</v>
      </c>
      <c r="M110" s="88"/>
      <c r="O110" s="93">
        <v>1582.73</v>
      </c>
    </row>
    <row r="111" spans="2:16" ht="18" customHeight="1" x14ac:dyDescent="0.2">
      <c r="B111" s="10" t="s">
        <v>675</v>
      </c>
      <c r="C111" s="85" t="s">
        <v>592</v>
      </c>
      <c r="D111" s="85" t="s">
        <v>583</v>
      </c>
      <c r="E111" s="92">
        <v>3.92</v>
      </c>
      <c r="F111" s="115">
        <f>O111/E111</f>
        <v>45.376396468367346</v>
      </c>
      <c r="G111" s="114" t="s">
        <v>565</v>
      </c>
      <c r="H111" s="112" t="s">
        <v>576</v>
      </c>
      <c r="I111" s="113"/>
      <c r="J111" s="112" t="s">
        <v>577</v>
      </c>
      <c r="K111" s="114"/>
      <c r="L111" s="114" t="s">
        <v>567</v>
      </c>
      <c r="M111" s="89"/>
      <c r="O111" s="93">
        <f>P111*6.5062</f>
        <v>177.875474156</v>
      </c>
      <c r="P111" s="1">
        <f>15.83884+11.50054</f>
        <v>27.339379999999998</v>
      </c>
    </row>
    <row r="112" spans="2:16" ht="18" customHeight="1" x14ac:dyDescent="0.2">
      <c r="B112" s="1" t="s">
        <v>598</v>
      </c>
      <c r="C112" s="26"/>
      <c r="D112" s="26"/>
      <c r="E112" s="26"/>
      <c r="F112" s="26"/>
      <c r="G112" s="26"/>
      <c r="H112" s="26"/>
      <c r="I112" s="26"/>
      <c r="J112" s="26"/>
      <c r="K112" s="26"/>
      <c r="L112" s="26"/>
      <c r="M112" s="27"/>
    </row>
    <row r="113" spans="2:13" ht="18" customHeight="1" x14ac:dyDescent="0.2">
      <c r="B113" s="1" t="s">
        <v>676</v>
      </c>
      <c r="C113" s="26"/>
      <c r="D113" s="26"/>
      <c r="E113" s="26"/>
      <c r="F113" s="26"/>
      <c r="G113" s="26"/>
      <c r="H113" s="26"/>
      <c r="I113" s="26"/>
      <c r="J113" s="26"/>
      <c r="K113" s="26"/>
      <c r="L113" s="26"/>
      <c r="M113" s="27"/>
    </row>
    <row r="114" spans="2:13" ht="18" customHeight="1" x14ac:dyDescent="0.2">
      <c r="B114" s="51"/>
      <c r="C114" s="26"/>
      <c r="D114" s="26"/>
      <c r="E114" s="26"/>
      <c r="F114" s="26"/>
      <c r="G114" s="26"/>
      <c r="H114" s="26"/>
      <c r="I114" s="26"/>
      <c r="J114" s="26"/>
      <c r="K114" s="26"/>
      <c r="L114" s="26"/>
      <c r="M114" s="27"/>
    </row>
    <row r="115" spans="2:13" ht="18" customHeight="1" x14ac:dyDescent="0.2">
      <c r="B115" s="51" t="s">
        <v>596</v>
      </c>
      <c r="C115" s="26"/>
      <c r="D115" s="26"/>
      <c r="E115" s="26"/>
      <c r="F115" s="26"/>
      <c r="G115" s="26"/>
      <c r="H115" s="26"/>
      <c r="I115" s="26"/>
      <c r="J115" s="26"/>
      <c r="K115" s="26"/>
      <c r="L115" s="26"/>
      <c r="M115" s="27"/>
    </row>
    <row r="116" spans="2:13" ht="18" customHeight="1" x14ac:dyDescent="0.2">
      <c r="B116" s="51" t="s">
        <v>597</v>
      </c>
      <c r="C116" s="26"/>
      <c r="D116" s="26"/>
      <c r="E116" s="26"/>
      <c r="F116" s="26"/>
      <c r="G116" s="26"/>
      <c r="H116" s="26"/>
      <c r="I116" s="26"/>
      <c r="J116" s="26"/>
      <c r="K116" s="26"/>
      <c r="L116" s="26"/>
      <c r="M116" s="27"/>
    </row>
    <row r="117" spans="2:13" ht="18" customHeight="1" x14ac:dyDescent="0.2">
      <c r="B117" s="51" t="s">
        <v>674</v>
      </c>
      <c r="C117" s="26"/>
      <c r="D117" s="26"/>
      <c r="E117" s="26"/>
      <c r="F117" s="26"/>
      <c r="G117" s="26"/>
      <c r="H117" s="26"/>
      <c r="I117" s="26"/>
      <c r="J117" s="26"/>
      <c r="K117" s="26"/>
      <c r="L117" s="26"/>
      <c r="M117" s="27"/>
    </row>
    <row r="118" spans="2:13" ht="18" customHeight="1" x14ac:dyDescent="0.2">
      <c r="B118" s="51" t="s">
        <v>618</v>
      </c>
      <c r="C118" s="26"/>
      <c r="D118" s="26"/>
      <c r="E118" s="26"/>
      <c r="F118" s="26"/>
      <c r="G118" s="26"/>
      <c r="H118" s="26"/>
      <c r="I118" s="26"/>
      <c r="J118" s="26"/>
      <c r="K118" s="26"/>
      <c r="L118" s="26"/>
      <c r="M118" s="27"/>
    </row>
    <row r="119" spans="2:13" ht="18" customHeight="1" x14ac:dyDescent="0.2">
      <c r="B119" s="51" t="s">
        <v>619</v>
      </c>
      <c r="C119" s="26"/>
      <c r="D119" s="26"/>
      <c r="E119" s="26"/>
      <c r="F119" s="26"/>
      <c r="G119" s="26"/>
      <c r="H119" s="26"/>
      <c r="I119" s="26"/>
      <c r="J119" s="26"/>
      <c r="K119" s="26"/>
      <c r="L119" s="26"/>
      <c r="M119" s="27"/>
    </row>
    <row r="120" spans="2:13" ht="18" customHeight="1" x14ac:dyDescent="0.2">
      <c r="B120" s="51"/>
      <c r="C120" s="26"/>
      <c r="D120" s="26"/>
      <c r="E120" s="26"/>
      <c r="F120" s="26"/>
      <c r="G120" s="26"/>
      <c r="H120" s="26"/>
      <c r="I120" s="26"/>
      <c r="J120" s="26"/>
      <c r="K120" s="26"/>
      <c r="L120" s="26"/>
      <c r="M120" s="27"/>
    </row>
    <row r="121" spans="2:13" ht="18" customHeight="1" x14ac:dyDescent="0.2">
      <c r="B121" s="51" t="s">
        <v>594</v>
      </c>
      <c r="C121" s="26"/>
      <c r="D121" s="26"/>
      <c r="E121" s="26"/>
      <c r="F121" s="26"/>
      <c r="G121" s="26"/>
      <c r="H121" s="26"/>
      <c r="I121" s="26"/>
      <c r="J121" s="26"/>
      <c r="K121" s="26"/>
      <c r="L121" s="26"/>
      <c r="M121" s="27"/>
    </row>
    <row r="122" spans="2:13" ht="18" customHeight="1" x14ac:dyDescent="0.2">
      <c r="B122" s="51" t="s">
        <v>595</v>
      </c>
      <c r="C122" s="26"/>
      <c r="D122" s="26"/>
      <c r="E122" s="26"/>
      <c r="F122" s="26"/>
      <c r="G122" s="26"/>
      <c r="H122" s="26"/>
      <c r="I122" s="26"/>
      <c r="J122" s="26"/>
      <c r="K122" s="26"/>
      <c r="L122" s="26"/>
      <c r="M122" s="27"/>
    </row>
    <row r="123" spans="2:13" ht="18" customHeight="1" x14ac:dyDescent="0.2">
      <c r="C123" s="26"/>
      <c r="D123" s="26"/>
      <c r="E123" s="26"/>
      <c r="F123" s="26"/>
      <c r="G123" s="26"/>
      <c r="H123" s="26"/>
      <c r="I123" s="26"/>
      <c r="J123" s="26"/>
      <c r="K123" s="26"/>
      <c r="L123" s="26"/>
      <c r="M123" s="27"/>
    </row>
    <row r="124" spans="2:13" ht="18" customHeight="1" x14ac:dyDescent="0.2">
      <c r="C124" s="26"/>
      <c r="D124" s="26"/>
      <c r="E124" s="26"/>
      <c r="F124" s="26"/>
      <c r="G124" s="26"/>
      <c r="H124" s="26"/>
      <c r="I124" s="26"/>
      <c r="J124" s="26"/>
      <c r="K124" s="26"/>
      <c r="L124" s="26"/>
      <c r="M124" s="27"/>
    </row>
    <row r="125" spans="2:13" ht="18" customHeight="1" x14ac:dyDescent="0.2">
      <c r="B125" s="31" t="s">
        <v>13</v>
      </c>
      <c r="C125" s="45"/>
      <c r="D125" s="45"/>
      <c r="E125" s="45"/>
      <c r="F125" s="45"/>
      <c r="G125" s="45"/>
      <c r="H125" s="45"/>
      <c r="I125" s="45"/>
      <c r="J125" s="45"/>
      <c r="K125" s="45"/>
      <c r="L125" s="45"/>
      <c r="M125" s="46"/>
    </row>
    <row r="126" spans="2:13" ht="18" customHeight="1" x14ac:dyDescent="0.2">
      <c r="B126" s="22"/>
      <c r="C126" s="40"/>
      <c r="D126" s="40"/>
      <c r="E126" s="40"/>
      <c r="F126" s="40"/>
      <c r="G126" s="40"/>
      <c r="H126" s="40"/>
      <c r="I126" s="40"/>
      <c r="J126" s="40"/>
      <c r="K126" s="40"/>
      <c r="L126" s="40"/>
      <c r="M126" s="41"/>
    </row>
    <row r="127" spans="2:13" ht="18" customHeight="1" x14ac:dyDescent="0.2">
      <c r="B127" s="52" t="s">
        <v>573</v>
      </c>
      <c r="C127" s="54" t="s">
        <v>584</v>
      </c>
      <c r="D127" s="54" t="s">
        <v>579</v>
      </c>
      <c r="E127" s="54" t="s">
        <v>566</v>
      </c>
      <c r="F127" s="44" t="s">
        <v>574</v>
      </c>
      <c r="G127" s="54"/>
      <c r="H127" s="44" t="s">
        <v>575</v>
      </c>
      <c r="I127" s="54"/>
      <c r="J127" s="54"/>
      <c r="K127" s="40"/>
      <c r="L127" s="40"/>
      <c r="M127" s="41"/>
    </row>
    <row r="128" spans="2:13" ht="18" customHeight="1" x14ac:dyDescent="0.2">
      <c r="B128" s="22" t="s">
        <v>599</v>
      </c>
      <c r="C128" s="40" t="s">
        <v>601</v>
      </c>
      <c r="D128" s="40" t="s">
        <v>604</v>
      </c>
      <c r="E128" s="40" t="s">
        <v>603</v>
      </c>
      <c r="F128" s="95" t="s">
        <v>576</v>
      </c>
      <c r="G128" s="40"/>
      <c r="H128" s="103" t="s">
        <v>602</v>
      </c>
      <c r="I128" s="40"/>
      <c r="J128" s="40"/>
      <c r="K128" s="103" t="s">
        <v>605</v>
      </c>
      <c r="L128" s="40"/>
      <c r="M128" s="41"/>
    </row>
    <row r="129" spans="2:13" ht="18" customHeight="1" x14ac:dyDescent="0.2">
      <c r="B129" s="104" t="s">
        <v>600</v>
      </c>
      <c r="C129" s="105" t="s">
        <v>601</v>
      </c>
      <c r="D129" s="105" t="s">
        <v>608</v>
      </c>
      <c r="E129" s="105" t="s">
        <v>603</v>
      </c>
      <c r="F129" s="97" t="s">
        <v>576</v>
      </c>
      <c r="G129" s="105"/>
      <c r="H129" s="106" t="s">
        <v>606</v>
      </c>
      <c r="I129" s="105"/>
      <c r="J129" s="105"/>
      <c r="K129" s="40"/>
      <c r="L129" s="40"/>
      <c r="M129" s="41"/>
    </row>
    <row r="130" spans="2:13" ht="18" customHeight="1" x14ac:dyDescent="0.2">
      <c r="B130" s="102" t="s">
        <v>614</v>
      </c>
      <c r="C130" s="54" t="s">
        <v>601</v>
      </c>
      <c r="D130" s="54" t="s">
        <v>607</v>
      </c>
      <c r="E130" s="53" t="s">
        <v>565</v>
      </c>
      <c r="F130" s="99" t="s">
        <v>576</v>
      </c>
      <c r="G130" s="100"/>
      <c r="H130" s="99" t="s">
        <v>609</v>
      </c>
      <c r="I130" s="54"/>
      <c r="J130" s="54"/>
      <c r="K130" s="40"/>
      <c r="L130" s="40"/>
      <c r="M130" s="41"/>
    </row>
    <row r="131" spans="2:13" ht="18" customHeight="1" x14ac:dyDescent="0.2">
      <c r="B131" s="22"/>
      <c r="C131" s="40"/>
      <c r="D131" s="40"/>
      <c r="E131" s="40"/>
      <c r="F131" s="40"/>
      <c r="G131" s="40"/>
      <c r="H131" s="40"/>
      <c r="I131" s="40"/>
      <c r="J131" s="40"/>
      <c r="K131" s="40"/>
      <c r="L131" s="40"/>
      <c r="M131" s="41"/>
    </row>
    <row r="132" spans="2:13" ht="18" customHeight="1" x14ac:dyDescent="0.2">
      <c r="B132" s="22" t="s">
        <v>611</v>
      </c>
      <c r="C132" s="40"/>
      <c r="D132" s="40"/>
      <c r="E132" s="40"/>
      <c r="F132" s="40"/>
      <c r="G132" s="40"/>
      <c r="H132" s="40"/>
      <c r="I132" s="40"/>
      <c r="J132" s="40"/>
      <c r="K132" s="40"/>
      <c r="L132" s="40"/>
      <c r="M132" s="41"/>
    </row>
    <row r="133" spans="2:13" ht="18" customHeight="1" x14ac:dyDescent="0.2">
      <c r="B133" s="22" t="s">
        <v>612</v>
      </c>
      <c r="C133" s="40"/>
      <c r="D133" s="40"/>
      <c r="E133" s="40"/>
      <c r="F133" s="40"/>
      <c r="G133" s="40"/>
      <c r="H133" s="40"/>
      <c r="I133" s="40"/>
      <c r="J133" s="40"/>
      <c r="K133" s="40"/>
      <c r="L133" s="40"/>
      <c r="M133" s="41"/>
    </row>
    <row r="134" spans="2:13" ht="18" customHeight="1" x14ac:dyDescent="0.2">
      <c r="B134" s="22" t="s">
        <v>613</v>
      </c>
      <c r="C134" s="40"/>
      <c r="D134" s="40"/>
      <c r="E134" s="40"/>
      <c r="F134" s="40"/>
      <c r="G134" s="40"/>
      <c r="H134" s="40"/>
      <c r="I134" s="40"/>
      <c r="J134" s="40"/>
      <c r="K134" s="40"/>
      <c r="L134" s="40"/>
      <c r="M134" s="41"/>
    </row>
    <row r="135" spans="2:13" ht="18" customHeight="1" x14ac:dyDescent="0.2">
      <c r="B135" s="20" t="s">
        <v>616</v>
      </c>
      <c r="C135" s="40"/>
      <c r="D135" s="40"/>
      <c r="E135" s="40"/>
      <c r="F135" s="40"/>
      <c r="G135" s="40"/>
      <c r="H135" s="40"/>
      <c r="I135" s="40"/>
      <c r="J135" s="40"/>
      <c r="K135" s="40"/>
      <c r="L135" s="40"/>
      <c r="M135" s="41"/>
    </row>
    <row r="136" spans="2:13" ht="18" customHeight="1" x14ac:dyDescent="0.2">
      <c r="B136" s="20" t="s">
        <v>615</v>
      </c>
      <c r="C136" s="40"/>
      <c r="D136" s="40"/>
      <c r="E136" s="40"/>
      <c r="F136" s="40"/>
      <c r="G136" s="40"/>
      <c r="H136" s="40"/>
      <c r="I136" s="40"/>
      <c r="J136" s="40"/>
      <c r="K136" s="40"/>
      <c r="L136" s="40"/>
      <c r="M136" s="41"/>
    </row>
    <row r="137" spans="2:13" ht="18" customHeight="1" x14ac:dyDescent="0.2">
      <c r="B137" s="20" t="s">
        <v>617</v>
      </c>
      <c r="C137" s="40"/>
      <c r="D137" s="40"/>
      <c r="E137" s="40"/>
      <c r="F137" s="40"/>
      <c r="G137" s="40"/>
      <c r="H137" s="40"/>
      <c r="I137" s="40"/>
      <c r="J137" s="40"/>
      <c r="K137" s="40"/>
      <c r="L137" s="40"/>
      <c r="M137" s="41"/>
    </row>
    <row r="138" spans="2:13" ht="18" customHeight="1" x14ac:dyDescent="0.2">
      <c r="B138" s="20"/>
      <c r="C138" s="40"/>
      <c r="D138" s="40"/>
      <c r="E138" s="40"/>
      <c r="F138" s="40"/>
      <c r="G138" s="40"/>
      <c r="H138" s="40"/>
      <c r="I138" s="40"/>
      <c r="J138" s="40"/>
      <c r="K138" s="40"/>
      <c r="L138" s="40"/>
      <c r="M138" s="41"/>
    </row>
    <row r="139" spans="2:13" ht="18" customHeight="1" x14ac:dyDescent="0.2">
      <c r="B139" s="2"/>
      <c r="C139" s="30"/>
      <c r="D139" s="30"/>
      <c r="E139" s="30"/>
      <c r="F139" s="30"/>
      <c r="G139" s="30"/>
      <c r="H139" s="3"/>
      <c r="I139" s="3"/>
      <c r="J139" s="3"/>
      <c r="K139" s="3"/>
      <c r="L139" s="3"/>
      <c r="M139" s="4"/>
    </row>
    <row r="140" spans="2:13" ht="18" customHeight="1" x14ac:dyDescent="0.2">
      <c r="B140" s="31" t="s">
        <v>14</v>
      </c>
      <c r="C140" s="45"/>
      <c r="D140" s="45"/>
      <c r="E140" s="45"/>
      <c r="F140" s="45"/>
      <c r="G140" s="45"/>
      <c r="H140" s="45"/>
      <c r="I140" s="45"/>
      <c r="J140" s="45"/>
      <c r="K140" s="45"/>
      <c r="L140" s="45"/>
      <c r="M140" s="46"/>
    </row>
    <row r="141" spans="2:13" ht="18" customHeight="1" x14ac:dyDescent="0.2">
      <c r="B141" s="2"/>
      <c r="C141" s="30"/>
      <c r="D141" s="30"/>
      <c r="E141" s="30"/>
      <c r="F141" s="30"/>
      <c r="G141" s="30"/>
      <c r="H141" s="3"/>
      <c r="I141" s="3"/>
      <c r="J141" s="3"/>
      <c r="K141" s="3"/>
      <c r="L141" s="3"/>
      <c r="M141" s="4"/>
    </row>
    <row r="142" spans="2:13" ht="18" customHeight="1" x14ac:dyDescent="0.2">
      <c r="B142" s="3" t="s">
        <v>706</v>
      </c>
      <c r="C142" s="30"/>
      <c r="D142" s="30"/>
      <c r="E142" s="30"/>
      <c r="F142" s="30"/>
      <c r="G142" s="30"/>
      <c r="H142" s="3"/>
      <c r="I142" s="3"/>
      <c r="J142" s="3"/>
      <c r="K142" s="3"/>
      <c r="L142" s="3"/>
      <c r="M142" s="4"/>
    </row>
    <row r="143" spans="2:13" ht="18" customHeight="1" x14ac:dyDescent="0.2">
      <c r="B143" s="3"/>
      <c r="C143" s="30"/>
      <c r="D143" s="30"/>
      <c r="E143" s="30"/>
      <c r="F143" s="30"/>
      <c r="G143" s="30"/>
      <c r="H143" s="3"/>
      <c r="I143" s="3"/>
      <c r="J143" s="3"/>
      <c r="K143" s="3"/>
      <c r="L143" s="3"/>
      <c r="M143" s="4"/>
    </row>
    <row r="144" spans="2:13" ht="18" customHeight="1" x14ac:dyDescent="0.2">
      <c r="B144" s="49" t="s">
        <v>657</v>
      </c>
      <c r="C144" s="30"/>
      <c r="D144" s="30"/>
      <c r="E144" s="30"/>
      <c r="F144" s="30"/>
      <c r="G144" s="30"/>
      <c r="H144" s="3"/>
      <c r="I144" s="3"/>
      <c r="J144" s="3"/>
      <c r="K144" s="3"/>
      <c r="L144" s="3"/>
      <c r="M144" s="4"/>
    </row>
    <row r="145" spans="2:13" ht="18" customHeight="1" x14ac:dyDescent="0.2">
      <c r="B145" s="3" t="s">
        <v>622</v>
      </c>
      <c r="C145" s="30"/>
      <c r="D145" s="30"/>
      <c r="E145" s="30"/>
      <c r="F145" s="30"/>
      <c r="G145" s="30"/>
      <c r="H145" s="3"/>
      <c r="I145" s="3"/>
      <c r="J145" s="3"/>
      <c r="K145" s="3"/>
      <c r="L145" s="3"/>
      <c r="M145" s="4"/>
    </row>
    <row r="146" spans="2:13" ht="18" customHeight="1" x14ac:dyDescent="0.2">
      <c r="B146" s="3" t="s">
        <v>625</v>
      </c>
      <c r="C146" s="30"/>
      <c r="D146" s="30"/>
      <c r="E146" s="30"/>
      <c r="F146" s="30"/>
      <c r="G146" s="30"/>
      <c r="H146" s="3"/>
      <c r="I146" s="3"/>
      <c r="J146" s="3"/>
      <c r="K146" s="3"/>
      <c r="L146" s="3"/>
      <c r="M146" s="4"/>
    </row>
    <row r="147" spans="2:13" ht="18" customHeight="1" x14ac:dyDescent="0.2">
      <c r="B147" s="3" t="s">
        <v>626</v>
      </c>
      <c r="C147" s="30"/>
      <c r="D147" s="30"/>
      <c r="E147" s="30"/>
      <c r="F147" s="30"/>
      <c r="G147" s="30"/>
      <c r="H147" s="3"/>
      <c r="I147" s="3"/>
      <c r="J147" s="3"/>
      <c r="K147" s="3"/>
      <c r="L147" s="3"/>
      <c r="M147" s="4"/>
    </row>
    <row r="148" spans="2:13" ht="18" customHeight="1" x14ac:dyDescent="0.2">
      <c r="B148" s="3" t="s">
        <v>623</v>
      </c>
      <c r="C148" s="30"/>
      <c r="D148" s="30"/>
      <c r="E148" s="30"/>
      <c r="F148" s="30"/>
      <c r="G148" s="30"/>
      <c r="H148" s="3"/>
      <c r="I148" s="3"/>
      <c r="J148" s="3"/>
      <c r="K148" s="3"/>
      <c r="L148" s="3"/>
      <c r="M148" s="4"/>
    </row>
    <row r="149" spans="2:13" ht="18" customHeight="1" x14ac:dyDescent="0.2">
      <c r="B149" s="3" t="s">
        <v>624</v>
      </c>
      <c r="C149" s="30"/>
      <c r="D149" s="30"/>
      <c r="E149" s="30"/>
      <c r="F149" s="30"/>
      <c r="G149" s="30"/>
      <c r="H149" s="3"/>
      <c r="I149" s="3"/>
      <c r="J149" s="3"/>
      <c r="K149" s="3"/>
      <c r="L149" s="3"/>
      <c r="M149" s="4"/>
    </row>
    <row r="150" spans="2:13" ht="18" customHeight="1" x14ac:dyDescent="0.2">
      <c r="B150" s="3"/>
      <c r="C150" s="30"/>
      <c r="D150" s="30"/>
      <c r="E150" s="30"/>
      <c r="F150" s="30"/>
      <c r="G150" s="30"/>
      <c r="H150" s="3"/>
      <c r="I150" s="3"/>
      <c r="J150" s="3"/>
      <c r="K150" s="3"/>
      <c r="L150" s="3"/>
      <c r="M150" s="4"/>
    </row>
    <row r="151" spans="2:13" ht="18" customHeight="1" x14ac:dyDescent="0.2">
      <c r="B151" s="49" t="s">
        <v>658</v>
      </c>
      <c r="C151" s="30"/>
      <c r="D151" s="30"/>
      <c r="E151" s="30"/>
      <c r="F151" s="30"/>
      <c r="G151" s="30"/>
      <c r="H151" s="3"/>
      <c r="I151" s="3"/>
      <c r="J151" s="3"/>
      <c r="K151" s="3"/>
      <c r="L151" s="3"/>
      <c r="M151" s="4"/>
    </row>
    <row r="152" spans="2:13" ht="18" customHeight="1" x14ac:dyDescent="0.2">
      <c r="B152" s="3" t="s">
        <v>621</v>
      </c>
      <c r="C152" s="30"/>
      <c r="D152" s="30"/>
      <c r="E152" s="30"/>
      <c r="F152" s="30"/>
      <c r="G152" s="30"/>
      <c r="H152" s="3"/>
      <c r="I152" s="3"/>
      <c r="J152" s="3"/>
      <c r="K152" s="3"/>
      <c r="L152" s="3"/>
      <c r="M152" s="4"/>
    </row>
    <row r="153" spans="2:13" ht="18" customHeight="1" x14ac:dyDescent="0.2">
      <c r="B153" s="109" t="s">
        <v>702</v>
      </c>
      <c r="C153" s="30"/>
      <c r="D153" s="30"/>
      <c r="E153" s="30"/>
      <c r="F153" s="30"/>
      <c r="G153" s="30"/>
      <c r="H153" s="3"/>
      <c r="I153" s="3"/>
      <c r="J153" s="3"/>
      <c r="K153" s="3"/>
      <c r="L153" s="3"/>
      <c r="M153" s="4"/>
    </row>
    <row r="154" spans="2:13" ht="18" customHeight="1" x14ac:dyDescent="0.2">
      <c r="B154" s="3"/>
      <c r="C154" s="30"/>
      <c r="D154" s="30"/>
      <c r="E154" s="30"/>
      <c r="F154" s="30"/>
      <c r="G154" s="30"/>
      <c r="H154" s="3"/>
      <c r="I154" s="3"/>
      <c r="J154" s="3"/>
      <c r="K154" s="3"/>
      <c r="L154" s="3"/>
      <c r="M154" s="4"/>
    </row>
    <row r="155" spans="2:13" ht="18" customHeight="1" x14ac:dyDescent="0.2">
      <c r="B155" s="3"/>
      <c r="C155" s="30"/>
      <c r="D155" s="30"/>
      <c r="E155" s="30"/>
      <c r="F155" s="30"/>
      <c r="G155" s="30"/>
      <c r="H155" s="3"/>
      <c r="I155" s="3"/>
      <c r="J155" s="3"/>
      <c r="K155" s="3"/>
      <c r="L155" s="3"/>
      <c r="M155" s="4"/>
    </row>
    <row r="156" spans="2:13" ht="18" customHeight="1" x14ac:dyDescent="0.2">
      <c r="B156" s="3"/>
      <c r="C156" s="30"/>
      <c r="D156" s="30"/>
      <c r="E156" s="30"/>
      <c r="F156" s="30"/>
      <c r="G156" s="30"/>
      <c r="H156" s="3"/>
      <c r="I156" s="3"/>
      <c r="J156" s="3"/>
      <c r="K156" s="3"/>
      <c r="L156" s="3"/>
      <c r="M156" s="4"/>
    </row>
    <row r="157" spans="2:13" ht="18" customHeight="1" x14ac:dyDescent="0.2">
      <c r="B157" s="3"/>
      <c r="C157" s="30"/>
      <c r="D157" s="30"/>
      <c r="E157" s="30"/>
      <c r="F157" s="30"/>
      <c r="G157" s="30"/>
      <c r="H157" s="3"/>
      <c r="I157" s="3"/>
      <c r="J157" s="3"/>
      <c r="K157" s="3"/>
      <c r="L157" s="3"/>
      <c r="M157" s="4"/>
    </row>
    <row r="158" spans="2:13" ht="18" customHeight="1" x14ac:dyDescent="0.2">
      <c r="B158" s="3"/>
      <c r="C158" s="30"/>
      <c r="D158" s="30"/>
      <c r="E158" s="30"/>
      <c r="F158" s="30"/>
      <c r="G158" s="30"/>
      <c r="H158" s="3"/>
      <c r="I158" s="3"/>
      <c r="J158" s="3"/>
      <c r="K158" s="3"/>
      <c r="L158" s="3"/>
      <c r="M158" s="4"/>
    </row>
    <row r="159" spans="2:13" ht="18" customHeight="1" x14ac:dyDescent="0.2">
      <c r="B159" s="3"/>
      <c r="C159" s="30"/>
      <c r="D159" s="30"/>
      <c r="E159" s="30"/>
      <c r="F159" s="30"/>
      <c r="G159" s="30"/>
      <c r="H159" s="3"/>
      <c r="I159" s="3"/>
      <c r="J159" s="3"/>
      <c r="K159" s="3"/>
      <c r="L159" s="3"/>
      <c r="M159" s="4"/>
    </row>
    <row r="160" spans="2:13" ht="18" customHeight="1" x14ac:dyDescent="0.2">
      <c r="B160" s="3"/>
      <c r="C160" s="30"/>
      <c r="D160" s="30"/>
      <c r="E160" s="30"/>
      <c r="F160" s="30"/>
      <c r="G160" s="30"/>
      <c r="H160" s="3"/>
      <c r="I160" s="3"/>
      <c r="J160" s="3"/>
      <c r="K160" s="3"/>
      <c r="L160" s="3"/>
      <c r="M160" s="4"/>
    </row>
    <row r="161" spans="2:27" ht="18" customHeight="1" x14ac:dyDescent="0.2">
      <c r="B161" s="3"/>
      <c r="C161" s="30"/>
      <c r="D161" s="30"/>
      <c r="E161" s="30"/>
      <c r="F161" s="30"/>
      <c r="G161" s="30"/>
      <c r="H161" s="3"/>
      <c r="I161" s="3"/>
      <c r="J161" s="3"/>
      <c r="K161" s="3"/>
      <c r="L161" s="3"/>
      <c r="M161" s="4"/>
    </row>
    <row r="162" spans="2:27" ht="18" customHeight="1" x14ac:dyDescent="0.2">
      <c r="B162" s="3"/>
      <c r="C162" s="40"/>
      <c r="D162" s="40"/>
      <c r="E162" s="57"/>
      <c r="F162" s="40"/>
      <c r="G162" s="40"/>
      <c r="H162" s="40"/>
      <c r="I162" s="40"/>
      <c r="J162" s="40"/>
      <c r="K162" s="40"/>
      <c r="L162" s="40"/>
      <c r="M162" s="41"/>
      <c r="O162" s="3"/>
      <c r="P162" s="3"/>
      <c r="Q162" s="3"/>
      <c r="R162" s="3"/>
      <c r="S162" s="3"/>
      <c r="T162" s="3"/>
      <c r="U162" s="3"/>
      <c r="V162" s="3"/>
      <c r="W162" s="3"/>
      <c r="X162" s="3"/>
      <c r="Y162" s="3"/>
      <c r="Z162" s="3"/>
      <c r="AA162" s="3"/>
    </row>
    <row r="163" spans="2:27" ht="18" customHeight="1" x14ac:dyDescent="0.2">
      <c r="B163" s="3"/>
      <c r="C163" s="40"/>
      <c r="D163" s="40"/>
      <c r="E163" s="57"/>
      <c r="F163" s="40"/>
      <c r="G163" s="40"/>
      <c r="H163" s="40"/>
      <c r="I163" s="40"/>
      <c r="J163" s="40"/>
      <c r="K163" s="40"/>
      <c r="L163" s="40"/>
      <c r="M163" s="41"/>
      <c r="O163" s="3"/>
      <c r="P163" s="3"/>
      <c r="Q163" s="3"/>
      <c r="R163" s="3"/>
      <c r="S163" s="3"/>
      <c r="T163" s="3"/>
      <c r="U163" s="3"/>
      <c r="V163" s="3"/>
      <c r="W163" s="3"/>
      <c r="X163" s="3"/>
      <c r="Y163" s="3"/>
      <c r="Z163" s="3"/>
      <c r="AA163" s="3"/>
    </row>
    <row r="164" spans="2:27" ht="18" customHeight="1" x14ac:dyDescent="0.2">
      <c r="B164" s="3"/>
      <c r="C164" s="40"/>
      <c r="D164" s="40"/>
      <c r="E164" s="57"/>
      <c r="F164" s="40"/>
      <c r="G164" s="40"/>
      <c r="H164" s="40"/>
      <c r="I164" s="40"/>
      <c r="J164" s="40"/>
      <c r="K164" s="40"/>
      <c r="L164" s="40"/>
      <c r="M164" s="41"/>
      <c r="O164" s="3"/>
      <c r="P164" s="3"/>
      <c r="Q164" s="3"/>
      <c r="R164" s="3"/>
      <c r="S164" s="3"/>
      <c r="T164" s="3"/>
      <c r="U164" s="3"/>
      <c r="V164" s="3"/>
      <c r="W164" s="3"/>
      <c r="X164" s="3"/>
      <c r="Y164" s="3"/>
      <c r="Z164" s="3"/>
      <c r="AA164" s="3"/>
    </row>
    <row r="165" spans="2:27" ht="18" customHeight="1" x14ac:dyDescent="0.2">
      <c r="B165" s="3"/>
      <c r="C165" s="40"/>
      <c r="D165" s="40"/>
      <c r="E165" s="57"/>
      <c r="F165" s="40"/>
      <c r="G165" s="40"/>
      <c r="H165" s="40"/>
      <c r="I165" s="40"/>
      <c r="J165" s="40"/>
      <c r="K165" s="40"/>
      <c r="L165" s="40"/>
      <c r="M165" s="41"/>
      <c r="O165" s="3"/>
      <c r="P165" s="3"/>
      <c r="Q165" s="3"/>
      <c r="R165" s="3"/>
      <c r="S165" s="3"/>
      <c r="T165" s="3"/>
      <c r="U165" s="3"/>
      <c r="V165" s="3"/>
      <c r="W165" s="3"/>
      <c r="X165" s="3"/>
      <c r="Y165" s="3"/>
      <c r="Z165" s="3"/>
      <c r="AA165" s="3"/>
    </row>
    <row r="166" spans="2:27" ht="18" customHeight="1" x14ac:dyDescent="0.2">
      <c r="B166" s="3" t="s">
        <v>627</v>
      </c>
      <c r="C166" s="40"/>
      <c r="D166" s="40"/>
      <c r="E166" s="57"/>
      <c r="F166" s="40"/>
      <c r="G166" s="40"/>
      <c r="H166" s="40"/>
      <c r="I166" s="20" t="s">
        <v>641</v>
      </c>
      <c r="J166" s="40"/>
      <c r="K166" s="40"/>
      <c r="L166" s="40"/>
      <c r="M166" s="41"/>
      <c r="O166" s="3"/>
      <c r="P166" s="3"/>
      <c r="Q166" s="3"/>
      <c r="R166" s="3"/>
      <c r="S166" s="3"/>
      <c r="T166" s="3"/>
      <c r="U166" s="3"/>
      <c r="V166" s="3"/>
      <c r="W166" s="3"/>
      <c r="X166" s="3"/>
      <c r="Y166" s="3"/>
      <c r="Z166" s="3"/>
      <c r="AA166" s="3"/>
    </row>
    <row r="167" spans="2:27" ht="18" customHeight="1" x14ac:dyDescent="0.2">
      <c r="B167" s="107" t="s">
        <v>628</v>
      </c>
      <c r="C167" s="40"/>
      <c r="D167" s="40"/>
      <c r="E167" s="57"/>
      <c r="F167" s="40"/>
      <c r="G167" s="40"/>
      <c r="H167" s="40"/>
      <c r="I167" s="40"/>
      <c r="J167" s="40"/>
      <c r="K167" s="40"/>
      <c r="L167" s="40"/>
      <c r="M167" s="41"/>
      <c r="O167" s="3"/>
      <c r="P167" s="3"/>
      <c r="Q167" s="3"/>
      <c r="R167" s="3"/>
      <c r="S167" s="3"/>
      <c r="T167" s="3"/>
      <c r="U167" s="3"/>
      <c r="V167" s="3"/>
      <c r="W167" s="3"/>
      <c r="X167" s="3"/>
      <c r="Y167" s="3"/>
      <c r="Z167" s="3"/>
      <c r="AA167" s="3"/>
    </row>
    <row r="168" spans="2:27" ht="18" customHeight="1" x14ac:dyDescent="0.2">
      <c r="B168" s="3"/>
      <c r="C168" s="40"/>
      <c r="D168" s="40"/>
      <c r="E168" s="57"/>
      <c r="F168" s="40"/>
      <c r="G168" s="40"/>
      <c r="H168" s="40"/>
      <c r="I168" s="40"/>
      <c r="J168" s="40"/>
      <c r="K168" s="40"/>
      <c r="L168" s="40"/>
      <c r="M168" s="41"/>
      <c r="O168" s="3"/>
      <c r="P168" s="3"/>
      <c r="Q168" s="3"/>
      <c r="R168" s="3"/>
      <c r="S168" s="3"/>
      <c r="T168" s="3"/>
      <c r="U168" s="3"/>
      <c r="V168" s="3"/>
      <c r="W168" s="3"/>
      <c r="X168" s="3"/>
      <c r="Y168" s="3"/>
      <c r="Z168" s="3"/>
      <c r="AA168" s="3"/>
    </row>
    <row r="169" spans="2:27" ht="18" customHeight="1" x14ac:dyDescent="0.2">
      <c r="B169" s="10" t="s">
        <v>639</v>
      </c>
      <c r="C169" s="54" t="s">
        <v>629</v>
      </c>
      <c r="D169" s="54" t="s">
        <v>631</v>
      </c>
      <c r="E169" s="108" t="s">
        <v>633</v>
      </c>
      <c r="F169" s="54" t="s">
        <v>635</v>
      </c>
      <c r="G169" s="54" t="s">
        <v>636</v>
      </c>
      <c r="H169" s="40"/>
      <c r="I169" s="40"/>
      <c r="J169" s="40"/>
      <c r="K169" s="40"/>
      <c r="L169" s="40"/>
      <c r="M169" s="41"/>
      <c r="O169" s="3"/>
      <c r="P169" s="3"/>
      <c r="Q169" s="3"/>
      <c r="R169" s="3"/>
      <c r="S169" s="3"/>
      <c r="T169" s="3"/>
      <c r="U169" s="3"/>
      <c r="V169" s="3"/>
      <c r="W169" s="3"/>
      <c r="X169" s="3"/>
      <c r="Y169" s="3"/>
      <c r="Z169" s="3"/>
      <c r="AA169" s="3"/>
    </row>
    <row r="170" spans="2:27" ht="18" customHeight="1" x14ac:dyDescent="0.2">
      <c r="B170" s="3" t="s">
        <v>640</v>
      </c>
      <c r="C170" s="40" t="s">
        <v>630</v>
      </c>
      <c r="D170" s="40" t="s">
        <v>632</v>
      </c>
      <c r="E170" s="57" t="s">
        <v>634</v>
      </c>
      <c r="F170" s="40" t="s">
        <v>638</v>
      </c>
      <c r="G170" s="40" t="s">
        <v>637</v>
      </c>
      <c r="H170" s="40"/>
      <c r="I170" s="40"/>
      <c r="J170" s="40"/>
      <c r="K170" s="40"/>
      <c r="L170" s="40"/>
      <c r="M170" s="41"/>
      <c r="O170" s="3"/>
      <c r="P170" s="3"/>
      <c r="Q170" s="3"/>
      <c r="R170" s="3"/>
      <c r="S170" s="3"/>
      <c r="T170" s="3"/>
      <c r="U170" s="3"/>
      <c r="V170" s="3"/>
      <c r="W170" s="3"/>
      <c r="X170" s="3"/>
      <c r="Y170" s="3"/>
      <c r="Z170" s="3"/>
      <c r="AA170" s="3"/>
    </row>
    <row r="171" spans="2:27" ht="18" customHeight="1" x14ac:dyDescent="0.2">
      <c r="B171" s="3"/>
      <c r="C171" s="40"/>
      <c r="D171" s="40"/>
      <c r="E171" s="57"/>
      <c r="F171" s="40"/>
      <c r="G171" s="40"/>
      <c r="H171" s="40"/>
      <c r="I171" s="20"/>
      <c r="J171" s="40"/>
      <c r="K171" s="40"/>
      <c r="L171" s="40"/>
      <c r="M171" s="41"/>
      <c r="O171" s="3"/>
      <c r="P171" s="3"/>
      <c r="Q171" s="3"/>
      <c r="R171" s="3"/>
      <c r="S171" s="3"/>
      <c r="T171" s="3"/>
      <c r="U171" s="3"/>
      <c r="V171" s="3"/>
      <c r="W171" s="3"/>
      <c r="X171" s="3"/>
      <c r="Y171" s="3"/>
      <c r="Z171" s="3"/>
      <c r="AA171" s="3"/>
    </row>
    <row r="172" spans="2:27" ht="18" customHeight="1" x14ac:dyDescent="0.2">
      <c r="B172" s="3" t="s">
        <v>642</v>
      </c>
      <c r="C172" s="40"/>
      <c r="D172" s="40"/>
      <c r="E172" s="57"/>
      <c r="F172" s="40"/>
      <c r="G172" s="20"/>
      <c r="H172" s="40"/>
      <c r="I172" s="20"/>
      <c r="J172" s="40"/>
      <c r="K172" s="40"/>
      <c r="L172" s="40"/>
      <c r="M172" s="41"/>
      <c r="O172" s="3"/>
      <c r="P172" s="3"/>
      <c r="Q172" s="3"/>
      <c r="R172" s="3"/>
      <c r="S172" s="3"/>
      <c r="T172" s="3"/>
      <c r="U172" s="3"/>
      <c r="V172" s="3"/>
      <c r="W172" s="3"/>
      <c r="X172" s="3"/>
      <c r="Y172" s="3"/>
      <c r="Z172" s="3"/>
      <c r="AA172" s="3"/>
    </row>
    <row r="173" spans="2:27" ht="18" customHeight="1" x14ac:dyDescent="0.2">
      <c r="B173" s="3" t="s">
        <v>643</v>
      </c>
      <c r="C173" s="40"/>
      <c r="D173" s="40"/>
      <c r="E173" s="57"/>
      <c r="F173" s="40"/>
      <c r="G173" s="40"/>
      <c r="H173" s="40"/>
      <c r="I173" s="40"/>
      <c r="J173" s="40"/>
      <c r="K173" s="40"/>
      <c r="L173" s="40"/>
      <c r="M173" s="41"/>
      <c r="O173" s="3"/>
      <c r="P173" s="3"/>
      <c r="Q173" s="3"/>
      <c r="R173" s="3"/>
      <c r="S173" s="3"/>
      <c r="T173" s="3"/>
      <c r="U173" s="3"/>
      <c r="V173" s="3"/>
      <c r="W173" s="3"/>
      <c r="X173" s="3"/>
      <c r="Y173" s="3"/>
      <c r="Z173" s="3"/>
      <c r="AA173" s="3"/>
    </row>
    <row r="174" spans="2:27" ht="18" customHeight="1" x14ac:dyDescent="0.2">
      <c r="B174" s="3"/>
      <c r="C174" s="40"/>
      <c r="D174" s="40"/>
      <c r="E174" s="57"/>
      <c r="F174" s="40"/>
      <c r="G174" s="40"/>
      <c r="H174" s="40"/>
      <c r="I174" s="40"/>
      <c r="J174" s="40"/>
      <c r="K174" s="40"/>
      <c r="L174" s="40"/>
      <c r="M174" s="41"/>
      <c r="O174" s="3"/>
      <c r="P174" s="3"/>
      <c r="Q174" s="3"/>
      <c r="R174" s="3"/>
      <c r="S174" s="3"/>
      <c r="T174" s="3"/>
      <c r="U174" s="3"/>
      <c r="V174" s="3"/>
      <c r="W174" s="3"/>
      <c r="X174" s="3"/>
      <c r="Y174" s="3"/>
      <c r="Z174" s="3"/>
      <c r="AA174" s="3"/>
    </row>
    <row r="175" spans="2:27" ht="18" customHeight="1" x14ac:dyDescent="0.2">
      <c r="B175" s="3" t="s">
        <v>656</v>
      </c>
      <c r="C175" s="40"/>
      <c r="D175" s="40"/>
      <c r="E175" s="57"/>
      <c r="F175" s="40"/>
      <c r="G175" s="40"/>
      <c r="H175" s="40"/>
      <c r="I175" s="40"/>
      <c r="J175" s="40"/>
      <c r="K175" s="40"/>
      <c r="L175" s="40"/>
      <c r="M175" s="41"/>
      <c r="O175" s="3"/>
      <c r="P175" s="3"/>
      <c r="Q175" s="3"/>
      <c r="R175" s="3"/>
      <c r="S175" s="3"/>
      <c r="T175" s="3"/>
      <c r="U175" s="3"/>
      <c r="V175" s="3"/>
      <c r="W175" s="3"/>
      <c r="X175" s="3"/>
      <c r="Y175" s="3"/>
      <c r="Z175" s="3"/>
      <c r="AA175" s="3"/>
    </row>
    <row r="176" spans="2:27" ht="18" customHeight="1" x14ac:dyDescent="0.2">
      <c r="B176" s="3" t="s">
        <v>654</v>
      </c>
      <c r="C176" s="40"/>
      <c r="D176" s="40"/>
      <c r="E176" s="57"/>
      <c r="F176" s="40"/>
      <c r="G176" s="40"/>
      <c r="H176" s="40"/>
      <c r="I176" s="40"/>
      <c r="J176" s="40"/>
      <c r="K176" s="40"/>
      <c r="L176" s="40"/>
      <c r="M176" s="41"/>
      <c r="O176" s="3"/>
      <c r="P176" s="3"/>
      <c r="Q176" s="3"/>
      <c r="R176" s="3"/>
      <c r="S176" s="3"/>
      <c r="T176" s="3"/>
      <c r="U176" s="3"/>
      <c r="V176" s="3"/>
      <c r="W176" s="3"/>
      <c r="X176" s="3"/>
      <c r="Y176" s="3"/>
      <c r="Z176" s="3"/>
      <c r="AA176" s="3"/>
    </row>
    <row r="177" spans="2:27" ht="18" customHeight="1" x14ac:dyDescent="0.2">
      <c r="B177" s="3" t="s">
        <v>652</v>
      </c>
      <c r="C177" s="40"/>
      <c r="D177" s="40"/>
      <c r="E177" s="57"/>
      <c r="F177" s="40"/>
      <c r="G177" s="40"/>
      <c r="H177" s="40"/>
      <c r="I177" s="40"/>
      <c r="J177" s="40"/>
      <c r="K177" s="40"/>
      <c r="L177" s="40"/>
      <c r="M177" s="41"/>
      <c r="O177" s="3"/>
      <c r="P177" s="3"/>
      <c r="Q177" s="3"/>
      <c r="R177" s="3"/>
      <c r="S177" s="3"/>
      <c r="T177" s="3"/>
      <c r="U177" s="3"/>
      <c r="V177" s="3"/>
      <c r="W177" s="3"/>
      <c r="X177" s="3"/>
      <c r="Y177" s="3"/>
      <c r="Z177" s="3"/>
      <c r="AA177" s="3"/>
    </row>
    <row r="178" spans="2:27" ht="18" customHeight="1" x14ac:dyDescent="0.2">
      <c r="B178" s="3" t="s">
        <v>653</v>
      </c>
      <c r="C178" s="40"/>
      <c r="D178" s="40"/>
      <c r="E178" s="57"/>
      <c r="F178" s="40"/>
      <c r="G178" s="40"/>
      <c r="H178" s="40"/>
      <c r="I178" s="40"/>
      <c r="J178" s="40"/>
      <c r="K178" s="40"/>
      <c r="L178" s="40"/>
      <c r="M178" s="41"/>
      <c r="O178" s="3"/>
      <c r="P178" s="3"/>
      <c r="Q178" s="3"/>
      <c r="R178" s="3"/>
      <c r="S178" s="3"/>
      <c r="T178" s="3"/>
      <c r="U178" s="3"/>
      <c r="V178" s="3"/>
      <c r="W178" s="3"/>
      <c r="X178" s="3"/>
      <c r="Y178" s="3"/>
      <c r="Z178" s="3"/>
      <c r="AA178" s="3"/>
    </row>
    <row r="179" spans="2:27" ht="18" customHeight="1" x14ac:dyDescent="0.2">
      <c r="B179" s="3"/>
      <c r="C179" s="40"/>
      <c r="D179" s="40"/>
      <c r="E179" s="57"/>
      <c r="F179" s="40"/>
      <c r="G179" s="40"/>
      <c r="H179" s="40"/>
      <c r="I179" s="40"/>
      <c r="J179" s="40"/>
      <c r="K179" s="40"/>
      <c r="L179" s="40"/>
      <c r="M179" s="41"/>
      <c r="O179" s="3"/>
      <c r="P179" s="3"/>
      <c r="Q179" s="3"/>
      <c r="R179" s="3"/>
      <c r="S179" s="3"/>
      <c r="T179" s="3"/>
      <c r="U179" s="3"/>
      <c r="V179" s="3"/>
      <c r="W179" s="3"/>
      <c r="X179" s="3"/>
      <c r="Y179" s="3"/>
      <c r="Z179" s="3"/>
      <c r="AA179" s="3"/>
    </row>
    <row r="180" spans="2:27" ht="18" customHeight="1" x14ac:dyDescent="0.2">
      <c r="B180" s="109" t="s">
        <v>672</v>
      </c>
      <c r="C180" s="40"/>
      <c r="D180" s="40"/>
      <c r="E180" s="57"/>
      <c r="F180" s="40"/>
      <c r="G180" s="40"/>
      <c r="H180" s="40"/>
      <c r="I180" s="40"/>
      <c r="J180" s="40"/>
      <c r="K180" s="40"/>
      <c r="L180" s="40"/>
      <c r="M180" s="41"/>
      <c r="O180" s="3"/>
      <c r="P180" s="3"/>
      <c r="Q180" s="3"/>
      <c r="R180" s="3"/>
      <c r="S180" s="3"/>
      <c r="T180" s="3"/>
      <c r="U180" s="3"/>
      <c r="V180" s="3"/>
      <c r="W180" s="3"/>
      <c r="X180" s="3"/>
      <c r="Y180" s="3"/>
      <c r="Z180" s="3"/>
      <c r="AA180" s="3"/>
    </row>
    <row r="181" spans="2:27" ht="18" customHeight="1" x14ac:dyDescent="0.2">
      <c r="B181" s="3" t="s">
        <v>655</v>
      </c>
      <c r="C181" s="40"/>
      <c r="D181" s="40"/>
      <c r="E181" s="57"/>
      <c r="F181" s="40"/>
      <c r="G181" s="40"/>
      <c r="H181" s="40"/>
      <c r="I181" s="40"/>
      <c r="J181" s="40"/>
      <c r="K181" s="40"/>
      <c r="L181" s="40"/>
      <c r="M181" s="41"/>
      <c r="O181" s="3"/>
      <c r="P181" s="3"/>
      <c r="Q181" s="3"/>
      <c r="R181" s="3"/>
      <c r="S181" s="3"/>
      <c r="T181" s="3"/>
      <c r="U181" s="3"/>
      <c r="V181" s="3"/>
      <c r="W181" s="3"/>
      <c r="X181" s="3"/>
      <c r="Y181" s="3"/>
      <c r="Z181" s="3"/>
      <c r="AA181" s="3"/>
    </row>
    <row r="182" spans="2:27" ht="18" customHeight="1" x14ac:dyDescent="0.2">
      <c r="B182" s="3"/>
      <c r="C182" s="40"/>
      <c r="D182" s="40"/>
      <c r="E182" s="57"/>
      <c r="F182" s="40"/>
      <c r="G182" s="40"/>
      <c r="H182" s="40"/>
      <c r="I182" s="40"/>
      <c r="J182" s="40"/>
      <c r="K182" s="40"/>
      <c r="L182" s="40"/>
      <c r="M182" s="41"/>
      <c r="O182" s="3"/>
      <c r="P182" s="3"/>
      <c r="Q182" s="3"/>
      <c r="R182" s="3"/>
      <c r="S182" s="3"/>
      <c r="T182" s="3"/>
      <c r="U182" s="3"/>
      <c r="V182" s="3"/>
      <c r="W182" s="3"/>
      <c r="X182" s="3"/>
      <c r="Y182" s="3"/>
      <c r="Z182" s="3"/>
      <c r="AA182" s="3"/>
    </row>
    <row r="183" spans="2:27" ht="18" customHeight="1" x14ac:dyDescent="0.2">
      <c r="B183" s="3" t="s">
        <v>659</v>
      </c>
      <c r="C183" s="40"/>
      <c r="D183" s="40"/>
      <c r="E183" s="57"/>
      <c r="F183" s="40"/>
      <c r="G183" s="40"/>
      <c r="H183" s="40"/>
      <c r="I183" s="40"/>
      <c r="J183" s="40"/>
      <c r="K183" s="40"/>
      <c r="L183" s="40"/>
      <c r="M183" s="41"/>
      <c r="O183" s="3"/>
      <c r="P183" s="3"/>
      <c r="Q183" s="3"/>
      <c r="R183" s="3"/>
      <c r="S183" s="3"/>
      <c r="T183" s="3"/>
      <c r="U183" s="3"/>
      <c r="V183" s="3"/>
      <c r="W183" s="3"/>
      <c r="X183" s="3"/>
      <c r="Y183" s="3"/>
      <c r="Z183" s="3"/>
      <c r="AA183" s="3"/>
    </row>
    <row r="184" spans="2:27" ht="18" customHeight="1" x14ac:dyDescent="0.2">
      <c r="B184" s="3" t="s">
        <v>660</v>
      </c>
      <c r="C184" s="40"/>
      <c r="D184" s="40"/>
      <c r="E184" s="57"/>
      <c r="F184" s="40"/>
      <c r="G184" s="40"/>
      <c r="H184" s="40"/>
      <c r="I184" s="40"/>
      <c r="J184" s="40"/>
      <c r="K184" s="40"/>
      <c r="L184" s="40"/>
      <c r="M184" s="41"/>
      <c r="O184" s="3"/>
      <c r="P184" s="3"/>
      <c r="Q184" s="3"/>
      <c r="R184" s="3"/>
      <c r="S184" s="3"/>
      <c r="T184" s="3"/>
      <c r="U184" s="3"/>
      <c r="V184" s="3"/>
      <c r="W184" s="3"/>
      <c r="X184" s="3"/>
      <c r="Y184" s="3"/>
      <c r="Z184" s="3"/>
      <c r="AA184" s="3"/>
    </row>
    <row r="185" spans="2:27" ht="18" customHeight="1" x14ac:dyDescent="0.2">
      <c r="B185" s="3"/>
      <c r="C185" s="40"/>
      <c r="D185" s="40"/>
      <c r="E185" s="57"/>
      <c r="F185" s="40"/>
      <c r="G185" s="40"/>
      <c r="H185" s="40"/>
      <c r="I185" s="40"/>
      <c r="J185" s="40"/>
      <c r="K185" s="40"/>
      <c r="L185" s="40"/>
      <c r="M185" s="41"/>
      <c r="O185" s="3"/>
      <c r="P185" s="3"/>
      <c r="Q185" s="3"/>
      <c r="R185" s="3"/>
      <c r="S185" s="3"/>
      <c r="T185" s="3"/>
      <c r="U185" s="3"/>
      <c r="V185" s="3"/>
      <c r="W185" s="3"/>
      <c r="X185" s="3"/>
      <c r="Y185" s="3"/>
      <c r="Z185" s="3"/>
      <c r="AA185" s="3"/>
    </row>
    <row r="186" spans="2:27" ht="18" customHeight="1" x14ac:dyDescent="0.2">
      <c r="B186" s="49" t="s">
        <v>661</v>
      </c>
      <c r="C186" s="40"/>
      <c r="D186" s="40"/>
      <c r="E186" s="57"/>
      <c r="F186" s="40"/>
      <c r="G186" s="40"/>
      <c r="H186" s="40"/>
      <c r="I186" s="40"/>
      <c r="J186" s="40"/>
      <c r="K186" s="40"/>
      <c r="L186" s="40"/>
      <c r="M186" s="41"/>
      <c r="O186" s="3"/>
      <c r="P186" s="3"/>
      <c r="Q186" s="3"/>
      <c r="R186" s="3"/>
      <c r="S186" s="3"/>
      <c r="T186" s="3"/>
      <c r="U186" s="3"/>
      <c r="V186" s="3"/>
      <c r="W186" s="3"/>
      <c r="X186" s="3"/>
      <c r="Y186" s="3"/>
      <c r="Z186" s="3"/>
      <c r="AA186" s="3"/>
    </row>
    <row r="187" spans="2:27" ht="18" customHeight="1" x14ac:dyDescent="0.2">
      <c r="B187" s="49" t="s">
        <v>662</v>
      </c>
      <c r="C187" s="40"/>
      <c r="D187" s="40"/>
      <c r="E187" s="57"/>
      <c r="F187" s="40"/>
      <c r="G187" s="40"/>
      <c r="H187" s="40"/>
      <c r="I187" s="40"/>
      <c r="J187" s="40"/>
      <c r="K187" s="40"/>
      <c r="L187" s="40"/>
      <c r="M187" s="41"/>
      <c r="O187" s="3"/>
      <c r="P187" s="3"/>
      <c r="Q187" s="3"/>
      <c r="R187" s="3"/>
      <c r="S187" s="3"/>
      <c r="T187" s="3"/>
      <c r="U187" s="3"/>
      <c r="V187" s="3"/>
      <c r="W187" s="3"/>
      <c r="X187" s="3"/>
      <c r="Y187" s="3"/>
      <c r="Z187" s="3"/>
      <c r="AA187" s="3"/>
    </row>
    <row r="188" spans="2:27" ht="18" customHeight="1" x14ac:dyDescent="0.2">
      <c r="B188" s="49" t="s">
        <v>663</v>
      </c>
      <c r="C188" s="40"/>
      <c r="D188" s="40"/>
      <c r="E188" s="57"/>
      <c r="F188" s="40"/>
      <c r="G188" s="40"/>
      <c r="H188" s="40"/>
      <c r="I188" s="40"/>
      <c r="J188" s="40"/>
      <c r="K188" s="40"/>
      <c r="L188" s="40"/>
      <c r="M188" s="41"/>
      <c r="O188" s="3"/>
      <c r="P188" s="3"/>
      <c r="Q188" s="3"/>
      <c r="R188" s="3"/>
      <c r="S188" s="3"/>
      <c r="T188" s="3"/>
      <c r="U188" s="3"/>
      <c r="V188" s="3"/>
      <c r="W188" s="3"/>
      <c r="X188" s="3"/>
      <c r="Y188" s="3"/>
      <c r="Z188" s="3"/>
      <c r="AA188" s="3"/>
    </row>
    <row r="189" spans="2:27" ht="18" customHeight="1" x14ac:dyDescent="0.2">
      <c r="B189" s="3"/>
      <c r="C189" s="40"/>
      <c r="D189" s="40"/>
      <c r="E189" s="57"/>
      <c r="F189" s="40"/>
      <c r="G189" s="40"/>
      <c r="H189" s="40"/>
      <c r="I189" s="40"/>
      <c r="J189" s="40"/>
      <c r="K189" s="40"/>
      <c r="L189" s="40"/>
      <c r="M189" s="41"/>
      <c r="O189" s="3"/>
      <c r="P189" s="3"/>
      <c r="Q189" s="3"/>
      <c r="R189" s="3"/>
      <c r="S189" s="3"/>
      <c r="T189" s="3"/>
      <c r="U189" s="3"/>
      <c r="V189" s="3"/>
      <c r="W189" s="3"/>
      <c r="X189" s="3"/>
      <c r="Y189" s="3"/>
      <c r="Z189" s="3"/>
      <c r="AA189" s="3"/>
    </row>
    <row r="190" spans="2:27" ht="18" customHeight="1" x14ac:dyDescent="0.2">
      <c r="B190" s="3" t="s">
        <v>679</v>
      </c>
      <c r="C190" s="40"/>
      <c r="D190" s="40"/>
      <c r="E190" s="57"/>
      <c r="F190" s="40"/>
      <c r="G190" s="40"/>
      <c r="H190" s="40"/>
      <c r="I190" s="40"/>
      <c r="J190" s="40"/>
      <c r="K190" s="40"/>
      <c r="L190" s="40"/>
      <c r="M190" s="41"/>
      <c r="O190" s="3"/>
      <c r="P190" s="3"/>
      <c r="Q190" s="3"/>
      <c r="R190" s="3"/>
      <c r="S190" s="3"/>
      <c r="T190" s="3"/>
      <c r="U190" s="3"/>
      <c r="V190" s="3"/>
      <c r="W190" s="3"/>
      <c r="X190" s="3"/>
      <c r="Y190" s="3"/>
      <c r="Z190" s="3"/>
      <c r="AA190" s="3"/>
    </row>
    <row r="191" spans="2:27" ht="18" customHeight="1" x14ac:dyDescent="0.2">
      <c r="B191" s="3" t="s">
        <v>708</v>
      </c>
      <c r="C191" s="40"/>
      <c r="D191" s="40"/>
      <c r="E191" s="57"/>
      <c r="F191" s="40"/>
      <c r="G191" s="40"/>
      <c r="H191" s="40"/>
      <c r="I191" s="40"/>
      <c r="J191" s="40"/>
      <c r="K191" s="40"/>
      <c r="L191" s="40"/>
      <c r="M191" s="41"/>
      <c r="O191" s="3"/>
      <c r="P191" s="3"/>
      <c r="Q191" s="3"/>
      <c r="R191" s="3"/>
      <c r="S191" s="3"/>
      <c r="T191" s="3"/>
      <c r="U191" s="3"/>
      <c r="V191" s="3"/>
      <c r="W191" s="3"/>
      <c r="X191" s="3"/>
      <c r="Y191" s="3"/>
      <c r="Z191" s="3"/>
      <c r="AA191" s="3"/>
    </row>
    <row r="192" spans="2:27" ht="18" customHeight="1" x14ac:dyDescent="0.2">
      <c r="B192" s="3" t="s">
        <v>709</v>
      </c>
      <c r="C192" s="40"/>
      <c r="D192" s="40"/>
      <c r="E192" s="57"/>
      <c r="F192" s="40"/>
      <c r="G192" s="40"/>
      <c r="H192" s="40"/>
      <c r="I192" s="40"/>
      <c r="J192" s="40"/>
      <c r="K192" s="40"/>
      <c r="L192" s="40"/>
      <c r="M192" s="41"/>
      <c r="O192" s="3"/>
      <c r="P192" s="3"/>
      <c r="Q192" s="3"/>
      <c r="R192" s="3"/>
      <c r="S192" s="3"/>
      <c r="T192" s="3"/>
      <c r="U192" s="3"/>
      <c r="V192" s="3"/>
      <c r="W192" s="3"/>
      <c r="X192" s="3"/>
      <c r="Y192" s="3"/>
      <c r="Z192" s="3"/>
      <c r="AA192" s="3"/>
    </row>
    <row r="193" spans="2:27" ht="18" customHeight="1" x14ac:dyDescent="0.2">
      <c r="B193" s="3" t="s">
        <v>713</v>
      </c>
      <c r="C193" s="40"/>
      <c r="D193" s="40"/>
      <c r="E193" s="57"/>
      <c r="F193" s="40"/>
      <c r="G193" s="40"/>
      <c r="H193" s="40"/>
      <c r="I193" s="40"/>
      <c r="J193" s="40"/>
      <c r="K193" s="40"/>
      <c r="L193" s="40"/>
      <c r="M193" s="41"/>
      <c r="O193" s="3"/>
      <c r="P193" s="3"/>
      <c r="Q193" s="3"/>
      <c r="R193" s="3"/>
      <c r="S193" s="3"/>
      <c r="T193" s="3"/>
      <c r="U193" s="3"/>
      <c r="V193" s="3"/>
      <c r="W193" s="3"/>
      <c r="X193" s="3"/>
      <c r="Y193" s="3"/>
      <c r="Z193" s="3"/>
      <c r="AA193" s="3"/>
    </row>
    <row r="194" spans="2:27" ht="18" customHeight="1" x14ac:dyDescent="0.2">
      <c r="B194" s="3" t="s">
        <v>712</v>
      </c>
      <c r="C194" s="40"/>
      <c r="D194" s="40"/>
      <c r="E194" s="57"/>
      <c r="F194" s="40"/>
      <c r="G194" s="40"/>
      <c r="H194" s="40"/>
      <c r="I194" s="40"/>
      <c r="J194" s="40"/>
      <c r="K194" s="40"/>
      <c r="L194" s="40"/>
      <c r="M194" s="41"/>
      <c r="O194" s="3"/>
      <c r="P194" s="3"/>
      <c r="Q194" s="3"/>
      <c r="R194" s="3"/>
      <c r="S194" s="3"/>
      <c r="T194" s="3"/>
      <c r="U194" s="3"/>
      <c r="V194" s="3"/>
      <c r="W194" s="3"/>
      <c r="X194" s="3"/>
      <c r="Y194" s="3"/>
      <c r="Z194" s="3"/>
      <c r="AA194" s="3"/>
    </row>
    <row r="195" spans="2:27" ht="18" customHeight="1" x14ac:dyDescent="0.2">
      <c r="B195" s="117"/>
      <c r="C195" s="40"/>
      <c r="D195" s="40"/>
      <c r="E195" s="57"/>
      <c r="F195" s="40"/>
      <c r="G195" s="40"/>
      <c r="H195" s="40"/>
      <c r="I195" s="40"/>
      <c r="J195" s="40"/>
      <c r="K195" s="40"/>
      <c r="L195" s="40"/>
      <c r="M195" s="41"/>
      <c r="O195" s="3"/>
      <c r="P195" s="3"/>
      <c r="Q195" s="3"/>
      <c r="R195" s="3"/>
      <c r="S195" s="3"/>
      <c r="T195" s="3"/>
      <c r="U195" s="3"/>
      <c r="V195" s="3"/>
      <c r="W195" s="3"/>
      <c r="X195" s="3"/>
      <c r="Y195" s="3"/>
      <c r="Z195" s="3"/>
      <c r="AA195" s="3"/>
    </row>
    <row r="196" spans="2:27" ht="18" customHeight="1" x14ac:dyDescent="0.2">
      <c r="B196" s="3" t="s">
        <v>667</v>
      </c>
      <c r="C196" s="40"/>
      <c r="D196" s="40"/>
      <c r="E196" s="57"/>
      <c r="F196" s="40"/>
      <c r="G196" s="40"/>
      <c r="H196" s="40"/>
      <c r="I196" s="40"/>
      <c r="J196" s="40"/>
      <c r="K196" s="40"/>
      <c r="L196" s="40"/>
      <c r="M196" s="41"/>
      <c r="O196" s="3"/>
      <c r="P196" s="3"/>
      <c r="Q196" s="3"/>
      <c r="R196" s="3"/>
      <c r="S196" s="3"/>
      <c r="T196" s="3"/>
      <c r="U196" s="3"/>
      <c r="V196" s="3"/>
      <c r="W196" s="3"/>
      <c r="X196" s="3"/>
      <c r="Y196" s="3"/>
      <c r="Z196" s="3"/>
      <c r="AA196" s="3"/>
    </row>
    <row r="197" spans="2:27" ht="18" customHeight="1" x14ac:dyDescent="0.2">
      <c r="B197" s="3" t="s">
        <v>666</v>
      </c>
      <c r="C197" s="40"/>
      <c r="D197" s="40"/>
      <c r="E197" s="57"/>
      <c r="F197" s="40"/>
      <c r="G197" s="40"/>
      <c r="H197" s="40"/>
      <c r="I197" s="40"/>
      <c r="J197" s="40"/>
      <c r="K197" s="40"/>
      <c r="L197" s="40"/>
      <c r="M197" s="41"/>
      <c r="O197" s="3"/>
      <c r="P197" s="3"/>
      <c r="Q197" s="3"/>
      <c r="R197" s="3"/>
      <c r="S197" s="3"/>
      <c r="T197" s="3"/>
      <c r="U197" s="3"/>
      <c r="V197" s="3"/>
      <c r="W197" s="3"/>
      <c r="X197" s="3"/>
      <c r="Y197" s="3"/>
      <c r="Z197" s="3"/>
      <c r="AA197" s="3"/>
    </row>
    <row r="198" spans="2:27" ht="18" customHeight="1" x14ac:dyDescent="0.2">
      <c r="B198" s="3"/>
      <c r="C198" s="40"/>
      <c r="D198" s="40"/>
      <c r="E198" s="57"/>
      <c r="F198" s="40"/>
      <c r="G198" s="40"/>
      <c r="H198" s="40"/>
      <c r="I198" s="40"/>
      <c r="J198" s="40"/>
      <c r="K198" s="40"/>
      <c r="L198" s="40"/>
      <c r="M198" s="41"/>
      <c r="O198" s="3"/>
      <c r="P198" s="3"/>
      <c r="Q198" s="3"/>
      <c r="R198" s="3"/>
      <c r="S198" s="3"/>
      <c r="T198" s="3"/>
      <c r="U198" s="3"/>
      <c r="V198" s="3"/>
      <c r="W198" s="3"/>
      <c r="X198" s="3"/>
      <c r="Y198" s="3"/>
      <c r="Z198" s="3"/>
      <c r="AA198" s="3"/>
    </row>
    <row r="199" spans="2:27" ht="18" customHeight="1" x14ac:dyDescent="0.2">
      <c r="B199" s="3"/>
      <c r="C199" s="40"/>
      <c r="D199" s="40"/>
      <c r="F199" s="110" t="s">
        <v>710</v>
      </c>
      <c r="G199" s="40"/>
      <c r="H199" s="40"/>
      <c r="I199" s="40"/>
      <c r="J199" s="40"/>
      <c r="K199" s="40"/>
      <c r="L199" s="40"/>
      <c r="M199" s="41"/>
      <c r="O199" s="3"/>
      <c r="P199" s="3"/>
      <c r="Q199" s="3"/>
      <c r="R199" s="3"/>
      <c r="S199" s="3"/>
      <c r="T199" s="3"/>
      <c r="U199" s="3"/>
      <c r="V199" s="3"/>
      <c r="W199" s="3"/>
      <c r="X199" s="3"/>
      <c r="Y199" s="3"/>
      <c r="Z199" s="3"/>
      <c r="AA199" s="3"/>
    </row>
    <row r="200" spans="2:27" ht="18" customHeight="1" x14ac:dyDescent="0.2">
      <c r="B200" s="3"/>
      <c r="C200" s="40"/>
      <c r="D200" s="40"/>
      <c r="F200" s="111" t="s">
        <v>711</v>
      </c>
      <c r="G200" s="40"/>
      <c r="H200" s="40"/>
      <c r="I200" s="40"/>
      <c r="J200" s="40"/>
      <c r="K200" s="40"/>
      <c r="L200" s="40"/>
      <c r="M200" s="41"/>
      <c r="O200" s="3"/>
      <c r="P200" s="3"/>
      <c r="Q200" s="3"/>
      <c r="R200" s="3"/>
      <c r="S200" s="3"/>
      <c r="T200" s="3"/>
      <c r="U200" s="3"/>
      <c r="V200" s="3"/>
      <c r="W200" s="3"/>
      <c r="X200" s="3"/>
      <c r="Y200" s="3"/>
      <c r="Z200" s="3"/>
      <c r="AA200" s="3"/>
    </row>
    <row r="201" spans="2:27" ht="18" customHeight="1" x14ac:dyDescent="0.2">
      <c r="B201" s="3"/>
      <c r="C201" s="40"/>
      <c r="D201" s="40"/>
      <c r="F201" s="40"/>
      <c r="G201" s="40"/>
      <c r="H201" s="40"/>
      <c r="I201" s="40"/>
      <c r="J201" s="40"/>
      <c r="K201" s="40"/>
      <c r="L201" s="40"/>
      <c r="M201" s="41"/>
      <c r="O201" s="3"/>
      <c r="P201" s="3"/>
      <c r="Q201" s="3"/>
      <c r="R201" s="3"/>
      <c r="S201" s="3"/>
      <c r="T201" s="3"/>
      <c r="U201" s="3"/>
      <c r="V201" s="3"/>
      <c r="W201" s="3"/>
      <c r="X201" s="3"/>
      <c r="Y201" s="3"/>
      <c r="Z201" s="3"/>
      <c r="AA201" s="3"/>
    </row>
    <row r="202" spans="2:27" ht="18" customHeight="1" x14ac:dyDescent="0.2">
      <c r="B202" s="3"/>
      <c r="C202" s="40"/>
      <c r="D202" s="40"/>
      <c r="F202" s="40"/>
      <c r="G202" s="40"/>
      <c r="H202" s="40"/>
      <c r="I202" s="40"/>
      <c r="J202" s="40"/>
      <c r="K202" s="40"/>
      <c r="L202" s="40"/>
      <c r="M202" s="41"/>
      <c r="O202" s="3"/>
      <c r="P202" s="3"/>
      <c r="Q202" s="3"/>
      <c r="R202" s="3"/>
      <c r="S202" s="3"/>
      <c r="T202" s="3"/>
      <c r="U202" s="3"/>
      <c r="V202" s="3"/>
      <c r="W202" s="3"/>
      <c r="X202" s="3"/>
      <c r="Y202" s="3"/>
      <c r="Z202" s="3"/>
      <c r="AA202" s="3"/>
    </row>
    <row r="203" spans="2:27" ht="18" customHeight="1" x14ac:dyDescent="0.2">
      <c r="B203" s="3"/>
      <c r="C203" s="40"/>
      <c r="D203" s="40"/>
      <c r="E203" s="111"/>
      <c r="F203" s="40"/>
      <c r="G203" s="40"/>
      <c r="H203" s="40"/>
      <c r="I203" s="40"/>
      <c r="J203" s="40"/>
      <c r="K203" s="40"/>
      <c r="L203" s="40"/>
      <c r="M203" s="41"/>
      <c r="O203" s="3"/>
      <c r="P203" s="3"/>
      <c r="Q203" s="3"/>
      <c r="R203" s="3"/>
      <c r="S203" s="3"/>
      <c r="T203" s="3"/>
      <c r="U203" s="3"/>
      <c r="V203" s="3"/>
      <c r="W203" s="3"/>
      <c r="X203" s="3"/>
      <c r="Y203" s="3"/>
      <c r="Z203" s="3"/>
      <c r="AA203" s="3"/>
    </row>
    <row r="204" spans="2:27" ht="18" customHeight="1" x14ac:dyDescent="0.2">
      <c r="B204" s="3"/>
      <c r="C204" s="40"/>
      <c r="D204" s="40"/>
      <c r="E204" s="57"/>
      <c r="F204" s="40"/>
      <c r="G204" s="40"/>
      <c r="H204" s="40"/>
      <c r="I204" s="40"/>
      <c r="J204" s="40"/>
      <c r="K204" s="40"/>
      <c r="L204" s="40"/>
      <c r="M204" s="41"/>
      <c r="O204" s="3"/>
      <c r="P204" s="3"/>
      <c r="Q204" s="3"/>
      <c r="R204" s="3"/>
      <c r="S204" s="3"/>
      <c r="T204" s="3"/>
      <c r="U204" s="3"/>
      <c r="V204" s="3"/>
      <c r="W204" s="3"/>
      <c r="X204" s="3"/>
      <c r="Y204" s="3"/>
      <c r="Z204" s="3"/>
      <c r="AA204" s="3"/>
    </row>
    <row r="205" spans="2:27" ht="18" customHeight="1" x14ac:dyDescent="0.2">
      <c r="B205" s="3"/>
      <c r="C205" s="40"/>
      <c r="D205" s="40"/>
      <c r="E205" s="57"/>
      <c r="F205" s="40"/>
      <c r="G205" s="40"/>
      <c r="H205" s="40"/>
      <c r="I205" s="40"/>
      <c r="J205" s="40"/>
      <c r="K205" s="40"/>
      <c r="L205" s="40"/>
      <c r="M205" s="41"/>
      <c r="O205" s="3"/>
      <c r="P205" s="3"/>
      <c r="Q205" s="3"/>
      <c r="R205" s="3"/>
      <c r="S205" s="3"/>
      <c r="T205" s="3"/>
      <c r="U205" s="3"/>
      <c r="V205" s="3"/>
      <c r="W205" s="3"/>
      <c r="X205" s="3"/>
      <c r="Y205" s="3"/>
      <c r="Z205" s="3"/>
      <c r="AA205" s="3"/>
    </row>
    <row r="206" spans="2:27" ht="18" customHeight="1" x14ac:dyDescent="0.2">
      <c r="B206" s="3"/>
      <c r="C206" s="40"/>
      <c r="D206" s="40"/>
      <c r="E206" s="57"/>
      <c r="F206" s="40"/>
      <c r="G206" s="40"/>
      <c r="H206" s="40"/>
      <c r="I206" s="40"/>
      <c r="J206" s="40"/>
      <c r="K206" s="40"/>
      <c r="L206" s="40"/>
      <c r="M206" s="41"/>
      <c r="O206" s="3"/>
      <c r="P206" s="3"/>
      <c r="Q206" s="3"/>
      <c r="R206" s="3"/>
      <c r="S206" s="3"/>
      <c r="T206" s="3"/>
      <c r="U206" s="3"/>
      <c r="V206" s="3"/>
      <c r="W206" s="3"/>
      <c r="X206" s="3"/>
      <c r="Y206" s="3"/>
      <c r="Z206" s="3"/>
      <c r="AA206" s="3"/>
    </row>
    <row r="207" spans="2:27" ht="18" customHeight="1" x14ac:dyDescent="0.2">
      <c r="B207" s="3"/>
      <c r="C207" s="40"/>
      <c r="D207" s="40"/>
      <c r="E207" s="57"/>
      <c r="F207" s="40"/>
      <c r="G207" s="40"/>
      <c r="H207" s="40"/>
      <c r="I207" s="40"/>
      <c r="J207" s="40"/>
      <c r="K207" s="40"/>
      <c r="L207" s="40"/>
      <c r="M207" s="41"/>
      <c r="O207" s="3"/>
      <c r="P207" s="3"/>
      <c r="Q207" s="3"/>
      <c r="R207" s="3"/>
      <c r="S207" s="3"/>
      <c r="T207" s="3"/>
      <c r="U207" s="3"/>
      <c r="V207" s="3"/>
      <c r="W207" s="3"/>
      <c r="X207" s="3"/>
      <c r="Y207" s="3"/>
      <c r="Z207" s="3"/>
      <c r="AA207" s="3"/>
    </row>
    <row r="208" spans="2:27" ht="18" customHeight="1" x14ac:dyDescent="0.2">
      <c r="B208" s="3"/>
      <c r="C208" s="40"/>
      <c r="D208" s="40"/>
      <c r="E208" s="57"/>
      <c r="F208" s="40"/>
      <c r="G208" s="40"/>
      <c r="H208" s="40"/>
      <c r="I208" s="40"/>
      <c r="J208" s="40"/>
      <c r="K208" s="40"/>
      <c r="L208" s="40"/>
      <c r="M208" s="41"/>
      <c r="O208" s="3"/>
      <c r="P208" s="3"/>
      <c r="Q208" s="3"/>
      <c r="R208" s="3"/>
      <c r="S208" s="3"/>
      <c r="T208" s="3"/>
      <c r="U208" s="3"/>
      <c r="V208" s="3"/>
      <c r="W208" s="3"/>
      <c r="X208" s="3"/>
      <c r="Y208" s="3"/>
      <c r="Z208" s="3"/>
      <c r="AA208" s="3"/>
    </row>
    <row r="209" spans="2:27" ht="18" customHeight="1" x14ac:dyDescent="0.2">
      <c r="B209" s="3"/>
      <c r="C209" s="40"/>
      <c r="D209" s="40"/>
      <c r="E209" s="57"/>
      <c r="F209" s="40"/>
      <c r="G209" s="40"/>
      <c r="H209" s="40"/>
      <c r="I209" s="40"/>
      <c r="J209" s="40"/>
      <c r="K209" s="40"/>
      <c r="L209" s="40"/>
      <c r="M209" s="41"/>
      <c r="O209" s="3"/>
      <c r="P209" s="3"/>
      <c r="Q209" s="3"/>
      <c r="R209" s="3"/>
      <c r="S209" s="3"/>
      <c r="T209" s="3"/>
      <c r="U209" s="3"/>
      <c r="V209" s="3"/>
      <c r="W209" s="3"/>
      <c r="X209" s="3"/>
      <c r="Y209" s="3"/>
      <c r="Z209" s="3"/>
      <c r="AA209" s="3"/>
    </row>
    <row r="210" spans="2:27" ht="18" customHeight="1" x14ac:dyDescent="0.2">
      <c r="B210" s="3"/>
      <c r="C210" s="40"/>
      <c r="D210" s="40"/>
      <c r="E210" s="57"/>
      <c r="F210" s="40"/>
      <c r="G210" s="40"/>
      <c r="H210" s="40"/>
      <c r="I210" s="40"/>
      <c r="J210" s="40"/>
      <c r="K210" s="40"/>
      <c r="L210" s="40"/>
      <c r="M210" s="41"/>
      <c r="O210" s="3"/>
      <c r="P210" s="3"/>
      <c r="Q210" s="3"/>
      <c r="R210" s="3"/>
      <c r="S210" s="3"/>
      <c r="T210" s="3"/>
      <c r="U210" s="3"/>
      <c r="V210" s="3"/>
      <c r="W210" s="3"/>
      <c r="X210" s="3"/>
      <c r="Y210" s="3"/>
      <c r="Z210" s="3"/>
      <c r="AA210" s="3"/>
    </row>
    <row r="211" spans="2:27" ht="18" customHeight="1" x14ac:dyDescent="0.2">
      <c r="B211" s="3"/>
      <c r="C211" s="40"/>
      <c r="D211" s="40"/>
      <c r="E211" s="57"/>
      <c r="F211" s="40"/>
      <c r="G211" s="40"/>
      <c r="H211" s="40"/>
      <c r="I211" s="40"/>
      <c r="J211" s="40"/>
      <c r="K211" s="40"/>
      <c r="L211" s="40"/>
      <c r="M211" s="41"/>
      <c r="O211" s="3"/>
      <c r="P211" s="3"/>
      <c r="Q211" s="3"/>
      <c r="R211" s="3"/>
      <c r="S211" s="3"/>
      <c r="T211" s="3"/>
      <c r="U211" s="3"/>
      <c r="V211" s="3"/>
      <c r="W211" s="3"/>
      <c r="X211" s="3"/>
      <c r="Y211" s="3"/>
      <c r="Z211" s="3"/>
      <c r="AA211" s="3"/>
    </row>
    <row r="212" spans="2:27" ht="18" customHeight="1" x14ac:dyDescent="0.2">
      <c r="B212" s="3"/>
      <c r="C212" s="40"/>
      <c r="D212" s="40"/>
      <c r="E212" s="57"/>
      <c r="F212" s="40"/>
      <c r="G212" s="40"/>
      <c r="H212" s="40"/>
      <c r="I212" s="40"/>
      <c r="J212" s="40"/>
      <c r="K212" s="40"/>
      <c r="L212" s="40"/>
      <c r="M212" s="41"/>
      <c r="O212" s="3"/>
      <c r="P212" s="3"/>
      <c r="Q212" s="3"/>
      <c r="R212" s="3"/>
      <c r="S212" s="3"/>
      <c r="T212" s="3"/>
      <c r="U212" s="3"/>
      <c r="V212" s="3"/>
      <c r="W212" s="3"/>
      <c r="X212" s="3"/>
      <c r="Y212" s="3"/>
      <c r="Z212" s="3"/>
      <c r="AA212" s="3"/>
    </row>
    <row r="213" spans="2:27" ht="18" customHeight="1" x14ac:dyDescent="0.2">
      <c r="B213" s="3"/>
      <c r="C213" s="40"/>
      <c r="D213" s="40"/>
      <c r="E213" s="57"/>
      <c r="F213" s="40"/>
      <c r="G213" s="40"/>
      <c r="H213" s="40"/>
      <c r="I213" s="40"/>
      <c r="J213" s="40"/>
      <c r="K213" s="40"/>
      <c r="L213" s="40"/>
      <c r="M213" s="41"/>
      <c r="O213" s="3"/>
      <c r="P213" s="3"/>
      <c r="Q213" s="3"/>
      <c r="R213" s="3"/>
      <c r="S213" s="3"/>
      <c r="T213" s="3"/>
      <c r="U213" s="3"/>
      <c r="V213" s="3"/>
      <c r="W213" s="3"/>
      <c r="X213" s="3"/>
      <c r="Y213" s="3"/>
      <c r="Z213" s="3"/>
      <c r="AA213" s="3"/>
    </row>
    <row r="214" spans="2:27" ht="18" customHeight="1" x14ac:dyDescent="0.2">
      <c r="B214" s="3"/>
      <c r="C214" s="40"/>
      <c r="D214" s="40"/>
      <c r="E214" s="57"/>
      <c r="F214" s="40"/>
      <c r="G214" s="40"/>
      <c r="H214" s="40"/>
      <c r="I214" s="40"/>
      <c r="J214" s="40"/>
      <c r="K214" s="40"/>
      <c r="L214" s="40"/>
      <c r="M214" s="41"/>
      <c r="O214" s="3"/>
      <c r="P214" s="3"/>
      <c r="Q214" s="3"/>
      <c r="R214" s="3"/>
      <c r="S214" s="3"/>
      <c r="T214" s="3"/>
      <c r="U214" s="3"/>
      <c r="V214" s="3"/>
      <c r="W214" s="3"/>
      <c r="X214" s="3"/>
      <c r="Y214" s="3"/>
      <c r="Z214" s="3"/>
      <c r="AA214" s="3"/>
    </row>
    <row r="215" spans="2:27" ht="18" customHeight="1" x14ac:dyDescent="0.2">
      <c r="B215" s="3" t="s">
        <v>668</v>
      </c>
      <c r="C215" s="40"/>
      <c r="D215" s="40"/>
      <c r="E215" s="57"/>
      <c r="F215" s="40"/>
      <c r="G215" s="40"/>
      <c r="H215" s="40"/>
      <c r="I215" s="40"/>
      <c r="J215" s="40"/>
      <c r="K215" s="40"/>
      <c r="L215" s="40"/>
      <c r="M215" s="41"/>
      <c r="O215" s="3"/>
      <c r="P215" s="3"/>
      <c r="Q215" s="3"/>
      <c r="R215" s="3"/>
      <c r="S215" s="3"/>
      <c r="T215" s="3"/>
      <c r="U215" s="3"/>
      <c r="V215" s="3"/>
      <c r="W215" s="3"/>
      <c r="X215" s="3"/>
      <c r="Y215" s="3"/>
      <c r="Z215" s="3"/>
      <c r="AA215" s="3"/>
    </row>
    <row r="216" spans="2:27" ht="18" customHeight="1" x14ac:dyDescent="0.2">
      <c r="B216" s="3" t="s">
        <v>669</v>
      </c>
      <c r="C216" s="40"/>
      <c r="D216" s="40"/>
      <c r="E216" s="57"/>
      <c r="F216" s="40"/>
      <c r="G216" s="40"/>
      <c r="H216" s="40"/>
      <c r="I216" s="40"/>
      <c r="J216" s="40"/>
      <c r="K216" s="40"/>
      <c r="L216" s="40"/>
      <c r="M216" s="41"/>
      <c r="O216" s="3"/>
      <c r="P216" s="3"/>
      <c r="Q216" s="3"/>
      <c r="R216" s="3"/>
      <c r="S216" s="3"/>
      <c r="T216" s="3"/>
      <c r="U216" s="3"/>
      <c r="V216" s="3"/>
      <c r="W216" s="3"/>
      <c r="X216" s="3"/>
      <c r="Y216" s="3"/>
      <c r="Z216" s="3"/>
      <c r="AA216" s="3"/>
    </row>
    <row r="217" spans="2:27" ht="18" customHeight="1" x14ac:dyDescent="0.2">
      <c r="B217" s="3"/>
      <c r="C217" s="40"/>
      <c r="D217" s="40"/>
      <c r="E217" s="57"/>
      <c r="F217" s="40"/>
      <c r="G217" s="40"/>
      <c r="H217" s="40"/>
      <c r="I217" s="40"/>
      <c r="J217" s="40"/>
      <c r="K217" s="40"/>
      <c r="L217" s="40"/>
      <c r="M217" s="41"/>
      <c r="O217" s="3"/>
      <c r="P217" s="3"/>
      <c r="Q217" s="3"/>
      <c r="R217" s="3"/>
      <c r="S217" s="3"/>
      <c r="T217" s="3"/>
      <c r="U217" s="3"/>
      <c r="V217" s="3"/>
      <c r="W217" s="3"/>
      <c r="X217" s="3"/>
      <c r="Y217" s="3"/>
      <c r="Z217" s="3"/>
      <c r="AA217" s="3"/>
    </row>
    <row r="218" spans="2:27" ht="18" customHeight="1" x14ac:dyDescent="0.2">
      <c r="B218" s="3"/>
      <c r="C218" s="40"/>
      <c r="D218" s="40"/>
      <c r="E218" s="57"/>
      <c r="F218" s="40"/>
      <c r="G218" s="40"/>
      <c r="H218" s="40"/>
      <c r="I218" s="40"/>
      <c r="J218" s="40"/>
      <c r="K218" s="40"/>
      <c r="L218" s="40"/>
      <c r="M218" s="41"/>
      <c r="O218" s="3"/>
      <c r="P218" s="3"/>
      <c r="Q218" s="3"/>
      <c r="R218" s="3"/>
      <c r="S218" s="3"/>
      <c r="T218" s="3"/>
      <c r="U218" s="3"/>
      <c r="V218" s="3"/>
      <c r="W218" s="3"/>
      <c r="X218" s="3"/>
      <c r="Y218" s="3"/>
      <c r="Z218" s="3"/>
      <c r="AA218" s="3"/>
    </row>
    <row r="219" spans="2:27" ht="18" customHeight="1" x14ac:dyDescent="0.2">
      <c r="B219" s="3"/>
      <c r="C219" s="40"/>
      <c r="D219" s="40"/>
      <c r="E219" s="57"/>
      <c r="F219" s="40"/>
      <c r="G219" s="40"/>
      <c r="H219" s="40"/>
      <c r="I219" s="40"/>
      <c r="J219" s="40"/>
      <c r="K219" s="40"/>
      <c r="L219" s="40"/>
      <c r="M219" s="41"/>
      <c r="O219" s="3"/>
      <c r="P219" s="3"/>
      <c r="Q219" s="3"/>
      <c r="R219" s="3"/>
      <c r="S219" s="3"/>
      <c r="T219" s="3"/>
      <c r="U219" s="3"/>
      <c r="V219" s="3"/>
      <c r="W219" s="3"/>
      <c r="X219" s="3"/>
      <c r="Y219" s="3"/>
      <c r="Z219" s="3"/>
      <c r="AA219" s="3"/>
    </row>
    <row r="220" spans="2:27" ht="18" customHeight="1" x14ac:dyDescent="0.2">
      <c r="B220" s="3"/>
      <c r="C220" s="40"/>
      <c r="D220" s="40"/>
      <c r="E220" s="57"/>
      <c r="F220" s="40"/>
      <c r="G220" s="40"/>
      <c r="H220" s="40"/>
      <c r="I220" s="40"/>
      <c r="J220" s="40"/>
      <c r="K220" s="40"/>
      <c r="L220" s="40"/>
      <c r="M220" s="41"/>
      <c r="O220" s="3"/>
      <c r="P220" s="3"/>
      <c r="Q220" s="3"/>
      <c r="R220" s="3"/>
      <c r="S220" s="3"/>
      <c r="T220" s="3"/>
      <c r="U220" s="3"/>
      <c r="V220" s="3"/>
      <c r="W220" s="3"/>
      <c r="X220" s="3"/>
      <c r="Y220" s="3"/>
      <c r="Z220" s="3"/>
      <c r="AA220" s="3"/>
    </row>
    <row r="221" spans="2:27" ht="18" customHeight="1" x14ac:dyDescent="0.2">
      <c r="B221" s="3"/>
      <c r="C221" s="40"/>
      <c r="D221" s="40"/>
      <c r="E221" s="57"/>
      <c r="F221" s="40"/>
      <c r="G221" s="40"/>
      <c r="H221" s="40"/>
      <c r="I221" s="40"/>
      <c r="J221" s="40"/>
      <c r="K221" s="40"/>
      <c r="L221" s="40"/>
      <c r="M221" s="41"/>
      <c r="O221" s="3"/>
      <c r="P221" s="3"/>
      <c r="Q221" s="3"/>
      <c r="R221" s="3"/>
      <c r="S221" s="3"/>
      <c r="T221" s="3"/>
      <c r="U221" s="3"/>
      <c r="V221" s="3"/>
      <c r="W221" s="3"/>
      <c r="X221" s="3"/>
      <c r="Y221" s="3"/>
      <c r="Z221" s="3"/>
      <c r="AA221" s="3"/>
    </row>
    <row r="222" spans="2:27" ht="18" customHeight="1" x14ac:dyDescent="0.2">
      <c r="B222" s="3"/>
      <c r="C222" s="40"/>
      <c r="D222" s="40"/>
      <c r="E222" s="57"/>
      <c r="F222" s="40"/>
      <c r="G222" s="40"/>
      <c r="H222" s="40"/>
      <c r="I222" s="40"/>
      <c r="J222" s="40"/>
      <c r="K222" s="40"/>
      <c r="L222" s="40"/>
      <c r="M222" s="41"/>
      <c r="O222" s="3"/>
      <c r="P222" s="3"/>
      <c r="Q222" s="3"/>
      <c r="R222" s="3"/>
      <c r="S222" s="3"/>
      <c r="T222" s="3"/>
      <c r="U222" s="3"/>
      <c r="V222" s="3"/>
      <c r="W222" s="3"/>
      <c r="X222" s="3"/>
      <c r="Y222" s="3"/>
      <c r="Z222" s="3"/>
      <c r="AA222" s="3"/>
    </row>
    <row r="223" spans="2:27" ht="18" customHeight="1" x14ac:dyDescent="0.2">
      <c r="B223" s="3"/>
      <c r="C223" s="40"/>
      <c r="D223" s="40"/>
      <c r="E223" s="57"/>
      <c r="F223" s="40"/>
      <c r="G223" s="40"/>
      <c r="H223" s="40"/>
      <c r="I223" s="40"/>
      <c r="J223" s="40"/>
      <c r="K223" s="40"/>
      <c r="L223" s="40"/>
      <c r="M223" s="41"/>
      <c r="O223" s="3"/>
      <c r="P223" s="3"/>
      <c r="Q223" s="3"/>
      <c r="R223" s="3"/>
      <c r="S223" s="3"/>
      <c r="T223" s="3"/>
      <c r="U223" s="3"/>
      <c r="V223" s="3"/>
      <c r="W223" s="3"/>
      <c r="X223" s="3"/>
      <c r="Y223" s="3"/>
      <c r="Z223" s="3"/>
      <c r="AA223" s="3"/>
    </row>
    <row r="224" spans="2:27" ht="18" customHeight="1" x14ac:dyDescent="0.2">
      <c r="B224" s="3"/>
      <c r="C224" s="40"/>
      <c r="D224" s="40"/>
      <c r="E224" s="57"/>
      <c r="F224" s="40"/>
      <c r="G224" s="40"/>
      <c r="H224" s="40"/>
      <c r="I224" s="40"/>
      <c r="J224" s="40"/>
      <c r="K224" s="40"/>
      <c r="L224" s="40"/>
      <c r="M224" s="41"/>
      <c r="O224" s="3"/>
      <c r="P224" s="3"/>
      <c r="Q224" s="3"/>
      <c r="R224" s="3"/>
      <c r="S224" s="3"/>
      <c r="T224" s="3"/>
      <c r="U224" s="3"/>
      <c r="V224" s="3"/>
      <c r="W224" s="3"/>
      <c r="X224" s="3"/>
      <c r="Y224" s="3"/>
      <c r="Z224" s="3"/>
      <c r="AA224" s="3"/>
    </row>
    <row r="225" spans="2:27" ht="18" customHeight="1" x14ac:dyDescent="0.2">
      <c r="B225" s="3"/>
      <c r="C225" s="40"/>
      <c r="D225" s="40"/>
      <c r="E225" s="57"/>
      <c r="F225" s="40"/>
      <c r="G225" s="40"/>
      <c r="H225" s="40"/>
      <c r="I225" s="40"/>
      <c r="J225" s="40"/>
      <c r="K225" s="40"/>
      <c r="L225" s="40"/>
      <c r="M225" s="41"/>
      <c r="O225" s="3"/>
      <c r="P225" s="3"/>
      <c r="Q225" s="3"/>
      <c r="R225" s="3"/>
      <c r="S225" s="3"/>
      <c r="T225" s="3"/>
      <c r="U225" s="3"/>
      <c r="V225" s="3"/>
      <c r="W225" s="3"/>
      <c r="X225" s="3"/>
      <c r="Y225" s="3"/>
      <c r="Z225" s="3"/>
      <c r="AA225" s="3"/>
    </row>
    <row r="226" spans="2:27" ht="18" customHeight="1" x14ac:dyDescent="0.2">
      <c r="B226" s="3"/>
      <c r="C226" s="40"/>
      <c r="D226" s="40"/>
      <c r="E226" s="57"/>
      <c r="F226" s="40"/>
      <c r="G226" s="40"/>
      <c r="H226" s="40"/>
      <c r="I226" s="40"/>
      <c r="J226" s="40"/>
      <c r="K226" s="40"/>
      <c r="L226" s="40"/>
      <c r="M226" s="41"/>
      <c r="O226" s="3"/>
      <c r="P226" s="3"/>
      <c r="Q226" s="3"/>
      <c r="R226" s="3"/>
      <c r="S226" s="3"/>
      <c r="T226" s="3"/>
      <c r="U226" s="3"/>
      <c r="V226" s="3"/>
      <c r="W226" s="3"/>
      <c r="X226" s="3"/>
      <c r="Y226" s="3"/>
      <c r="Z226" s="3"/>
      <c r="AA226" s="3"/>
    </row>
    <row r="227" spans="2:27" ht="18" customHeight="1" x14ac:dyDescent="0.2">
      <c r="B227" s="3"/>
      <c r="C227" s="40"/>
      <c r="D227" s="40"/>
      <c r="E227" s="57"/>
      <c r="F227" s="40"/>
      <c r="G227" s="40"/>
      <c r="H227" s="40"/>
      <c r="I227" s="40"/>
      <c r="J227" s="40"/>
      <c r="K227" s="40"/>
      <c r="L227" s="40"/>
      <c r="M227" s="41"/>
      <c r="O227" s="3"/>
      <c r="P227" s="3"/>
      <c r="Q227" s="3"/>
      <c r="R227" s="3"/>
      <c r="S227" s="3"/>
      <c r="T227" s="3"/>
      <c r="U227" s="3"/>
      <c r="V227" s="3"/>
      <c r="W227" s="3"/>
      <c r="X227" s="3"/>
      <c r="Y227" s="3"/>
      <c r="Z227" s="3"/>
      <c r="AA227" s="3"/>
    </row>
    <row r="228" spans="2:27" ht="18" customHeight="1" x14ac:dyDescent="0.2">
      <c r="B228" s="3"/>
      <c r="C228" s="40"/>
      <c r="D228" s="40"/>
      <c r="E228" s="57"/>
      <c r="F228" s="40"/>
      <c r="G228" s="40"/>
      <c r="H228" s="40"/>
      <c r="I228" s="40"/>
      <c r="J228" s="40"/>
      <c r="K228" s="40"/>
      <c r="L228" s="40"/>
      <c r="M228" s="41"/>
      <c r="O228" s="3"/>
      <c r="P228" s="3"/>
      <c r="Q228" s="3"/>
      <c r="R228" s="3"/>
      <c r="S228" s="3"/>
      <c r="T228" s="3"/>
      <c r="U228" s="3"/>
      <c r="V228" s="3"/>
      <c r="W228" s="3"/>
      <c r="X228" s="3"/>
      <c r="Y228" s="3"/>
      <c r="Z228" s="3"/>
      <c r="AA228" s="3"/>
    </row>
    <row r="229" spans="2:27" ht="18" customHeight="1" x14ac:dyDescent="0.2">
      <c r="B229" s="3"/>
      <c r="C229" s="40"/>
      <c r="D229" s="40"/>
      <c r="E229" s="57"/>
      <c r="F229" s="40"/>
      <c r="G229" s="40"/>
      <c r="H229" s="40"/>
      <c r="I229" s="40"/>
      <c r="J229" s="40"/>
      <c r="K229" s="40"/>
      <c r="L229" s="40"/>
      <c r="M229" s="41"/>
      <c r="O229" s="3"/>
      <c r="P229" s="3"/>
      <c r="Q229" s="3"/>
      <c r="R229" s="3"/>
      <c r="S229" s="3"/>
      <c r="T229" s="3"/>
      <c r="U229" s="3"/>
      <c r="V229" s="3"/>
      <c r="W229" s="3"/>
      <c r="X229" s="3"/>
      <c r="Y229" s="3"/>
      <c r="Z229" s="3"/>
      <c r="AA229" s="3"/>
    </row>
    <row r="230" spans="2:27" ht="18" customHeight="1" x14ac:dyDescent="0.2">
      <c r="B230" s="3"/>
      <c r="C230" s="40"/>
      <c r="D230" s="40"/>
      <c r="E230" s="57"/>
      <c r="F230" s="40"/>
      <c r="G230" s="40"/>
      <c r="H230" s="40"/>
      <c r="I230" s="40"/>
      <c r="J230" s="40"/>
      <c r="K230" s="40"/>
      <c r="L230" s="40"/>
      <c r="M230" s="41"/>
      <c r="O230" s="3"/>
      <c r="P230" s="3"/>
      <c r="Q230" s="3"/>
      <c r="R230" s="3"/>
      <c r="S230" s="3"/>
      <c r="T230" s="3"/>
      <c r="U230" s="3"/>
      <c r="V230" s="3"/>
      <c r="W230" s="3"/>
      <c r="X230" s="3"/>
      <c r="Y230" s="3"/>
      <c r="Z230" s="3"/>
      <c r="AA230" s="3"/>
    </row>
    <row r="231" spans="2:27" ht="18" customHeight="1" x14ac:dyDescent="0.2">
      <c r="B231" s="3"/>
      <c r="C231" s="40"/>
      <c r="D231" s="40"/>
      <c r="E231" s="57"/>
      <c r="F231" s="40"/>
      <c r="G231" s="40"/>
      <c r="H231" s="40"/>
      <c r="I231" s="40"/>
      <c r="J231" s="40"/>
      <c r="K231" s="40"/>
      <c r="L231" s="40"/>
      <c r="M231" s="41"/>
      <c r="O231" s="3"/>
      <c r="P231" s="3"/>
      <c r="Q231" s="3"/>
      <c r="R231" s="3"/>
      <c r="S231" s="3"/>
      <c r="T231" s="3"/>
      <c r="U231" s="3"/>
      <c r="V231" s="3"/>
      <c r="W231" s="3"/>
      <c r="X231" s="3"/>
      <c r="Y231" s="3"/>
      <c r="Z231" s="3"/>
      <c r="AA231" s="3"/>
    </row>
    <row r="232" spans="2:27" ht="18" customHeight="1" x14ac:dyDescent="0.2">
      <c r="B232" s="3"/>
      <c r="C232" s="40"/>
      <c r="D232" s="40"/>
      <c r="E232" s="57"/>
      <c r="F232" s="40"/>
      <c r="G232" s="40"/>
      <c r="H232" s="40"/>
      <c r="I232" s="40"/>
      <c r="J232" s="40"/>
      <c r="K232" s="40"/>
      <c r="L232" s="40"/>
      <c r="M232" s="41"/>
      <c r="O232" s="3"/>
      <c r="P232" s="3"/>
      <c r="Q232" s="3"/>
      <c r="R232" s="3"/>
      <c r="S232" s="3"/>
      <c r="T232" s="3"/>
      <c r="U232" s="3"/>
      <c r="V232" s="3"/>
      <c r="W232" s="3"/>
      <c r="X232" s="3"/>
      <c r="Y232" s="3"/>
      <c r="Z232" s="3"/>
      <c r="AA232" s="3"/>
    </row>
    <row r="233" spans="2:27" ht="18" customHeight="1" x14ac:dyDescent="0.2">
      <c r="B233" s="3"/>
      <c r="C233" s="40"/>
      <c r="D233" s="40"/>
      <c r="E233" s="57"/>
      <c r="F233" s="40"/>
      <c r="G233" s="40"/>
      <c r="H233" s="40"/>
      <c r="I233" s="40"/>
      <c r="J233" s="40"/>
      <c r="K233" s="40"/>
      <c r="L233" s="40"/>
      <c r="M233" s="41"/>
      <c r="O233" s="3"/>
      <c r="P233" s="3"/>
      <c r="Q233" s="3"/>
      <c r="R233" s="3"/>
      <c r="S233" s="3"/>
      <c r="T233" s="3"/>
      <c r="U233" s="3"/>
      <c r="V233" s="3"/>
      <c r="W233" s="3"/>
      <c r="X233" s="3"/>
      <c r="Y233" s="3"/>
      <c r="Z233" s="3"/>
      <c r="AA233" s="3"/>
    </row>
    <row r="234" spans="2:27" ht="18" customHeight="1" x14ac:dyDescent="0.2">
      <c r="B234" s="3"/>
      <c r="C234" s="40"/>
      <c r="D234" s="40"/>
      <c r="E234" s="57"/>
      <c r="F234" s="40"/>
      <c r="G234" s="40"/>
      <c r="H234" s="40"/>
      <c r="I234" s="40"/>
      <c r="J234" s="40"/>
      <c r="K234" s="40"/>
      <c r="L234" s="40"/>
      <c r="M234" s="41"/>
      <c r="O234" s="3"/>
      <c r="P234" s="3"/>
      <c r="Q234" s="3"/>
      <c r="R234" s="3"/>
      <c r="S234" s="3"/>
      <c r="T234" s="3"/>
      <c r="U234" s="3"/>
      <c r="V234" s="3"/>
      <c r="W234" s="3"/>
      <c r="X234" s="3"/>
      <c r="Y234" s="3"/>
      <c r="Z234" s="3"/>
      <c r="AA234" s="3"/>
    </row>
    <row r="235" spans="2:27" ht="18" customHeight="1" x14ac:dyDescent="0.2">
      <c r="B235" s="3"/>
      <c r="C235" s="40"/>
      <c r="D235" s="40"/>
      <c r="E235" s="57"/>
      <c r="F235" s="40"/>
      <c r="G235" s="40"/>
      <c r="H235" s="40"/>
      <c r="I235" s="40"/>
      <c r="J235" s="40"/>
      <c r="K235" s="40"/>
      <c r="L235" s="40"/>
      <c r="M235" s="41"/>
      <c r="O235" s="3"/>
      <c r="P235" s="3"/>
      <c r="Q235" s="3"/>
      <c r="R235" s="3"/>
      <c r="S235" s="3"/>
      <c r="T235" s="3"/>
      <c r="U235" s="3"/>
      <c r="V235" s="3"/>
      <c r="W235" s="3"/>
      <c r="X235" s="3"/>
      <c r="Y235" s="3"/>
      <c r="Z235" s="3"/>
      <c r="AA235" s="3"/>
    </row>
    <row r="236" spans="2:27" ht="18" customHeight="1" x14ac:dyDescent="0.2">
      <c r="B236" s="109" t="s">
        <v>703</v>
      </c>
      <c r="C236" s="40"/>
      <c r="D236" s="40"/>
      <c r="E236" s="57"/>
      <c r="F236" s="40"/>
      <c r="G236" s="40"/>
      <c r="H236" s="40"/>
      <c r="I236" s="40"/>
      <c r="J236" s="40"/>
      <c r="K236" s="40"/>
      <c r="L236" s="40"/>
      <c r="M236" s="41"/>
      <c r="O236" s="3"/>
      <c r="P236" s="3"/>
      <c r="Q236" s="3"/>
      <c r="R236" s="3"/>
      <c r="S236" s="3"/>
      <c r="T236" s="3"/>
      <c r="U236" s="3"/>
      <c r="V236" s="3"/>
      <c r="W236" s="3"/>
      <c r="X236" s="3"/>
      <c r="Y236" s="3"/>
      <c r="Z236" s="3"/>
      <c r="AA236" s="3"/>
    </row>
    <row r="237" spans="2:27" ht="18" customHeight="1" x14ac:dyDescent="0.2">
      <c r="B237" s="3"/>
      <c r="C237" s="40"/>
      <c r="D237" s="40"/>
      <c r="E237" s="57"/>
      <c r="F237" s="40"/>
      <c r="G237" s="40"/>
      <c r="H237" s="40"/>
      <c r="I237" s="40"/>
      <c r="J237" s="40"/>
      <c r="K237" s="40"/>
      <c r="L237" s="40"/>
      <c r="M237" s="41"/>
      <c r="O237" s="3"/>
      <c r="P237" s="3"/>
      <c r="Q237" s="3"/>
      <c r="R237" s="3"/>
      <c r="S237" s="3"/>
      <c r="T237" s="3"/>
      <c r="U237" s="3"/>
      <c r="V237" s="3"/>
      <c r="W237" s="3"/>
      <c r="X237" s="3"/>
      <c r="Y237" s="3"/>
      <c r="Z237" s="3"/>
      <c r="AA237" s="3"/>
    </row>
    <row r="238" spans="2:27" ht="18" customHeight="1" x14ac:dyDescent="0.2">
      <c r="B238" s="3" t="s">
        <v>683</v>
      </c>
      <c r="C238" s="40"/>
      <c r="D238" s="40"/>
      <c r="E238" s="57"/>
      <c r="F238" s="40"/>
      <c r="G238" s="40"/>
      <c r="H238" s="40"/>
      <c r="I238" s="40"/>
      <c r="J238" s="40"/>
      <c r="K238" s="40"/>
      <c r="L238" s="40"/>
      <c r="M238" s="41"/>
      <c r="O238" s="3"/>
      <c r="P238" s="3"/>
      <c r="Q238" s="3"/>
      <c r="R238" s="3"/>
      <c r="S238" s="3"/>
      <c r="T238" s="3"/>
      <c r="U238" s="3"/>
      <c r="V238" s="3"/>
      <c r="W238" s="3"/>
      <c r="X238" s="3"/>
      <c r="Y238" s="3"/>
      <c r="Z238" s="3"/>
      <c r="AA238" s="3"/>
    </row>
    <row r="239" spans="2:27" ht="18" customHeight="1" x14ac:dyDescent="0.2">
      <c r="B239" s="3"/>
      <c r="C239" s="40"/>
      <c r="D239" s="40"/>
      <c r="E239" s="57"/>
      <c r="F239" s="40"/>
      <c r="G239" s="40"/>
      <c r="H239" s="40"/>
      <c r="I239" s="40"/>
      <c r="J239" s="40"/>
      <c r="K239" s="40"/>
      <c r="L239" s="40"/>
      <c r="M239" s="41"/>
      <c r="O239" s="3"/>
      <c r="P239" s="3"/>
      <c r="Q239" s="3"/>
      <c r="R239" s="3"/>
      <c r="S239" s="3"/>
      <c r="T239" s="3"/>
      <c r="U239" s="3"/>
      <c r="V239" s="3"/>
      <c r="W239" s="3"/>
      <c r="X239" s="3"/>
      <c r="Y239" s="3"/>
      <c r="Z239" s="3"/>
      <c r="AA239" s="3"/>
    </row>
    <row r="240" spans="2:27" ht="18" customHeight="1" x14ac:dyDescent="0.2">
      <c r="B240" s="3" t="s">
        <v>680</v>
      </c>
      <c r="C240" s="40"/>
      <c r="D240" s="40"/>
      <c r="E240" s="57"/>
      <c r="F240" s="40"/>
      <c r="G240" s="40"/>
      <c r="H240" s="40"/>
      <c r="I240" s="40"/>
      <c r="J240" s="40"/>
      <c r="K240" s="40"/>
      <c r="L240" s="40"/>
      <c r="M240" s="41"/>
      <c r="O240" s="3"/>
      <c r="P240" s="3"/>
      <c r="Q240" s="3"/>
      <c r="R240" s="3"/>
      <c r="S240" s="3"/>
      <c r="T240" s="3"/>
      <c r="U240" s="3"/>
      <c r="V240" s="3"/>
      <c r="W240" s="3"/>
      <c r="X240" s="3"/>
      <c r="Y240" s="3"/>
      <c r="Z240" s="3"/>
      <c r="AA240" s="3"/>
    </row>
    <row r="241" spans="2:27" ht="18" customHeight="1" x14ac:dyDescent="0.2">
      <c r="B241" s="3" t="s">
        <v>681</v>
      </c>
      <c r="C241" s="40"/>
      <c r="D241" s="40"/>
      <c r="E241" s="57"/>
      <c r="F241" s="40"/>
      <c r="G241" s="40"/>
      <c r="H241" s="40"/>
      <c r="I241" s="40"/>
      <c r="J241" s="40"/>
      <c r="K241" s="40"/>
      <c r="L241" s="40"/>
      <c r="M241" s="41"/>
      <c r="O241" s="3"/>
      <c r="P241" s="3"/>
      <c r="Q241" s="3"/>
      <c r="R241" s="3"/>
      <c r="S241" s="3"/>
      <c r="T241" s="3"/>
      <c r="U241" s="3"/>
      <c r="V241" s="3"/>
      <c r="W241" s="3"/>
      <c r="X241" s="3"/>
      <c r="Y241" s="3"/>
      <c r="Z241" s="3"/>
      <c r="AA241" s="3"/>
    </row>
    <row r="242" spans="2:27" ht="18" customHeight="1" x14ac:dyDescent="0.2">
      <c r="B242" s="3" t="s">
        <v>682</v>
      </c>
      <c r="C242" s="40"/>
      <c r="D242" s="40"/>
      <c r="E242" s="57"/>
      <c r="F242" s="40"/>
      <c r="G242" s="40"/>
      <c r="H242" s="40"/>
      <c r="I242" s="40"/>
      <c r="J242" s="40"/>
      <c r="K242" s="40"/>
      <c r="L242" s="40"/>
      <c r="M242" s="41"/>
      <c r="O242" s="3"/>
      <c r="P242" s="3"/>
      <c r="Q242" s="3"/>
      <c r="R242" s="3"/>
      <c r="S242" s="3"/>
      <c r="T242" s="3"/>
      <c r="U242" s="3"/>
      <c r="V242" s="3"/>
      <c r="W242" s="3"/>
      <c r="X242" s="3"/>
      <c r="Y242" s="3"/>
      <c r="Z242" s="3"/>
      <c r="AA242" s="3"/>
    </row>
    <row r="243" spans="2:27" ht="18" customHeight="1" x14ac:dyDescent="0.2">
      <c r="B243" s="3"/>
      <c r="C243" s="40"/>
      <c r="D243" s="40"/>
      <c r="E243" s="57"/>
      <c r="F243" s="40"/>
      <c r="G243" s="40"/>
      <c r="H243" s="40"/>
      <c r="I243" s="40"/>
      <c r="J243" s="40"/>
      <c r="K243" s="40"/>
      <c r="L243" s="40"/>
      <c r="M243" s="41"/>
      <c r="O243" s="3"/>
      <c r="P243" s="3"/>
      <c r="Q243" s="3"/>
      <c r="R243" s="3"/>
      <c r="S243" s="3"/>
      <c r="T243" s="3"/>
      <c r="U243" s="3"/>
      <c r="V243" s="3"/>
      <c r="W243" s="3"/>
      <c r="X243" s="3"/>
      <c r="Y243" s="3"/>
      <c r="Z243" s="3"/>
      <c r="AA243" s="3"/>
    </row>
    <row r="244" spans="2:27" ht="18" customHeight="1" x14ac:dyDescent="0.2">
      <c r="B244" s="3" t="s">
        <v>701</v>
      </c>
      <c r="C244" s="40"/>
      <c r="D244" s="40"/>
      <c r="E244" s="57"/>
      <c r="F244" s="40"/>
      <c r="G244" s="40"/>
      <c r="H244" s="40"/>
      <c r="I244" s="40"/>
      <c r="J244" s="40"/>
      <c r="K244" s="40"/>
      <c r="L244" s="40"/>
      <c r="M244" s="41"/>
      <c r="O244" s="3"/>
      <c r="P244" s="3"/>
      <c r="Q244" s="3"/>
      <c r="R244" s="3"/>
      <c r="S244" s="3"/>
      <c r="T244" s="3"/>
      <c r="U244" s="3"/>
      <c r="V244" s="3"/>
      <c r="W244" s="3"/>
      <c r="X244" s="3"/>
      <c r="Y244" s="3"/>
      <c r="Z244" s="3"/>
      <c r="AA244" s="3"/>
    </row>
    <row r="245" spans="2:27" ht="18" customHeight="1" x14ac:dyDescent="0.2">
      <c r="B245" s="3"/>
      <c r="C245" s="40"/>
      <c r="D245" s="40"/>
      <c r="E245" s="57"/>
      <c r="F245" s="40"/>
      <c r="G245" s="40"/>
      <c r="H245" s="40"/>
      <c r="I245" s="40"/>
      <c r="J245" s="40"/>
      <c r="K245" s="40"/>
      <c r="L245" s="40"/>
      <c r="M245" s="41"/>
      <c r="O245" s="3"/>
      <c r="P245" s="3"/>
      <c r="Q245" s="3"/>
      <c r="R245" s="3"/>
      <c r="S245" s="3"/>
      <c r="T245" s="3"/>
      <c r="U245" s="3"/>
      <c r="V245" s="3"/>
      <c r="W245" s="3"/>
      <c r="X245" s="3"/>
      <c r="Y245" s="3"/>
      <c r="Z245" s="3"/>
      <c r="AA245" s="3"/>
    </row>
    <row r="246" spans="2:27" ht="18" customHeight="1" x14ac:dyDescent="0.2">
      <c r="B246" s="3" t="s">
        <v>689</v>
      </c>
      <c r="C246" s="40"/>
      <c r="D246" s="40"/>
      <c r="E246" s="57"/>
      <c r="F246" s="40"/>
      <c r="G246" s="40"/>
      <c r="H246" s="40"/>
      <c r="I246" s="40"/>
      <c r="J246" s="40"/>
      <c r="K246" s="40"/>
      <c r="L246" s="40"/>
      <c r="M246" s="41"/>
      <c r="O246" s="3"/>
      <c r="P246" s="3"/>
      <c r="Q246" s="3"/>
      <c r="R246" s="3"/>
      <c r="S246" s="3"/>
      <c r="T246" s="3"/>
      <c r="U246" s="3"/>
      <c r="V246" s="3"/>
      <c r="W246" s="3"/>
      <c r="X246" s="3"/>
      <c r="Y246" s="3"/>
      <c r="Z246" s="3"/>
      <c r="AA246" s="3"/>
    </row>
    <row r="247" spans="2:27" ht="18" customHeight="1" x14ac:dyDescent="0.2">
      <c r="B247" s="10" t="s">
        <v>700</v>
      </c>
      <c r="C247" s="116" t="s">
        <v>699</v>
      </c>
      <c r="D247" s="116" t="s">
        <v>698</v>
      </c>
      <c r="E247" s="116" t="s">
        <v>697</v>
      </c>
      <c r="F247" s="127" t="s">
        <v>696</v>
      </c>
      <c r="G247" s="116" t="s">
        <v>695</v>
      </c>
      <c r="H247" s="116" t="s">
        <v>684</v>
      </c>
      <c r="I247" s="116" t="s">
        <v>685</v>
      </c>
      <c r="J247" s="127" t="s">
        <v>686</v>
      </c>
      <c r="K247" s="116" t="s">
        <v>687</v>
      </c>
      <c r="L247" s="40"/>
      <c r="M247" s="41"/>
      <c r="O247" s="3"/>
      <c r="P247" s="3"/>
      <c r="Q247" s="3"/>
      <c r="R247" s="3"/>
      <c r="S247" s="3"/>
      <c r="T247" s="3"/>
      <c r="U247" s="3"/>
      <c r="V247" s="3"/>
      <c r="W247" s="3"/>
      <c r="X247" s="3"/>
      <c r="Y247" s="3"/>
      <c r="Z247" s="3"/>
      <c r="AA247" s="3"/>
    </row>
    <row r="248" spans="2:27" ht="18" customHeight="1" x14ac:dyDescent="0.2">
      <c r="B248" s="3" t="s">
        <v>690</v>
      </c>
      <c r="C248" s="122">
        <v>0.56499999999999995</v>
      </c>
      <c r="D248" s="122">
        <v>0.56499999999999995</v>
      </c>
      <c r="E248" s="123">
        <v>0.55900000000000005</v>
      </c>
      <c r="F248" s="122">
        <v>0.60199999999999998</v>
      </c>
      <c r="G248" s="130">
        <v>0.55800000000000005</v>
      </c>
      <c r="H248" s="130">
        <v>0.51300000000000001</v>
      </c>
      <c r="I248" s="123">
        <v>0.59</v>
      </c>
      <c r="J248" s="122">
        <v>0.60899999999999999</v>
      </c>
      <c r="K248" s="122">
        <v>0.59599999999999997</v>
      </c>
      <c r="L248" s="40"/>
      <c r="M248" s="41"/>
      <c r="O248" s="3"/>
      <c r="P248" s="3"/>
      <c r="Q248" s="3"/>
      <c r="R248" s="3"/>
      <c r="S248" s="3"/>
      <c r="T248" s="3"/>
      <c r="U248" s="3"/>
      <c r="V248" s="3"/>
      <c r="W248" s="3"/>
      <c r="X248" s="3"/>
      <c r="Y248" s="3"/>
      <c r="Z248" s="3"/>
      <c r="AA248" s="3"/>
    </row>
    <row r="249" spans="2:27" ht="18" customHeight="1" x14ac:dyDescent="0.2">
      <c r="B249" s="86" t="s">
        <v>688</v>
      </c>
      <c r="C249" s="124">
        <v>0.23599999999999999</v>
      </c>
      <c r="D249" s="124">
        <v>0.26800000000000002</v>
      </c>
      <c r="E249" s="125">
        <v>0.26600000000000001</v>
      </c>
      <c r="F249" s="124">
        <v>0.27200000000000002</v>
      </c>
      <c r="G249" s="128">
        <v>0.26700000000000002</v>
      </c>
      <c r="H249" s="128">
        <v>0.32900000000000001</v>
      </c>
      <c r="I249" s="125">
        <v>0.26900000000000002</v>
      </c>
      <c r="J249" s="124">
        <v>0.25600000000000001</v>
      </c>
      <c r="K249" s="124">
        <v>0.253</v>
      </c>
      <c r="L249" s="40"/>
      <c r="M249" s="41"/>
      <c r="O249" s="3"/>
      <c r="P249" s="3"/>
      <c r="Q249" s="3"/>
      <c r="R249" s="3"/>
      <c r="S249" s="3"/>
      <c r="T249" s="3"/>
      <c r="U249" s="3"/>
      <c r="V249" s="3"/>
      <c r="W249" s="3"/>
      <c r="X249" s="3"/>
      <c r="Y249" s="3"/>
      <c r="Z249" s="3"/>
      <c r="AA249" s="3"/>
    </row>
    <row r="250" spans="2:27" ht="18" customHeight="1" x14ac:dyDescent="0.2">
      <c r="B250" s="86" t="s">
        <v>692</v>
      </c>
      <c r="C250" s="124">
        <v>2.9000000000000001E-2</v>
      </c>
      <c r="D250" s="124">
        <v>2.9000000000000001E-2</v>
      </c>
      <c r="E250" s="125">
        <v>2.5000000000000001E-2</v>
      </c>
      <c r="F250" s="124">
        <v>0.02</v>
      </c>
      <c r="G250" s="124">
        <v>2.5999999999999999E-2</v>
      </c>
      <c r="H250" s="124">
        <v>2.5000000000000001E-2</v>
      </c>
      <c r="I250" s="125">
        <v>2.8000000000000001E-2</v>
      </c>
      <c r="J250" s="128">
        <v>4.4999999999999998E-2</v>
      </c>
      <c r="K250" s="128">
        <v>0.05</v>
      </c>
      <c r="L250" s="40"/>
      <c r="M250" s="41"/>
      <c r="O250" s="3"/>
      <c r="P250" s="3"/>
      <c r="Q250" s="3"/>
      <c r="R250" s="3"/>
      <c r="S250" s="3"/>
      <c r="T250" s="3"/>
      <c r="U250" s="3"/>
      <c r="V250" s="3"/>
      <c r="W250" s="3"/>
      <c r="X250" s="3"/>
      <c r="Y250" s="3"/>
      <c r="Z250" s="3"/>
      <c r="AA250" s="3"/>
    </row>
    <row r="251" spans="2:27" ht="18" customHeight="1" x14ac:dyDescent="0.2">
      <c r="B251" s="86" t="s">
        <v>691</v>
      </c>
      <c r="C251" s="124">
        <v>0.03</v>
      </c>
      <c r="D251" s="124">
        <v>3.7999999999999999E-2</v>
      </c>
      <c r="E251" s="125">
        <v>3.5000000000000003E-2</v>
      </c>
      <c r="F251" s="124">
        <v>3.9E-2</v>
      </c>
      <c r="G251" s="124">
        <v>3.4000000000000002E-2</v>
      </c>
      <c r="H251" s="124">
        <v>3.2000000000000001E-2</v>
      </c>
      <c r="I251" s="125">
        <v>3.2000000000000001E-2</v>
      </c>
      <c r="J251" s="128">
        <v>3.7999999999999999E-2</v>
      </c>
      <c r="K251" s="128">
        <v>4.1000000000000002E-2</v>
      </c>
      <c r="L251" s="40"/>
      <c r="M251" s="41"/>
      <c r="O251" s="3"/>
      <c r="P251" s="3"/>
      <c r="Q251" s="3"/>
      <c r="R251" s="3"/>
      <c r="S251" s="3"/>
      <c r="T251" s="3"/>
      <c r="U251" s="3"/>
      <c r="V251" s="3"/>
      <c r="W251" s="3"/>
      <c r="X251" s="3"/>
      <c r="Y251" s="3"/>
      <c r="Z251" s="3"/>
      <c r="AA251" s="3"/>
    </row>
    <row r="252" spans="2:27" ht="18" customHeight="1" x14ac:dyDescent="0.2">
      <c r="B252" s="86" t="s">
        <v>693</v>
      </c>
      <c r="C252" s="124">
        <v>1.6E-2</v>
      </c>
      <c r="D252" s="124">
        <v>1.2E-2</v>
      </c>
      <c r="E252" s="125">
        <v>1.2E-2</v>
      </c>
      <c r="F252" s="124">
        <v>0.01</v>
      </c>
      <c r="G252" s="124">
        <v>1.2E-2</v>
      </c>
      <c r="H252" s="124">
        <v>0.01</v>
      </c>
      <c r="I252" s="125">
        <v>1.2999999999999999E-2</v>
      </c>
      <c r="J252" s="124">
        <v>1.2E-2</v>
      </c>
      <c r="K252" s="124">
        <v>1.2999999999999999E-2</v>
      </c>
      <c r="L252" s="40"/>
      <c r="M252" s="41"/>
      <c r="O252" s="3"/>
      <c r="P252" s="3"/>
      <c r="Q252" s="3"/>
      <c r="R252" s="3"/>
      <c r="S252" s="3"/>
      <c r="T252" s="3"/>
      <c r="U252" s="3"/>
      <c r="V252" s="3"/>
      <c r="W252" s="3"/>
      <c r="X252" s="3"/>
      <c r="Y252" s="3"/>
      <c r="Z252" s="3"/>
      <c r="AA252" s="3"/>
    </row>
    <row r="253" spans="2:27" ht="18" customHeight="1" x14ac:dyDescent="0.2">
      <c r="B253" s="10" t="s">
        <v>694</v>
      </c>
      <c r="C253" s="126">
        <f t="shared" ref="C253:K253" si="6">1-SUM(C248:C252)</f>
        <v>0.124</v>
      </c>
      <c r="D253" s="126">
        <f t="shared" si="6"/>
        <v>8.7999999999999967E-2</v>
      </c>
      <c r="E253" s="126">
        <f t="shared" si="6"/>
        <v>0.10299999999999987</v>
      </c>
      <c r="F253" s="126">
        <f t="shared" si="6"/>
        <v>5.699999999999994E-2</v>
      </c>
      <c r="G253" s="126">
        <f t="shared" si="6"/>
        <v>0.10299999999999987</v>
      </c>
      <c r="H253" s="126">
        <f t="shared" si="6"/>
        <v>9.0999999999999859E-2</v>
      </c>
      <c r="I253" s="126">
        <f t="shared" si="6"/>
        <v>6.7999999999999949E-2</v>
      </c>
      <c r="J253" s="129">
        <f t="shared" si="6"/>
        <v>3.9999999999999925E-2</v>
      </c>
      <c r="K253" s="129">
        <f t="shared" si="6"/>
        <v>4.6999999999999931E-2</v>
      </c>
      <c r="L253" s="40"/>
      <c r="M253" s="41"/>
      <c r="O253" s="3"/>
      <c r="P253" s="3"/>
      <c r="Q253" s="3"/>
      <c r="R253" s="3"/>
      <c r="S253" s="3"/>
      <c r="T253" s="3"/>
      <c r="U253" s="3"/>
      <c r="V253" s="3"/>
      <c r="W253" s="3"/>
      <c r="X253" s="3"/>
      <c r="Y253" s="3"/>
      <c r="Z253" s="3"/>
      <c r="AA253" s="3"/>
    </row>
    <row r="254" spans="2:27" ht="18" customHeight="1" x14ac:dyDescent="0.2">
      <c r="B254" s="3"/>
      <c r="C254" s="40"/>
      <c r="D254" s="40"/>
      <c r="E254" s="57"/>
      <c r="F254" s="40"/>
      <c r="G254" s="40"/>
      <c r="H254" s="40"/>
      <c r="I254" s="40"/>
      <c r="J254" s="40"/>
      <c r="K254" s="40"/>
      <c r="L254" s="40"/>
      <c r="M254" s="41"/>
      <c r="O254" s="3"/>
      <c r="P254" s="3"/>
      <c r="Q254" s="3"/>
      <c r="R254" s="3"/>
      <c r="S254" s="3"/>
      <c r="T254" s="3"/>
      <c r="U254" s="3"/>
      <c r="V254" s="3"/>
      <c r="W254" s="3"/>
      <c r="X254" s="3"/>
      <c r="Y254" s="3"/>
      <c r="Z254" s="3"/>
      <c r="AA254" s="3"/>
    </row>
    <row r="255" spans="2:27" ht="18" customHeight="1" x14ac:dyDescent="0.2">
      <c r="B255" s="3" t="s">
        <v>705</v>
      </c>
      <c r="C255" s="40"/>
      <c r="D255" s="40"/>
      <c r="E255" s="57"/>
      <c r="F255" s="40"/>
      <c r="G255" s="40"/>
      <c r="H255" s="40"/>
      <c r="I255" s="40"/>
      <c r="J255" s="40"/>
      <c r="K255" s="40"/>
      <c r="L255" s="40"/>
      <c r="M255" s="41"/>
      <c r="O255" s="3"/>
      <c r="P255" s="3"/>
      <c r="Q255" s="3"/>
      <c r="R255" s="3"/>
      <c r="S255" s="3"/>
      <c r="T255" s="3"/>
      <c r="U255" s="3"/>
      <c r="V255" s="3"/>
      <c r="W255" s="3"/>
      <c r="X255" s="3"/>
      <c r="Y255" s="3"/>
      <c r="Z255" s="3"/>
      <c r="AA255" s="3"/>
    </row>
    <row r="256" spans="2:27" ht="18" customHeight="1" x14ac:dyDescent="0.2">
      <c r="B256" s="3" t="s">
        <v>704</v>
      </c>
      <c r="C256" s="40"/>
      <c r="D256" s="40"/>
      <c r="E256" s="57"/>
      <c r="F256" s="40"/>
      <c r="G256" s="40"/>
      <c r="H256" s="40"/>
      <c r="I256" s="40"/>
      <c r="J256" s="40"/>
      <c r="K256" s="40"/>
      <c r="L256" s="40"/>
      <c r="M256" s="41"/>
      <c r="O256" s="3"/>
      <c r="P256" s="3"/>
      <c r="Q256" s="3"/>
      <c r="R256" s="3"/>
      <c r="S256" s="3"/>
      <c r="T256" s="3"/>
      <c r="U256" s="3"/>
      <c r="V256" s="3"/>
      <c r="W256" s="3"/>
      <c r="X256" s="3"/>
      <c r="Y256" s="3"/>
      <c r="Z256" s="3"/>
      <c r="AA256" s="3"/>
    </row>
    <row r="257" spans="2:27" ht="18" customHeight="1" x14ac:dyDescent="0.2">
      <c r="B257" s="3"/>
      <c r="C257" s="40"/>
      <c r="D257" s="40"/>
      <c r="E257" s="57"/>
      <c r="F257" s="40"/>
      <c r="G257" s="40"/>
      <c r="H257" s="40"/>
      <c r="I257" s="40"/>
      <c r="J257" s="40"/>
      <c r="K257" s="40"/>
      <c r="L257" s="40"/>
      <c r="M257" s="41"/>
      <c r="O257" s="3"/>
      <c r="P257" s="3"/>
      <c r="Q257" s="3"/>
      <c r="R257" s="3"/>
      <c r="S257" s="3"/>
      <c r="T257" s="3"/>
      <c r="U257" s="3"/>
      <c r="V257" s="3"/>
      <c r="W257" s="3"/>
      <c r="X257" s="3"/>
      <c r="Y257" s="3"/>
      <c r="Z257" s="3"/>
      <c r="AA257" s="3"/>
    </row>
    <row r="258" spans="2:27" ht="18" customHeight="1" x14ac:dyDescent="0.2">
      <c r="B258" s="49" t="s">
        <v>707</v>
      </c>
      <c r="C258" s="40"/>
      <c r="D258" s="40"/>
      <c r="E258" s="57"/>
      <c r="F258" s="40"/>
      <c r="G258" s="40"/>
      <c r="H258" s="40"/>
      <c r="I258" s="40"/>
      <c r="J258" s="40"/>
      <c r="K258" s="40"/>
      <c r="L258" s="40"/>
      <c r="M258" s="41"/>
      <c r="O258" s="3"/>
      <c r="P258" s="3"/>
      <c r="Q258" s="3"/>
      <c r="R258" s="3"/>
      <c r="S258" s="3"/>
      <c r="T258" s="3"/>
      <c r="U258" s="3"/>
      <c r="V258" s="3"/>
      <c r="W258" s="3"/>
      <c r="X258" s="3"/>
      <c r="Y258" s="3"/>
      <c r="Z258" s="3"/>
      <c r="AA258" s="3"/>
    </row>
    <row r="259" spans="2:27" ht="18" customHeight="1" x14ac:dyDescent="0.2">
      <c r="B259" s="3"/>
      <c r="C259" s="40"/>
      <c r="D259" s="40"/>
      <c r="E259" s="57"/>
      <c r="F259" s="40"/>
      <c r="G259" s="40"/>
      <c r="H259" s="40"/>
      <c r="I259" s="40"/>
      <c r="J259" s="40"/>
      <c r="K259" s="40"/>
      <c r="L259" s="40"/>
      <c r="M259" s="41"/>
      <c r="O259" s="3"/>
      <c r="P259" s="3"/>
      <c r="Q259" s="3"/>
      <c r="R259" s="3"/>
      <c r="S259" s="3"/>
      <c r="T259" s="3"/>
      <c r="U259" s="3"/>
      <c r="V259" s="3"/>
      <c r="W259" s="3"/>
      <c r="X259" s="3"/>
      <c r="Y259" s="3"/>
      <c r="Z259" s="3"/>
      <c r="AA259" s="3"/>
    </row>
    <row r="260" spans="2:27" ht="18" customHeight="1" x14ac:dyDescent="0.2">
      <c r="B260" s="9"/>
      <c r="C260" s="10"/>
      <c r="D260" s="10"/>
      <c r="E260" s="10"/>
      <c r="F260" s="10"/>
      <c r="G260" s="10"/>
      <c r="H260" s="10"/>
      <c r="I260" s="10"/>
      <c r="J260" s="10"/>
      <c r="K260" s="10"/>
      <c r="L260" s="10"/>
      <c r="M260" s="11"/>
    </row>
    <row r="264" spans="2:27" x14ac:dyDescent="0.2">
      <c r="E264" s="23"/>
    </row>
  </sheetData>
  <mergeCells count="12">
    <mergeCell ref="B5:M5"/>
    <mergeCell ref="B104:M104"/>
    <mergeCell ref="B77:M77"/>
    <mergeCell ref="B55:M55"/>
    <mergeCell ref="B28:M28"/>
    <mergeCell ref="B44:M44"/>
    <mergeCell ref="B83:M83"/>
    <mergeCell ref="E7:F7"/>
    <mergeCell ref="E30:F30"/>
    <mergeCell ref="G30:H30"/>
    <mergeCell ref="E46:F46"/>
    <mergeCell ref="G46:H46"/>
  </mergeCells>
  <phoneticPr fontId="3" type="noConversion"/>
  <conditionalFormatting sqref="G82">
    <cfRule type="cellIs" dxfId="1" priority="5" operator="lessThan">
      <formula>0</formula>
    </cfRule>
    <cfRule type="cellIs" dxfId="0" priority="6" operator="greaterThan">
      <formula>0</formula>
    </cfRule>
  </conditionalFormatting>
  <hyperlinks>
    <hyperlink ref="B167" r:id="rId1"/>
  </hyperlinks>
  <pageMargins left="0.7" right="0.7" top="0.75" bottom="0.75" header="0.3" footer="0.3"/>
  <pageSetup paperSize="9"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workbookViewId="0">
      <selection activeCell="E22" sqref="E22"/>
    </sheetView>
  </sheetViews>
  <sheetFormatPr baseColWidth="10" defaultRowHeight="15" x14ac:dyDescent="0.2"/>
  <sheetData>
    <row r="1" spans="1:26" s="1" customFormat="1" ht="18" customHeight="1" x14ac:dyDescent="0.2">
      <c r="A1" s="10"/>
      <c r="B1" s="54" t="s">
        <v>699</v>
      </c>
      <c r="C1" s="54" t="s">
        <v>698</v>
      </c>
      <c r="D1" s="54" t="s">
        <v>697</v>
      </c>
      <c r="E1" s="108" t="s">
        <v>696</v>
      </c>
      <c r="F1" s="54" t="s">
        <v>695</v>
      </c>
      <c r="G1" s="54" t="s">
        <v>684</v>
      </c>
      <c r="H1" s="54" t="s">
        <v>685</v>
      </c>
      <c r="I1" s="108" t="s">
        <v>686</v>
      </c>
      <c r="J1" s="54" t="s">
        <v>687</v>
      </c>
      <c r="K1" s="40"/>
      <c r="L1" s="41"/>
      <c r="N1" s="3"/>
      <c r="O1" s="3"/>
      <c r="P1" s="3"/>
      <c r="Q1" s="3"/>
      <c r="R1" s="3"/>
      <c r="S1" s="3"/>
      <c r="T1" s="3"/>
      <c r="U1" s="3"/>
      <c r="V1" s="3"/>
      <c r="W1" s="3"/>
      <c r="X1" s="3"/>
      <c r="Y1" s="3"/>
      <c r="Z1" s="3"/>
    </row>
    <row r="2" spans="1:26" s="1" customFormat="1" ht="18" customHeight="1" x14ac:dyDescent="0.2">
      <c r="A2" s="3" t="s">
        <v>690</v>
      </c>
      <c r="B2" s="119">
        <v>0.56499999999999995</v>
      </c>
      <c r="C2" s="119">
        <v>0.56499999999999995</v>
      </c>
      <c r="D2" s="69">
        <v>0.55900000000000005</v>
      </c>
      <c r="E2" s="119">
        <v>0.60199999999999998</v>
      </c>
      <c r="F2" s="119">
        <v>0.55800000000000005</v>
      </c>
      <c r="G2" s="119">
        <v>0.51300000000000001</v>
      </c>
      <c r="H2" s="69">
        <v>0.59</v>
      </c>
      <c r="I2" s="119">
        <v>0.60899999999999999</v>
      </c>
      <c r="J2" s="119">
        <v>0.59599999999999997</v>
      </c>
      <c r="K2" s="40"/>
      <c r="L2" s="41"/>
      <c r="N2" s="3"/>
      <c r="O2" s="3"/>
      <c r="P2" s="3"/>
      <c r="Q2" s="3"/>
      <c r="R2" s="3"/>
      <c r="S2" s="3"/>
      <c r="T2" s="3"/>
      <c r="U2" s="3"/>
      <c r="V2" s="3"/>
      <c r="W2" s="3"/>
      <c r="X2" s="3"/>
      <c r="Y2" s="3"/>
      <c r="Z2" s="3"/>
    </row>
    <row r="3" spans="1:26" s="1" customFormat="1" ht="18" customHeight="1" x14ac:dyDescent="0.2">
      <c r="A3" s="86" t="s">
        <v>688</v>
      </c>
      <c r="B3" s="120">
        <v>0.23599999999999999</v>
      </c>
      <c r="C3" s="120">
        <v>0.26800000000000002</v>
      </c>
      <c r="D3" s="121">
        <v>0.26600000000000001</v>
      </c>
      <c r="E3" s="120">
        <v>0.27200000000000002</v>
      </c>
      <c r="F3" s="120">
        <v>0.26700000000000002</v>
      </c>
      <c r="G3" s="120">
        <v>0.32900000000000001</v>
      </c>
      <c r="H3" s="121">
        <v>0.26900000000000002</v>
      </c>
      <c r="I3" s="120">
        <v>0.25600000000000001</v>
      </c>
      <c r="J3" s="120">
        <v>0.253</v>
      </c>
      <c r="K3" s="40"/>
      <c r="L3" s="41"/>
      <c r="N3" s="3"/>
      <c r="O3" s="3"/>
      <c r="P3" s="3"/>
      <c r="Q3" s="3"/>
      <c r="R3" s="3"/>
      <c r="S3" s="3"/>
      <c r="T3" s="3"/>
      <c r="U3" s="3"/>
      <c r="V3" s="3"/>
      <c r="W3" s="3"/>
      <c r="X3" s="3"/>
      <c r="Y3" s="3"/>
      <c r="Z3" s="3"/>
    </row>
    <row r="4" spans="1:26" s="1" customFormat="1" ht="18" customHeight="1" x14ac:dyDescent="0.2">
      <c r="A4" s="86" t="s">
        <v>692</v>
      </c>
      <c r="B4" s="120">
        <v>2.9000000000000001E-2</v>
      </c>
      <c r="C4" s="120">
        <v>2.9000000000000001E-2</v>
      </c>
      <c r="D4" s="121">
        <v>2.5000000000000001E-2</v>
      </c>
      <c r="E4" s="120">
        <v>0.02</v>
      </c>
      <c r="F4" s="120">
        <v>2.5999999999999999E-2</v>
      </c>
      <c r="G4" s="120">
        <v>2.5000000000000001E-2</v>
      </c>
      <c r="H4" s="121">
        <v>2.8000000000000001E-2</v>
      </c>
      <c r="I4" s="120">
        <v>4.4999999999999998E-2</v>
      </c>
      <c r="J4" s="120">
        <v>0.05</v>
      </c>
      <c r="K4" s="40"/>
      <c r="L4" s="41"/>
      <c r="N4" s="3"/>
      <c r="O4" s="3"/>
      <c r="P4" s="3"/>
      <c r="Q4" s="3"/>
      <c r="R4" s="3"/>
      <c r="S4" s="3"/>
      <c r="T4" s="3"/>
      <c r="U4" s="3"/>
      <c r="V4" s="3"/>
      <c r="W4" s="3"/>
      <c r="X4" s="3"/>
      <c r="Y4" s="3"/>
      <c r="Z4" s="3"/>
    </row>
    <row r="5" spans="1:26" s="1" customFormat="1" ht="18" customHeight="1" x14ac:dyDescent="0.2">
      <c r="A5" s="86" t="s">
        <v>691</v>
      </c>
      <c r="B5" s="120">
        <v>0.03</v>
      </c>
      <c r="C5" s="120">
        <v>3.7999999999999999E-2</v>
      </c>
      <c r="D5" s="121">
        <v>3.5000000000000003E-2</v>
      </c>
      <c r="E5" s="120">
        <v>3.9E-2</v>
      </c>
      <c r="F5" s="120">
        <v>3.4000000000000002E-2</v>
      </c>
      <c r="G5" s="120">
        <v>3.2000000000000001E-2</v>
      </c>
      <c r="H5" s="121">
        <v>3.2000000000000001E-2</v>
      </c>
      <c r="I5" s="120">
        <v>3.7999999999999999E-2</v>
      </c>
      <c r="J5" s="120">
        <v>4.1000000000000002E-2</v>
      </c>
      <c r="K5" s="40"/>
      <c r="L5" s="41"/>
      <c r="N5" s="3"/>
      <c r="O5" s="3"/>
      <c r="P5" s="3"/>
      <c r="Q5" s="3"/>
      <c r="R5" s="3"/>
      <c r="S5" s="3"/>
      <c r="T5" s="3"/>
      <c r="U5" s="3"/>
      <c r="V5" s="3"/>
      <c r="W5" s="3"/>
      <c r="X5" s="3"/>
      <c r="Y5" s="3"/>
      <c r="Z5" s="3"/>
    </row>
    <row r="6" spans="1:26" s="1" customFormat="1" ht="18" customHeight="1" x14ac:dyDescent="0.2">
      <c r="A6" s="86" t="s">
        <v>693</v>
      </c>
      <c r="B6" s="120">
        <v>1.6E-2</v>
      </c>
      <c r="C6" s="120">
        <v>1.2E-2</v>
      </c>
      <c r="D6" s="121">
        <v>1.2E-2</v>
      </c>
      <c r="E6" s="120">
        <v>0.01</v>
      </c>
      <c r="F6" s="120">
        <v>1.2E-2</v>
      </c>
      <c r="G6" s="120">
        <v>0.01</v>
      </c>
      <c r="H6" s="121">
        <v>1.2999999999999999E-2</v>
      </c>
      <c r="I6" s="120">
        <v>1.2E-2</v>
      </c>
      <c r="J6" s="120">
        <v>1.2999999999999999E-2</v>
      </c>
      <c r="K6" s="40"/>
      <c r="L6" s="41"/>
      <c r="N6" s="3"/>
      <c r="O6" s="3"/>
      <c r="P6" s="3"/>
      <c r="Q6" s="3"/>
      <c r="R6" s="3"/>
      <c r="S6" s="3"/>
      <c r="T6" s="3"/>
      <c r="U6" s="3"/>
      <c r="V6" s="3"/>
      <c r="W6" s="3"/>
      <c r="X6" s="3"/>
      <c r="Y6" s="3"/>
      <c r="Z6" s="3"/>
    </row>
    <row r="7" spans="1:26" s="1" customFormat="1" ht="18" customHeight="1" x14ac:dyDescent="0.2">
      <c r="A7" s="10" t="s">
        <v>694</v>
      </c>
      <c r="B7" s="118">
        <f t="shared" ref="B7:J7" si="0">1-SUM(B2:B6)</f>
        <v>0.124</v>
      </c>
      <c r="C7" s="118">
        <f t="shared" si="0"/>
        <v>8.7999999999999967E-2</v>
      </c>
      <c r="D7" s="118">
        <f t="shared" si="0"/>
        <v>0.10299999999999987</v>
      </c>
      <c r="E7" s="118">
        <f t="shared" si="0"/>
        <v>5.699999999999994E-2</v>
      </c>
      <c r="F7" s="118">
        <f t="shared" si="0"/>
        <v>0.10299999999999987</v>
      </c>
      <c r="G7" s="118">
        <f t="shared" si="0"/>
        <v>9.0999999999999859E-2</v>
      </c>
      <c r="H7" s="118">
        <f t="shared" si="0"/>
        <v>6.7999999999999949E-2</v>
      </c>
      <c r="I7" s="118">
        <f t="shared" si="0"/>
        <v>3.9999999999999925E-2</v>
      </c>
      <c r="J7" s="118">
        <f t="shared" si="0"/>
        <v>4.6999999999999931E-2</v>
      </c>
      <c r="K7" s="40"/>
      <c r="L7" s="41"/>
      <c r="N7" s="3"/>
      <c r="O7" s="3"/>
      <c r="P7" s="3"/>
      <c r="Q7" s="3"/>
      <c r="R7" s="3"/>
      <c r="S7" s="3"/>
      <c r="T7" s="3"/>
      <c r="U7" s="3"/>
      <c r="V7" s="3"/>
      <c r="W7" s="3"/>
      <c r="X7" s="3"/>
      <c r="Y7" s="3"/>
      <c r="Z7" s="3"/>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topLeftCell="C1" workbookViewId="0">
      <selection activeCell="K14" sqref="K14"/>
    </sheetView>
  </sheetViews>
  <sheetFormatPr baseColWidth="10" defaultRowHeight="15" x14ac:dyDescent="0.2"/>
  <sheetData>
    <row r="1" spans="2:20" x14ac:dyDescent="0.2">
      <c r="B1">
        <v>2007</v>
      </c>
      <c r="C1">
        <v>2008</v>
      </c>
      <c r="D1">
        <v>2009</v>
      </c>
      <c r="E1">
        <v>2010</v>
      </c>
      <c r="F1">
        <v>2011</v>
      </c>
      <c r="G1">
        <v>2012</v>
      </c>
      <c r="H1">
        <v>2013</v>
      </c>
      <c r="I1">
        <v>2014</v>
      </c>
      <c r="J1">
        <v>2015</v>
      </c>
      <c r="K1">
        <v>2016</v>
      </c>
      <c r="L1">
        <v>2017</v>
      </c>
      <c r="M1" t="s">
        <v>644</v>
      </c>
      <c r="N1" t="s">
        <v>645</v>
      </c>
      <c r="O1" t="s">
        <v>646</v>
      </c>
      <c r="P1" t="s">
        <v>647</v>
      </c>
      <c r="Q1" t="s">
        <v>648</v>
      </c>
      <c r="R1" t="s">
        <v>649</v>
      </c>
      <c r="S1" t="s">
        <v>650</v>
      </c>
      <c r="T1" t="s">
        <v>651</v>
      </c>
    </row>
    <row r="2" spans="2:20" x14ac:dyDescent="0.2">
      <c r="B2">
        <v>21000</v>
      </c>
      <c r="C2">
        <v>29800</v>
      </c>
      <c r="D2">
        <v>38400</v>
      </c>
      <c r="E2">
        <v>45730</v>
      </c>
      <c r="F2">
        <v>51310</v>
      </c>
      <c r="G2">
        <v>56400</v>
      </c>
      <c r="H2">
        <v>61758</v>
      </c>
      <c r="I2">
        <v>64875</v>
      </c>
      <c r="J2">
        <v>68826</v>
      </c>
      <c r="K2">
        <v>73125</v>
      </c>
      <c r="L2">
        <v>77198</v>
      </c>
      <c r="M2">
        <f t="shared" ref="M2:T2" si="0">L2*1.057</f>
        <v>81598.285999999993</v>
      </c>
      <c r="N2">
        <f t="shared" si="0"/>
        <v>86249.388301999992</v>
      </c>
      <c r="O2">
        <f t="shared" si="0"/>
        <v>91165.603435213983</v>
      </c>
      <c r="P2">
        <f t="shared" si="0"/>
        <v>96362.042831021172</v>
      </c>
      <c r="Q2">
        <f t="shared" si="0"/>
        <v>101854.67927238937</v>
      </c>
      <c r="R2">
        <f t="shared" si="0"/>
        <v>107660.39599091557</v>
      </c>
      <c r="S2">
        <f t="shared" si="0"/>
        <v>113797.03856239775</v>
      </c>
      <c r="T2">
        <f t="shared" si="0"/>
        <v>120283.46976045442</v>
      </c>
    </row>
    <row r="3" spans="2:20" x14ac:dyDescent="0.2">
      <c r="C3" s="42">
        <f>C2/B2-1</f>
        <v>0.41904761904761911</v>
      </c>
      <c r="D3" s="42">
        <f t="shared" ref="D3:L3" si="1">D2/C2-1</f>
        <v>0.28859060402684555</v>
      </c>
      <c r="E3" s="42">
        <f t="shared" si="1"/>
        <v>0.1908854166666667</v>
      </c>
      <c r="F3" s="42">
        <f t="shared" si="1"/>
        <v>0.12202055543406964</v>
      </c>
      <c r="G3" s="42">
        <f t="shared" si="1"/>
        <v>9.920093549015796E-2</v>
      </c>
      <c r="H3" s="42">
        <f t="shared" si="1"/>
        <v>9.4999999999999973E-2</v>
      </c>
      <c r="I3" s="42">
        <f t="shared" si="1"/>
        <v>5.0471194015350163E-2</v>
      </c>
      <c r="J3" s="42">
        <f t="shared" si="1"/>
        <v>6.0901734104046312E-2</v>
      </c>
      <c r="K3" s="42">
        <f t="shared" si="1"/>
        <v>6.2461860343474784E-2</v>
      </c>
      <c r="L3" s="42">
        <f t="shared" si="1"/>
        <v>5.5699145299145325E-2</v>
      </c>
      <c r="M3" s="42">
        <f t="shared" ref="M3" si="2">M2/L2-1</f>
        <v>5.699999999999994E-2</v>
      </c>
      <c r="N3" s="42">
        <f t="shared" ref="N3" si="3">N2/M2-1</f>
        <v>5.699999999999994E-2</v>
      </c>
      <c r="O3" s="42">
        <f t="shared" ref="O3" si="4">O2/N2-1</f>
        <v>5.699999999999994E-2</v>
      </c>
      <c r="P3" s="42">
        <f t="shared" ref="P3" si="5">P2/O2-1</f>
        <v>5.699999999999994E-2</v>
      </c>
      <c r="Q3" s="42">
        <f t="shared" ref="Q3" si="6">Q2/P2-1</f>
        <v>5.699999999999994E-2</v>
      </c>
      <c r="R3" s="42">
        <f t="shared" ref="R3" si="7">R2/Q2-1</f>
        <v>5.699999999999994E-2</v>
      </c>
      <c r="S3" s="42">
        <f t="shared" ref="S3" si="8">S2/R2-1</f>
        <v>5.699999999999994E-2</v>
      </c>
      <c r="T3" s="42">
        <f t="shared" ref="T3" si="9">T2/S2-1</f>
        <v>5.699999999999994E-2</v>
      </c>
    </row>
    <row r="5" spans="2:20" x14ac:dyDescent="0.2">
      <c r="B5">
        <v>132129</v>
      </c>
      <c r="C5">
        <v>132802</v>
      </c>
      <c r="D5">
        <v>133450</v>
      </c>
      <c r="E5">
        <v>134091</v>
      </c>
      <c r="F5">
        <v>134735</v>
      </c>
      <c r="G5">
        <v>135404</v>
      </c>
      <c r="H5">
        <v>136072</v>
      </c>
      <c r="I5">
        <v>136782</v>
      </c>
      <c r="J5">
        <v>137462</v>
      </c>
      <c r="K5">
        <v>138271</v>
      </c>
      <c r="L5">
        <v>139008</v>
      </c>
      <c r="M5">
        <f t="shared" ref="M5:T5" si="10">L5*1.0052</f>
        <v>139730.84160000001</v>
      </c>
      <c r="N5">
        <f t="shared" si="10"/>
        <v>140457.44197632003</v>
      </c>
      <c r="O5">
        <f t="shared" si="10"/>
        <v>141187.82067459691</v>
      </c>
      <c r="P5">
        <f t="shared" si="10"/>
        <v>141921.99734210482</v>
      </c>
      <c r="Q5">
        <f t="shared" si="10"/>
        <v>142659.99172828379</v>
      </c>
      <c r="R5">
        <f t="shared" si="10"/>
        <v>143401.82368527088</v>
      </c>
      <c r="S5">
        <f t="shared" si="10"/>
        <v>144147.51316843429</v>
      </c>
      <c r="T5">
        <f t="shared" si="10"/>
        <v>144897.08023691017</v>
      </c>
    </row>
    <row r="6" spans="2:20" x14ac:dyDescent="0.2">
      <c r="B6" s="42">
        <f>B2/B5</f>
        <v>0.15893558567763322</v>
      </c>
      <c r="C6" s="42">
        <f t="shared" ref="C6:O6" si="11">C2/C5</f>
        <v>0.22439421093055828</v>
      </c>
      <c r="D6" s="42">
        <f t="shared" si="11"/>
        <v>0.28774822030723118</v>
      </c>
      <c r="E6" s="42">
        <f t="shared" si="11"/>
        <v>0.34103705692402919</v>
      </c>
      <c r="F6" s="42">
        <f t="shared" si="11"/>
        <v>0.38082161279548743</v>
      </c>
      <c r="G6" s="42">
        <f t="shared" si="11"/>
        <v>0.41653126938642876</v>
      </c>
      <c r="H6" s="42">
        <f t="shared" si="11"/>
        <v>0.45386266094420602</v>
      </c>
      <c r="I6" s="42">
        <f t="shared" si="11"/>
        <v>0.47429486335921395</v>
      </c>
      <c r="J6" s="42">
        <f t="shared" si="11"/>
        <v>0.50069110008584194</v>
      </c>
      <c r="K6" s="42">
        <f t="shared" si="11"/>
        <v>0.52885276015939708</v>
      </c>
      <c r="L6" s="42">
        <f t="shared" si="11"/>
        <v>0.55534933241252304</v>
      </c>
      <c r="M6" s="42">
        <f t="shared" si="11"/>
        <v>0.58396761277361398</v>
      </c>
      <c r="N6" s="42">
        <f t="shared" si="11"/>
        <v>0.61406065131487253</v>
      </c>
      <c r="O6" s="42">
        <f t="shared" si="11"/>
        <v>0.64570444532413462</v>
      </c>
      <c r="P6" s="42">
        <f t="shared" ref="P6" si="12">P2/P5</f>
        <v>0.67897890838401331</v>
      </c>
      <c r="Q6" s="42">
        <f t="shared" ref="Q6" si="13">Q2/Q5</f>
        <v>0.71396807218653202</v>
      </c>
      <c r="R6" s="42">
        <f t="shared" ref="R6" si="14">R2/R5</f>
        <v>0.75076029874767625</v>
      </c>
      <c r="S6" s="42">
        <f t="shared" ref="S6" si="15">S2/S5</f>
        <v>0.78944850355779328</v>
      </c>
      <c r="T6" s="42">
        <f t="shared" ref="T6" si="16">T2/T5</f>
        <v>0.83013039023138413</v>
      </c>
    </row>
    <row r="7" spans="2:20" x14ac:dyDescent="0.2">
      <c r="C7" s="42">
        <f>C5/B5-1</f>
        <v>5.0935071029070134E-3</v>
      </c>
      <c r="D7" s="42">
        <f t="shared" ref="D7:T7" si="17">D5/C5-1</f>
        <v>4.8794445866779945E-3</v>
      </c>
      <c r="E7" s="42">
        <f t="shared" si="17"/>
        <v>4.8032971150242521E-3</v>
      </c>
      <c r="F7" s="42">
        <f t="shared" si="17"/>
        <v>4.802708608333095E-3</v>
      </c>
      <c r="G7" s="42">
        <f t="shared" si="17"/>
        <v>4.9653022599918106E-3</v>
      </c>
      <c r="H7" s="42">
        <f t="shared" si="17"/>
        <v>4.9333845381229757E-3</v>
      </c>
      <c r="I7" s="42">
        <f t="shared" si="17"/>
        <v>5.2178258568993385E-3</v>
      </c>
      <c r="J7" s="42">
        <f t="shared" si="17"/>
        <v>4.9714143673875721E-3</v>
      </c>
      <c r="K7" s="42">
        <f t="shared" si="17"/>
        <v>5.8852628362746628E-3</v>
      </c>
      <c r="L7" s="42">
        <f t="shared" si="17"/>
        <v>5.3301126049569714E-3</v>
      </c>
      <c r="M7" s="42">
        <f t="shared" si="17"/>
        <v>5.2000000000000934E-3</v>
      </c>
      <c r="N7" s="42">
        <f t="shared" si="17"/>
        <v>5.2000000000000934E-3</v>
      </c>
      <c r="O7" s="42">
        <f t="shared" si="17"/>
        <v>5.2000000000000934E-3</v>
      </c>
      <c r="P7" s="42">
        <f t="shared" si="17"/>
        <v>5.2000000000000934E-3</v>
      </c>
      <c r="Q7" s="42">
        <f t="shared" si="17"/>
        <v>5.2000000000000934E-3</v>
      </c>
      <c r="R7" s="42">
        <f t="shared" si="17"/>
        <v>5.2000000000000934E-3</v>
      </c>
      <c r="S7" s="42">
        <f t="shared" si="17"/>
        <v>5.2000000000000934E-3</v>
      </c>
      <c r="T7" s="42">
        <f t="shared" si="17"/>
        <v>5.2000000000000934E-3</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89" workbookViewId="0">
      <selection activeCell="J2" sqref="J2"/>
    </sheetView>
  </sheetViews>
  <sheetFormatPr baseColWidth="10" defaultRowHeight="15" x14ac:dyDescent="0.2"/>
  <sheetData>
    <row r="1" spans="1:18" x14ac:dyDescent="0.2">
      <c r="B1">
        <v>2001</v>
      </c>
      <c r="C1">
        <v>2002</v>
      </c>
      <c r="D1">
        <v>2003</v>
      </c>
      <c r="E1">
        <v>2004</v>
      </c>
      <c r="F1">
        <v>2005</v>
      </c>
      <c r="G1">
        <v>2006</v>
      </c>
      <c r="H1">
        <v>2007</v>
      </c>
      <c r="I1">
        <v>2008</v>
      </c>
      <c r="J1">
        <v>2009</v>
      </c>
      <c r="K1">
        <v>2010</v>
      </c>
      <c r="L1">
        <v>2011</v>
      </c>
      <c r="M1">
        <v>2012</v>
      </c>
      <c r="N1">
        <v>2013</v>
      </c>
      <c r="O1">
        <v>2014</v>
      </c>
      <c r="P1">
        <v>2015</v>
      </c>
      <c r="Q1">
        <v>2016</v>
      </c>
      <c r="R1">
        <v>2017</v>
      </c>
    </row>
    <row r="2" spans="1:18" x14ac:dyDescent="0.2">
      <c r="A2" t="s">
        <v>1</v>
      </c>
      <c r="B2">
        <v>1.1204566210045661</v>
      </c>
      <c r="C2">
        <v>4.8365257352941171</v>
      </c>
      <c r="D2">
        <v>9.0178773006134971</v>
      </c>
      <c r="E2">
        <v>8.4831824925816015</v>
      </c>
      <c r="F2">
        <v>7.0648588410104001</v>
      </c>
      <c r="G2">
        <v>12.039729148753224</v>
      </c>
      <c r="H2">
        <v>12.72792471685543</v>
      </c>
      <c r="I2">
        <v>18.997727031332978</v>
      </c>
      <c r="J2">
        <v>23.790323197552112</v>
      </c>
      <c r="K2">
        <v>30.336675416924027</v>
      </c>
      <c r="L2">
        <v>39.522984743411925</v>
      </c>
      <c r="M2">
        <v>55.617981500253421</v>
      </c>
      <c r="N2">
        <v>74.79826732673267</v>
      </c>
      <c r="O2">
        <v>96.813442904452344</v>
      </c>
      <c r="P2">
        <v>120.57554800140664</v>
      </c>
      <c r="Q2">
        <v>170.8512313055212</v>
      </c>
      <c r="R2">
        <v>240.50171960347967</v>
      </c>
    </row>
    <row r="3" spans="1:18" x14ac:dyDescent="0.2">
      <c r="A3" t="s">
        <v>44</v>
      </c>
      <c r="I3">
        <v>0.96883596638655445</v>
      </c>
      <c r="J3">
        <v>0.9801144622222222</v>
      </c>
      <c r="K3">
        <v>1.1587500457317075</v>
      </c>
      <c r="L3">
        <v>2.6284130472636815</v>
      </c>
      <c r="M3">
        <v>4.4953275438596494</v>
      </c>
      <c r="N3">
        <v>8.5531931621052646</v>
      </c>
      <c r="O3">
        <v>15.362567779960708</v>
      </c>
      <c r="P3">
        <v>17.891195028680688</v>
      </c>
      <c r="Q3">
        <v>19.45843025540275</v>
      </c>
      <c r="R3">
        <v>23.763326213592229</v>
      </c>
    </row>
    <row r="4" spans="1:18" x14ac:dyDescent="0.2">
      <c r="A4" t="s">
        <v>45</v>
      </c>
      <c r="N4">
        <v>0.5620019927272728</v>
      </c>
      <c r="O4">
        <v>4.0053464646464647</v>
      </c>
      <c r="P4">
        <v>12.458196561604584</v>
      </c>
      <c r="Q4">
        <v>47.35023556350184</v>
      </c>
      <c r="R4">
        <v>86.548282343087791</v>
      </c>
    </row>
    <row r="5" spans="1:18" x14ac:dyDescent="0.2">
      <c r="A5" t="s">
        <v>1</v>
      </c>
      <c r="C5" s="42">
        <f>C2/B2-1</f>
        <v>3.3165666966721483</v>
      </c>
      <c r="D5" s="42">
        <f t="shared" ref="D5:R7" si="0">D2/C2-1</f>
        <v>0.86453619688329963</v>
      </c>
      <c r="E5" s="42">
        <f t="shared" si="0"/>
        <v>-5.9292757065514734E-2</v>
      </c>
      <c r="F5" s="42">
        <f t="shared" si="0"/>
        <v>-0.16719240129650648</v>
      </c>
      <c r="G5" s="42">
        <f t="shared" si="0"/>
        <v>0.70417122545527455</v>
      </c>
      <c r="H5" s="42">
        <f t="shared" si="0"/>
        <v>5.7160386217946835E-2</v>
      </c>
      <c r="I5" s="42">
        <f t="shared" si="0"/>
        <v>0.49260208981080233</v>
      </c>
      <c r="J5" s="42">
        <f t="shared" si="0"/>
        <v>0.25227208277678148</v>
      </c>
      <c r="K5" s="42">
        <f t="shared" si="0"/>
        <v>0.27516869632294427</v>
      </c>
      <c r="L5" s="42">
        <f t="shared" si="0"/>
        <v>0.30281199901565681</v>
      </c>
      <c r="M5" s="42">
        <f t="shared" si="0"/>
        <v>0.4072313075880325</v>
      </c>
      <c r="N5" s="42">
        <f t="shared" si="0"/>
        <v>0.3448576397255958</v>
      </c>
      <c r="O5" s="42">
        <f t="shared" si="0"/>
        <v>0.29432734693643781</v>
      </c>
      <c r="P5" s="42">
        <f t="shared" si="0"/>
        <v>0.24544220703322916</v>
      </c>
      <c r="Q5" s="42">
        <f t="shared" si="0"/>
        <v>0.41696417007806619</v>
      </c>
      <c r="R5" s="42">
        <f t="shared" si="0"/>
        <v>0.40766746464593773</v>
      </c>
    </row>
    <row r="6" spans="1:18" x14ac:dyDescent="0.2">
      <c r="A6" t="s">
        <v>44</v>
      </c>
      <c r="J6" s="42">
        <f t="shared" si="0"/>
        <v>1.164128524019703E-2</v>
      </c>
      <c r="K6" s="42">
        <f t="shared" si="0"/>
        <v>0.18225992003471037</v>
      </c>
      <c r="L6" s="42">
        <f t="shared" si="0"/>
        <v>1.2683175348691673</v>
      </c>
      <c r="M6" s="42">
        <f t="shared" si="0"/>
        <v>0.71028200782199202</v>
      </c>
      <c r="N6" s="42">
        <f t="shared" si="0"/>
        <v>0.9026851944945411</v>
      </c>
      <c r="O6" s="42">
        <f t="shared" si="0"/>
        <v>0.79612075733589527</v>
      </c>
      <c r="P6" s="42">
        <f t="shared" si="0"/>
        <v>0.16459665369342624</v>
      </c>
      <c r="Q6" s="42">
        <f t="shared" si="0"/>
        <v>8.7598129929816748E-2</v>
      </c>
      <c r="R6" s="42">
        <f t="shared" si="0"/>
        <v>0.22123552114355172</v>
      </c>
    </row>
    <row r="7" spans="1:18" x14ac:dyDescent="0.2">
      <c r="A7" t="s">
        <v>45</v>
      </c>
      <c r="O7" s="42">
        <f t="shared" si="0"/>
        <v>6.1269257342120689</v>
      </c>
      <c r="P7" s="42">
        <f t="shared" si="0"/>
        <v>2.1103917405317936</v>
      </c>
      <c r="Q7" s="42">
        <f t="shared" si="0"/>
        <v>2.8007295301016866</v>
      </c>
      <c r="R7" s="42">
        <f t="shared" si="0"/>
        <v>0.82783213880778028</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9" sqref="B9"/>
    </sheetView>
  </sheetViews>
  <sheetFormatPr baseColWidth="10" defaultRowHeight="15" x14ac:dyDescent="0.2"/>
  <cols>
    <col min="2" max="4" width="12" bestFit="1" customWidth="1"/>
  </cols>
  <sheetData>
    <row r="1" spans="1:5" x14ac:dyDescent="0.2">
      <c r="B1">
        <v>2017</v>
      </c>
      <c r="C1">
        <v>2016</v>
      </c>
      <c r="D1">
        <v>2015</v>
      </c>
      <c r="E1">
        <v>2014</v>
      </c>
    </row>
    <row r="2" spans="1:5" x14ac:dyDescent="0.2">
      <c r="A2" t="s">
        <v>527</v>
      </c>
      <c r="B2" s="55">
        <v>2093407017.6199999</v>
      </c>
      <c r="C2" s="55">
        <v>221522376.78</v>
      </c>
      <c r="D2" s="55">
        <v>9127295.3599999994</v>
      </c>
    </row>
    <row r="3" spans="1:5" x14ac:dyDescent="0.2">
      <c r="A3" t="s">
        <v>524</v>
      </c>
      <c r="B3" s="56">
        <v>1178854452.5599999</v>
      </c>
      <c r="C3" s="56">
        <v>1075035975.9400001</v>
      </c>
      <c r="D3" s="56">
        <v>1022018029.5</v>
      </c>
      <c r="E3" s="56">
        <v>220846278.34</v>
      </c>
    </row>
    <row r="4" spans="1:5" x14ac:dyDescent="0.2">
      <c r="A4" t="s">
        <v>525</v>
      </c>
      <c r="B4" s="56">
        <v>867619188.55999994</v>
      </c>
      <c r="C4" s="56">
        <v>912906276.21000004</v>
      </c>
    </row>
    <row r="5" spans="1:5" x14ac:dyDescent="0.2">
      <c r="A5" t="s">
        <v>526</v>
      </c>
      <c r="B5" s="56">
        <v>311235264</v>
      </c>
      <c r="C5" s="56">
        <v>162129699.72999999</v>
      </c>
    </row>
    <row r="6" spans="1:5" x14ac:dyDescent="0.2">
      <c r="A6" t="s">
        <v>528</v>
      </c>
      <c r="C6" s="55">
        <v>444336329.56999999</v>
      </c>
      <c r="D6" s="56">
        <v>446677440.45999998</v>
      </c>
      <c r="E6" s="56">
        <v>431940884.08999997</v>
      </c>
    </row>
    <row r="8" spans="1:5" x14ac:dyDescent="0.2">
      <c r="A8" s="42">
        <f>POWER(B2/D2,1/2)-1</f>
        <v>14.144529501976313</v>
      </c>
      <c r="B8" s="42">
        <f>B2/C2-1</f>
        <v>8.4500927989727206</v>
      </c>
      <c r="C8" s="42">
        <f>C2/D2-1</f>
        <v>23.270319743438215</v>
      </c>
      <c r="D8" s="42"/>
    </row>
    <row r="9" spans="1:5" x14ac:dyDescent="0.2">
      <c r="A9" s="42">
        <f>POWER(B3/D3,1/2)-1</f>
        <v>7.3991428890896049E-2</v>
      </c>
      <c r="B9" s="42">
        <f>B3/C3-1</f>
        <v>9.6572095207532183E-2</v>
      </c>
      <c r="C9" s="42">
        <f>C3/D3-1</f>
        <v>5.1875744761506803E-2</v>
      </c>
      <c r="D9" s="42">
        <f>D3/E3-1</f>
        <v>3.6277348986002389</v>
      </c>
    </row>
    <row r="10" spans="1:5" x14ac:dyDescent="0.2">
      <c r="A10" s="42"/>
      <c r="B10" s="42">
        <f>B4/C4-1</f>
        <v>-4.960759809650217E-2</v>
      </c>
    </row>
    <row r="11" spans="1:5" x14ac:dyDescent="0.2">
      <c r="B11" s="42">
        <f>B5/C5-1</f>
        <v>0.91966841681882161</v>
      </c>
    </row>
    <row r="12" spans="1:5" x14ac:dyDescent="0.2">
      <c r="B12" s="42">
        <f>B6/C6-1</f>
        <v>-1</v>
      </c>
      <c r="C12" s="42">
        <f>C6/D6-1</f>
        <v>-5.2411666181060301E-3</v>
      </c>
      <c r="D12" s="42">
        <f>D6/E6-1</f>
        <v>3.4117067665512923E-2</v>
      </c>
      <c r="E12" s="42"/>
    </row>
    <row r="14" spans="1:5" x14ac:dyDescent="0.2">
      <c r="B14" s="42">
        <f>B4/B3</f>
        <v>0.73598499515854432</v>
      </c>
      <c r="C14" s="42">
        <f>C4/C3</f>
        <v>0.84918672178553323</v>
      </c>
    </row>
    <row r="15" spans="1:5" x14ac:dyDescent="0.2">
      <c r="B15" s="42">
        <f>B5/B3</f>
        <v>0.26401500484145568</v>
      </c>
      <c r="C15" s="42">
        <f>C5/C3</f>
        <v>0.15081327821446672</v>
      </c>
    </row>
  </sheetData>
  <phoneticPr fontId="3"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6"/>
  <sheetViews>
    <sheetView workbookViewId="0">
      <selection activeCell="C22" sqref="C22"/>
    </sheetView>
  </sheetViews>
  <sheetFormatPr baseColWidth="10" defaultColWidth="8.83203125" defaultRowHeight="15" x14ac:dyDescent="0.2"/>
  <cols>
    <col min="1" max="1" width="25" style="70" customWidth="1"/>
    <col min="2" max="50" width="10" style="70" customWidth="1"/>
    <col min="51" max="16384" width="8.83203125" style="70"/>
  </cols>
  <sheetData>
    <row r="1" spans="1:50" x14ac:dyDescent="0.2">
      <c r="A1" s="141"/>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row>
    <row r="2" spans="1:50" x14ac:dyDescent="0.2">
      <c r="A2" s="70" t="s">
        <v>64</v>
      </c>
      <c r="B2" s="70" t="s">
        <v>65</v>
      </c>
      <c r="C2" s="70" t="s">
        <v>66</v>
      </c>
      <c r="D2" s="70" t="s">
        <v>67</v>
      </c>
      <c r="E2" s="70" t="s">
        <v>68</v>
      </c>
      <c r="F2" s="70" t="s">
        <v>69</v>
      </c>
      <c r="G2" s="70" t="s">
        <v>70</v>
      </c>
      <c r="H2" s="70" t="s">
        <v>71</v>
      </c>
      <c r="I2" s="70" t="s">
        <v>72</v>
      </c>
      <c r="J2" s="70" t="s">
        <v>73</v>
      </c>
      <c r="K2" s="70" t="s">
        <v>74</v>
      </c>
      <c r="L2" s="70" t="s">
        <v>75</v>
      </c>
      <c r="M2" s="70" t="s">
        <v>76</v>
      </c>
      <c r="N2" s="70" t="s">
        <v>77</v>
      </c>
      <c r="O2" s="70" t="s">
        <v>78</v>
      </c>
      <c r="P2" s="70" t="s">
        <v>79</v>
      </c>
      <c r="Q2" s="70" t="s">
        <v>80</v>
      </c>
      <c r="R2" s="70" t="s">
        <v>81</v>
      </c>
      <c r="S2" s="70" t="s">
        <v>82</v>
      </c>
      <c r="T2" s="70" t="s">
        <v>83</v>
      </c>
      <c r="U2" s="70" t="s">
        <v>84</v>
      </c>
      <c r="V2" s="70" t="s">
        <v>85</v>
      </c>
      <c r="W2" s="70" t="s">
        <v>86</v>
      </c>
      <c r="X2" s="70" t="s">
        <v>87</v>
      </c>
      <c r="Y2" s="70" t="s">
        <v>88</v>
      </c>
      <c r="Z2" s="70" t="s">
        <v>89</v>
      </c>
      <c r="AA2" s="70" t="s">
        <v>90</v>
      </c>
      <c r="AB2" s="70" t="s">
        <v>91</v>
      </c>
      <c r="AC2" s="70" t="s">
        <v>92</v>
      </c>
      <c r="AD2" s="70" t="s">
        <v>93</v>
      </c>
      <c r="AE2" s="70" t="s">
        <v>94</v>
      </c>
      <c r="AF2" s="70" t="s">
        <v>95</v>
      </c>
      <c r="AG2" s="70" t="s">
        <v>96</v>
      </c>
      <c r="AH2" s="70" t="s">
        <v>97</v>
      </c>
      <c r="AI2" s="70" t="s">
        <v>98</v>
      </c>
      <c r="AJ2" s="70" t="s">
        <v>99</v>
      </c>
      <c r="AK2" s="70" t="s">
        <v>100</v>
      </c>
      <c r="AL2" s="70" t="s">
        <v>101</v>
      </c>
      <c r="AM2" s="70" t="s">
        <v>102</v>
      </c>
      <c r="AN2" s="70" t="s">
        <v>103</v>
      </c>
      <c r="AO2" s="70" t="s">
        <v>104</v>
      </c>
      <c r="AP2" s="70" t="s">
        <v>105</v>
      </c>
      <c r="AQ2" s="70" t="s">
        <v>106</v>
      </c>
      <c r="AR2" s="70" t="s">
        <v>107</v>
      </c>
      <c r="AS2" s="70" t="s">
        <v>108</v>
      </c>
      <c r="AT2" s="70" t="s">
        <v>109</v>
      </c>
      <c r="AU2" s="70" t="s">
        <v>110</v>
      </c>
      <c r="AV2" s="70" t="s">
        <v>111</v>
      </c>
      <c r="AW2" s="70" t="s">
        <v>112</v>
      </c>
      <c r="AX2" s="70" t="s">
        <v>113</v>
      </c>
    </row>
    <row r="3" spans="1:50" x14ac:dyDescent="0.2">
      <c r="A3" s="71" t="s">
        <v>114</v>
      </c>
      <c r="B3" s="71">
        <v>0.06</v>
      </c>
      <c r="C3" s="71">
        <v>6.9000000000000006E-2</v>
      </c>
      <c r="D3" s="71">
        <v>7.8799999999999995E-2</v>
      </c>
      <c r="E3" s="71">
        <v>7.4099999999999999E-2</v>
      </c>
      <c r="F3" s="71">
        <v>0.06</v>
      </c>
      <c r="G3" s="71">
        <v>0.13900000000000001</v>
      </c>
      <c r="H3" s="71">
        <v>7.0199999999999999E-2</v>
      </c>
      <c r="I3" s="71">
        <v>7.2499999999999995E-2</v>
      </c>
      <c r="J3" s="71">
        <v>0.1</v>
      </c>
      <c r="K3" s="71">
        <v>0.14419999999999999</v>
      </c>
      <c r="L3" s="71">
        <v>0.1245</v>
      </c>
      <c r="M3" s="71">
        <v>0.1376</v>
      </c>
      <c r="N3" s="71">
        <v>7.0000000000000007E-2</v>
      </c>
      <c r="O3" s="71">
        <v>0.23139999999999999</v>
      </c>
      <c r="P3" s="71">
        <v>0.1052</v>
      </c>
      <c r="Q3" s="71">
        <v>0.12280000000000001</v>
      </c>
      <c r="R3" s="71">
        <v>0.1</v>
      </c>
      <c r="S3" s="71">
        <v>8.48E-2</v>
      </c>
      <c r="T3" s="71">
        <v>1.1299999999999999E-2</v>
      </c>
      <c r="U3" s="71">
        <v>6.5000000000000002E-2</v>
      </c>
      <c r="V3" s="71">
        <v>0.1</v>
      </c>
      <c r="W3" s="71">
        <v>0.1351</v>
      </c>
      <c r="X3" s="71">
        <v>0.13139999999999999</v>
      </c>
      <c r="Y3" s="71">
        <v>0.1615</v>
      </c>
      <c r="Z3" s="71">
        <v>0.15</v>
      </c>
      <c r="AA3" s="71">
        <v>0.14990000000000001</v>
      </c>
      <c r="AB3" s="71">
        <v>0.14219999999999999</v>
      </c>
      <c r="AC3" s="71">
        <v>0.1467</v>
      </c>
      <c r="AD3" s="71">
        <v>0.21</v>
      </c>
      <c r="AE3" s="71">
        <v>0.26989999999999997</v>
      </c>
      <c r="AF3" s="71">
        <v>0.14399999999999999</v>
      </c>
      <c r="AG3" s="71">
        <v>9.7500000000000003E-2</v>
      </c>
      <c r="AH3" s="71">
        <v>0.09</v>
      </c>
      <c r="AI3" s="71">
        <v>9.8900000000000002E-2</v>
      </c>
      <c r="AJ3" s="71">
        <v>4.3700000000000003E-2</v>
      </c>
      <c r="AK3" s="71">
        <v>6.13E-2</v>
      </c>
      <c r="AL3" s="71">
        <v>7.0000000000000007E-2</v>
      </c>
      <c r="AM3" s="71">
        <v>0.1086</v>
      </c>
      <c r="AN3" s="71">
        <v>7.8200000000000006E-2</v>
      </c>
      <c r="AO3" s="71">
        <v>0.10199999999999999</v>
      </c>
      <c r="AP3" s="71">
        <v>0.13</v>
      </c>
      <c r="AQ3" s="71">
        <v>0.15620000000000001</v>
      </c>
      <c r="AR3" s="71">
        <v>0.12770000000000001</v>
      </c>
      <c r="AS3" s="71" t="b">
        <v>0</v>
      </c>
      <c r="AT3" s="71" t="b">
        <v>0</v>
      </c>
      <c r="AU3" s="71" t="b">
        <v>0</v>
      </c>
      <c r="AV3" s="71" t="b">
        <v>0</v>
      </c>
      <c r="AW3" s="71" t="b">
        <v>0</v>
      </c>
      <c r="AX3" s="71" t="b">
        <v>0</v>
      </c>
    </row>
    <row r="4" spans="1:50" x14ac:dyDescent="0.2">
      <c r="A4" s="71" t="s">
        <v>115</v>
      </c>
      <c r="B4" s="71">
        <v>216632400.00000003</v>
      </c>
      <c r="C4" s="71">
        <v>235624100</v>
      </c>
      <c r="D4" s="71">
        <v>258893400</v>
      </c>
      <c r="E4" s="71">
        <v>243442400.00000003</v>
      </c>
      <c r="F4" s="71">
        <v>209585500</v>
      </c>
      <c r="G4" s="71">
        <v>268710500</v>
      </c>
      <c r="H4" s="71">
        <v>134160900</v>
      </c>
      <c r="I4" s="71">
        <v>138475000</v>
      </c>
      <c r="J4" s="71">
        <v>93619200</v>
      </c>
      <c r="K4" s="71">
        <v>125666600</v>
      </c>
      <c r="L4" s="71">
        <v>108518200</v>
      </c>
      <c r="M4" s="71">
        <v>119929900</v>
      </c>
      <c r="N4" s="71">
        <v>63068600</v>
      </c>
      <c r="O4" s="71">
        <v>80673100</v>
      </c>
      <c r="P4" s="71">
        <v>11924900</v>
      </c>
      <c r="Q4" s="71">
        <v>13917300</v>
      </c>
      <c r="R4" s="71">
        <v>11874400</v>
      </c>
      <c r="S4" s="71">
        <v>9612200</v>
      </c>
      <c r="T4" s="71">
        <v>1281399.9999999998</v>
      </c>
      <c r="U4" s="71">
        <v>7409100</v>
      </c>
      <c r="V4" s="71">
        <v>11169200</v>
      </c>
      <c r="W4" s="71">
        <v>15395000</v>
      </c>
      <c r="X4" s="71">
        <v>14968699.999999998</v>
      </c>
      <c r="Y4" s="71">
        <v>18409000</v>
      </c>
      <c r="Z4" s="71">
        <v>17558500</v>
      </c>
      <c r="AA4" s="71">
        <v>16783700</v>
      </c>
      <c r="AB4" s="71">
        <v>15913500</v>
      </c>
      <c r="AC4" s="71">
        <v>16419800</v>
      </c>
      <c r="AD4" s="71">
        <v>15853200</v>
      </c>
      <c r="AE4" s="71">
        <v>20142200</v>
      </c>
      <c r="AF4" s="71">
        <v>10743300</v>
      </c>
      <c r="AG4" s="71">
        <v>7278099.9999999991</v>
      </c>
      <c r="AH4" s="71">
        <v>7039200</v>
      </c>
      <c r="AI4" s="71">
        <v>7378300</v>
      </c>
      <c r="AJ4" s="71">
        <v>3258900</v>
      </c>
      <c r="AK4" s="71">
        <v>4576800</v>
      </c>
      <c r="AL4" s="71">
        <v>5060100</v>
      </c>
      <c r="AM4" s="71">
        <v>8105700.0000000009</v>
      </c>
      <c r="AN4" s="71">
        <v>5836500</v>
      </c>
      <c r="AO4" s="71">
        <v>7610100</v>
      </c>
      <c r="AP4" s="71">
        <v>7607800</v>
      </c>
      <c r="AQ4" s="71">
        <v>8967600</v>
      </c>
      <c r="AR4" s="71">
        <v>5478300</v>
      </c>
      <c r="AS4" s="71">
        <v>6122500</v>
      </c>
      <c r="AT4" s="71">
        <v>5911700</v>
      </c>
      <c r="AU4" s="71">
        <v>8606800</v>
      </c>
      <c r="AV4" s="71" t="b">
        <v>0</v>
      </c>
      <c r="AW4" s="71" t="b">
        <v>0</v>
      </c>
      <c r="AX4" s="71" t="b">
        <v>0</v>
      </c>
    </row>
    <row r="5" spans="1:50" x14ac:dyDescent="0.2">
      <c r="A5" s="71" t="s">
        <v>116</v>
      </c>
      <c r="B5" s="71" t="s">
        <v>117</v>
      </c>
      <c r="C5" s="71" t="s">
        <v>118</v>
      </c>
      <c r="D5" s="71" t="s">
        <v>119</v>
      </c>
      <c r="E5" s="71" t="s">
        <v>120</v>
      </c>
      <c r="F5" s="71" t="s">
        <v>121</v>
      </c>
      <c r="G5" s="71" t="s">
        <v>122</v>
      </c>
      <c r="H5" s="71" t="s">
        <v>123</v>
      </c>
      <c r="I5" s="71" t="s">
        <v>124</v>
      </c>
      <c r="J5" s="71" t="s">
        <v>125</v>
      </c>
      <c r="K5" s="71" t="s">
        <v>126</v>
      </c>
      <c r="L5" s="71" t="s">
        <v>127</v>
      </c>
      <c r="M5" s="71" t="s">
        <v>128</v>
      </c>
      <c r="N5" s="71" t="s">
        <v>129</v>
      </c>
      <c r="O5" s="71" t="s">
        <v>130</v>
      </c>
      <c r="P5" s="71" t="s">
        <v>131</v>
      </c>
      <c r="Q5" s="71" t="s">
        <v>132</v>
      </c>
      <c r="R5" s="71" t="s">
        <v>133</v>
      </c>
      <c r="S5" s="71" t="s">
        <v>134</v>
      </c>
      <c r="T5" s="71" t="s">
        <v>135</v>
      </c>
      <c r="U5" s="71" t="s">
        <v>136</v>
      </c>
      <c r="V5" s="71" t="s">
        <v>137</v>
      </c>
      <c r="W5" s="71" t="s">
        <v>138</v>
      </c>
      <c r="X5" s="71" t="s">
        <v>139</v>
      </c>
      <c r="Y5" s="71" t="s">
        <v>140</v>
      </c>
      <c r="Z5" s="71" t="s">
        <v>141</v>
      </c>
      <c r="AA5" s="71" t="s">
        <v>142</v>
      </c>
      <c r="AB5" s="71" t="s">
        <v>143</v>
      </c>
      <c r="AC5" s="71" t="s">
        <v>144</v>
      </c>
      <c r="AD5" s="71" t="s">
        <v>145</v>
      </c>
      <c r="AE5" s="71" t="s">
        <v>146</v>
      </c>
      <c r="AF5" s="71" t="s">
        <v>147</v>
      </c>
      <c r="AG5" s="71" t="s">
        <v>148</v>
      </c>
      <c r="AH5" s="71" t="s">
        <v>149</v>
      </c>
      <c r="AI5" s="71" t="s">
        <v>150</v>
      </c>
      <c r="AJ5" s="71" t="s">
        <v>151</v>
      </c>
      <c r="AK5" s="71" t="s">
        <v>152</v>
      </c>
      <c r="AL5" s="71" t="s">
        <v>153</v>
      </c>
      <c r="AM5" s="71" t="s">
        <v>154</v>
      </c>
      <c r="AN5" s="71" t="s">
        <v>155</v>
      </c>
      <c r="AO5" s="71" t="s">
        <v>156</v>
      </c>
      <c r="AP5" s="71" t="s">
        <v>157</v>
      </c>
      <c r="AQ5" s="71" t="s">
        <v>158</v>
      </c>
      <c r="AR5" s="71" t="b">
        <v>0</v>
      </c>
      <c r="AS5" s="71" t="b">
        <v>0</v>
      </c>
      <c r="AT5" s="71" t="b">
        <v>0</v>
      </c>
      <c r="AU5" s="71" t="b">
        <v>0</v>
      </c>
      <c r="AV5" s="71" t="b">
        <v>0</v>
      </c>
      <c r="AW5" s="71" t="b">
        <v>0</v>
      </c>
      <c r="AX5" s="71" t="b">
        <v>0</v>
      </c>
    </row>
    <row r="6" spans="1:50" x14ac:dyDescent="0.2">
      <c r="A6" s="71" t="s">
        <v>159</v>
      </c>
      <c r="B6" s="71">
        <v>210117400.00000003</v>
      </c>
      <c r="C6" s="71">
        <v>236948400</v>
      </c>
      <c r="D6" s="71">
        <v>254793000</v>
      </c>
      <c r="E6" s="71">
        <v>234058400</v>
      </c>
      <c r="F6" s="71">
        <v>186069500</v>
      </c>
      <c r="G6" s="71">
        <v>174931000</v>
      </c>
      <c r="H6" s="71">
        <v>100014200</v>
      </c>
      <c r="I6" s="71">
        <v>149740000</v>
      </c>
      <c r="J6" s="71">
        <v>92666200.000000015</v>
      </c>
      <c r="K6" s="71">
        <v>96403100</v>
      </c>
      <c r="L6" s="71">
        <v>106919700</v>
      </c>
      <c r="M6" s="71">
        <v>117695100</v>
      </c>
      <c r="N6" s="71">
        <v>62855200.000000007</v>
      </c>
      <c r="O6" s="71">
        <v>77997800</v>
      </c>
      <c r="P6" s="71">
        <v>9619200</v>
      </c>
      <c r="Q6" s="71">
        <v>13871000</v>
      </c>
      <c r="R6" s="71">
        <v>11503200</v>
      </c>
      <c r="S6" s="71">
        <v>5456200</v>
      </c>
      <c r="T6" s="71">
        <v>1138000</v>
      </c>
      <c r="U6" s="71">
        <v>7330700.0000000009</v>
      </c>
      <c r="V6" s="71">
        <v>10015200</v>
      </c>
      <c r="W6" s="71">
        <v>9980500</v>
      </c>
      <c r="X6" s="71">
        <v>12888400</v>
      </c>
      <c r="Y6" s="71">
        <v>17430900</v>
      </c>
      <c r="Z6" s="71">
        <v>16762000</v>
      </c>
      <c r="AA6" s="71">
        <v>13945900</v>
      </c>
      <c r="AB6" s="71">
        <v>15183300</v>
      </c>
      <c r="AC6" s="71">
        <v>14504600</v>
      </c>
      <c r="AD6" s="71">
        <v>15715400</v>
      </c>
      <c r="AE6" s="71">
        <v>13907700</v>
      </c>
      <c r="AF6" s="71">
        <v>9827300</v>
      </c>
      <c r="AG6" s="71">
        <v>6675900</v>
      </c>
      <c r="AH6" s="71">
        <v>7007200</v>
      </c>
      <c r="AI6" s="71">
        <v>4271600</v>
      </c>
      <c r="AJ6" s="71">
        <v>3177700</v>
      </c>
      <c r="AK6" s="71">
        <v>3454100.0000000005</v>
      </c>
      <c r="AL6" s="71">
        <v>3559800</v>
      </c>
      <c r="AM6" s="71">
        <v>4391100</v>
      </c>
      <c r="AN6" s="71">
        <v>5771500</v>
      </c>
      <c r="AO6" s="71">
        <v>6677100</v>
      </c>
      <c r="AP6" s="71">
        <v>7138500</v>
      </c>
      <c r="AQ6" s="71">
        <v>7309200</v>
      </c>
      <c r="AR6" s="71">
        <v>4412300</v>
      </c>
      <c r="AS6" s="71">
        <v>11595400</v>
      </c>
      <c r="AT6" s="71" t="b">
        <v>0</v>
      </c>
      <c r="AU6" s="71">
        <v>9030000</v>
      </c>
      <c r="AV6" s="71" t="b">
        <v>0</v>
      </c>
      <c r="AW6" s="71" t="b">
        <v>0</v>
      </c>
      <c r="AX6" s="71" t="b">
        <v>0</v>
      </c>
    </row>
    <row r="7" spans="1:50" x14ac:dyDescent="0.2">
      <c r="A7" s="71" t="s">
        <v>160</v>
      </c>
      <c r="B7" s="71" t="s">
        <v>161</v>
      </c>
      <c r="C7" s="71" t="s">
        <v>162</v>
      </c>
      <c r="D7" s="71" t="s">
        <v>163</v>
      </c>
      <c r="E7" s="71" t="s">
        <v>164</v>
      </c>
      <c r="F7" s="71" t="s">
        <v>165</v>
      </c>
      <c r="G7" s="71" t="s">
        <v>166</v>
      </c>
      <c r="H7" s="71" t="s">
        <v>167</v>
      </c>
      <c r="I7" s="71" t="s">
        <v>168</v>
      </c>
      <c r="J7" s="71" t="s">
        <v>169</v>
      </c>
      <c r="K7" s="71" t="s">
        <v>170</v>
      </c>
      <c r="L7" s="71" t="s">
        <v>171</v>
      </c>
      <c r="M7" s="71" t="s">
        <v>172</v>
      </c>
      <c r="N7" s="71" t="s">
        <v>173</v>
      </c>
      <c r="O7" s="71" t="s">
        <v>174</v>
      </c>
      <c r="P7" s="71" t="s">
        <v>175</v>
      </c>
      <c r="Q7" s="71" t="s">
        <v>176</v>
      </c>
      <c r="R7" s="71" t="s">
        <v>177</v>
      </c>
      <c r="S7" s="71" t="s">
        <v>178</v>
      </c>
      <c r="T7" s="71" t="s">
        <v>179</v>
      </c>
      <c r="U7" s="71" t="s">
        <v>180</v>
      </c>
      <c r="V7" s="71" t="s">
        <v>181</v>
      </c>
      <c r="W7" s="71" t="s">
        <v>182</v>
      </c>
      <c r="X7" s="71" t="s">
        <v>183</v>
      </c>
      <c r="Y7" s="71" t="s">
        <v>184</v>
      </c>
      <c r="Z7" s="71" t="s">
        <v>185</v>
      </c>
      <c r="AA7" s="71" t="s">
        <v>186</v>
      </c>
      <c r="AB7" s="71" t="s">
        <v>187</v>
      </c>
      <c r="AC7" s="71" t="s">
        <v>188</v>
      </c>
      <c r="AD7" s="71" t="s">
        <v>189</v>
      </c>
      <c r="AE7" s="71" t="s">
        <v>190</v>
      </c>
      <c r="AF7" s="71" t="s">
        <v>191</v>
      </c>
      <c r="AG7" s="71" t="s">
        <v>192</v>
      </c>
      <c r="AH7" s="71" t="s">
        <v>193</v>
      </c>
      <c r="AI7" s="71" t="s">
        <v>194</v>
      </c>
      <c r="AJ7" s="71" t="s">
        <v>195</v>
      </c>
      <c r="AK7" s="71" t="s">
        <v>196</v>
      </c>
      <c r="AL7" s="71" t="s">
        <v>197</v>
      </c>
      <c r="AM7" s="71" t="s">
        <v>198</v>
      </c>
      <c r="AN7" s="71" t="s">
        <v>199</v>
      </c>
      <c r="AO7" s="71" t="s">
        <v>200</v>
      </c>
      <c r="AP7" s="71" t="b">
        <v>0</v>
      </c>
      <c r="AQ7" s="71" t="s">
        <v>201</v>
      </c>
      <c r="AR7" s="71" t="b">
        <v>0</v>
      </c>
      <c r="AS7" s="71" t="b">
        <v>0</v>
      </c>
      <c r="AT7" s="71" t="b">
        <v>0</v>
      </c>
      <c r="AU7" s="71" t="b">
        <v>0</v>
      </c>
      <c r="AV7" s="71" t="b">
        <v>0</v>
      </c>
      <c r="AW7" s="71" t="b">
        <v>0</v>
      </c>
      <c r="AX7" s="71" t="b">
        <v>0</v>
      </c>
    </row>
    <row r="8" spans="1:50" x14ac:dyDescent="0.2">
      <c r="A8" s="71" t="s">
        <v>202</v>
      </c>
      <c r="B8" s="71">
        <v>439153825.31</v>
      </c>
      <c r="C8" s="71">
        <v>1235418798.6800001</v>
      </c>
      <c r="D8" s="71">
        <v>898690776.47000003</v>
      </c>
      <c r="E8" s="71">
        <v>645581435.80999994</v>
      </c>
      <c r="F8" s="71">
        <v>420495886.72000003</v>
      </c>
      <c r="G8" s="71">
        <v>490301912.70999998</v>
      </c>
      <c r="H8" s="71">
        <v>454832705.22000003</v>
      </c>
      <c r="I8" s="71">
        <v>419353621.64999998</v>
      </c>
      <c r="J8" s="71">
        <v>377113783.63</v>
      </c>
      <c r="K8" s="71">
        <v>386677302.48000002</v>
      </c>
      <c r="L8" s="71">
        <v>406141227.19999999</v>
      </c>
      <c r="M8" s="71">
        <v>353552385.91000003</v>
      </c>
      <c r="N8" s="71">
        <v>323543891.64999998</v>
      </c>
      <c r="O8" s="71">
        <v>328399647.83999997</v>
      </c>
      <c r="P8" s="71">
        <v>105819021.66</v>
      </c>
      <c r="Q8" s="71">
        <v>114651563.95</v>
      </c>
      <c r="R8" s="71">
        <v>105214075.78</v>
      </c>
      <c r="S8" s="71">
        <v>111475320.72</v>
      </c>
      <c r="T8" s="71">
        <v>95348606.760000005</v>
      </c>
      <c r="U8" s="71">
        <v>93985231.560000002</v>
      </c>
      <c r="V8" s="71">
        <v>97684607.719999999</v>
      </c>
      <c r="W8" s="71">
        <v>89354271.959999993</v>
      </c>
      <c r="X8" s="71">
        <v>112523376.31999999</v>
      </c>
      <c r="Y8" s="71">
        <v>106426978.33</v>
      </c>
      <c r="Z8" s="71">
        <v>102020291.61</v>
      </c>
      <c r="AA8" s="71">
        <v>102236390.2</v>
      </c>
      <c r="AB8" s="71">
        <v>101353144.75</v>
      </c>
      <c r="AC8" s="71">
        <v>98072850.859999999</v>
      </c>
      <c r="AD8" s="71">
        <v>89037005.959999993</v>
      </c>
      <c r="AE8" s="71">
        <v>97651936.739999995</v>
      </c>
      <c r="AF8" s="71">
        <v>76735991.650000006</v>
      </c>
      <c r="AG8" s="71">
        <v>62486708.240000002</v>
      </c>
      <c r="AH8" s="71">
        <v>57375484.259999998</v>
      </c>
      <c r="AI8" s="71">
        <v>65113151.18</v>
      </c>
      <c r="AJ8" s="71">
        <v>48110243.939999998</v>
      </c>
      <c r="AK8" s="71">
        <v>38822406.520000003</v>
      </c>
      <c r="AL8" s="71">
        <v>40916035.990000002</v>
      </c>
      <c r="AM8" s="71">
        <v>49921556.840000004</v>
      </c>
      <c r="AN8" s="71">
        <v>40151067.57</v>
      </c>
      <c r="AO8" s="71">
        <v>42264565.030000001</v>
      </c>
      <c r="AP8" s="71">
        <v>43623754.810000002</v>
      </c>
      <c r="AQ8" s="71">
        <v>39372338.520000003</v>
      </c>
      <c r="AR8" s="71">
        <v>33861394.109999999</v>
      </c>
      <c r="AS8" s="71">
        <v>39562100.670000002</v>
      </c>
      <c r="AT8" s="71">
        <v>40272894.520000003</v>
      </c>
      <c r="AU8" s="71">
        <v>36841039.530000001</v>
      </c>
      <c r="AV8" s="71" t="b">
        <v>0</v>
      </c>
      <c r="AW8" s="71" t="b">
        <v>0</v>
      </c>
      <c r="AX8" s="71" t="b">
        <v>0</v>
      </c>
    </row>
    <row r="9" spans="1:50" x14ac:dyDescent="0.2">
      <c r="A9" s="71" t="s">
        <v>203</v>
      </c>
      <c r="B9" s="71" t="s">
        <v>204</v>
      </c>
      <c r="C9" s="71" t="s">
        <v>205</v>
      </c>
      <c r="D9" s="71" t="s">
        <v>206</v>
      </c>
      <c r="E9" s="71" t="s">
        <v>207</v>
      </c>
      <c r="F9" s="71" t="s">
        <v>208</v>
      </c>
      <c r="G9" s="71" t="s">
        <v>209</v>
      </c>
      <c r="H9" s="71" t="s">
        <v>210</v>
      </c>
      <c r="I9" s="71" t="s">
        <v>211</v>
      </c>
      <c r="J9" s="71" t="s">
        <v>212</v>
      </c>
      <c r="K9" s="71" t="s">
        <v>213</v>
      </c>
      <c r="L9" s="71" t="s">
        <v>214</v>
      </c>
      <c r="M9" s="71" t="s">
        <v>215</v>
      </c>
      <c r="N9" s="71" t="s">
        <v>216</v>
      </c>
      <c r="O9" s="71" t="s">
        <v>217</v>
      </c>
      <c r="P9" s="71" t="s">
        <v>218</v>
      </c>
      <c r="Q9" s="71" t="s">
        <v>219</v>
      </c>
      <c r="R9" s="71" t="s">
        <v>220</v>
      </c>
      <c r="S9" s="71" t="s">
        <v>221</v>
      </c>
      <c r="T9" s="71" t="s">
        <v>222</v>
      </c>
      <c r="U9" s="71" t="s">
        <v>223</v>
      </c>
      <c r="V9" s="71" t="s">
        <v>224</v>
      </c>
      <c r="W9" s="71" t="s">
        <v>225</v>
      </c>
      <c r="X9" s="71" t="s">
        <v>226</v>
      </c>
      <c r="Y9" s="71" t="s">
        <v>227</v>
      </c>
      <c r="Z9" s="71" t="s">
        <v>228</v>
      </c>
      <c r="AA9" s="71" t="s">
        <v>229</v>
      </c>
      <c r="AB9" s="71" t="s">
        <v>230</v>
      </c>
      <c r="AC9" s="71" t="s">
        <v>231</v>
      </c>
      <c r="AD9" s="71" t="s">
        <v>232</v>
      </c>
      <c r="AE9" s="71" t="s">
        <v>233</v>
      </c>
      <c r="AF9" s="71" t="s">
        <v>234</v>
      </c>
      <c r="AG9" s="71" t="s">
        <v>235</v>
      </c>
      <c r="AH9" s="71" t="s">
        <v>236</v>
      </c>
      <c r="AI9" s="71" t="s">
        <v>237</v>
      </c>
      <c r="AJ9" s="71" t="s">
        <v>238</v>
      </c>
      <c r="AK9" s="71" t="s">
        <v>239</v>
      </c>
      <c r="AL9" s="71" t="s">
        <v>240</v>
      </c>
      <c r="AM9" s="71" t="s">
        <v>241</v>
      </c>
      <c r="AN9" s="71" t="s">
        <v>242</v>
      </c>
      <c r="AO9" s="71" t="s">
        <v>243</v>
      </c>
      <c r="AP9" s="71" t="s">
        <v>244</v>
      </c>
      <c r="AQ9" s="71" t="s">
        <v>245</v>
      </c>
      <c r="AR9" s="71" t="b">
        <v>0</v>
      </c>
      <c r="AS9" s="71" t="b">
        <v>0</v>
      </c>
      <c r="AT9" s="71" t="b">
        <v>0</v>
      </c>
      <c r="AU9" s="71" t="b">
        <v>0</v>
      </c>
      <c r="AV9" s="71" t="b">
        <v>0</v>
      </c>
      <c r="AW9" s="71" t="b">
        <v>0</v>
      </c>
      <c r="AX9" s="71" t="b">
        <v>0</v>
      </c>
    </row>
    <row r="10" spans="1:50" x14ac:dyDescent="0.2">
      <c r="A10" s="71" t="s">
        <v>246</v>
      </c>
      <c r="B10" s="71">
        <v>2.31</v>
      </c>
      <c r="C10" s="71">
        <v>2.23</v>
      </c>
      <c r="D10" s="71">
        <v>2.23</v>
      </c>
      <c r="E10" s="71">
        <v>2.14</v>
      </c>
      <c r="F10" s="71">
        <v>2.06</v>
      </c>
      <c r="G10" s="71">
        <v>3.44</v>
      </c>
      <c r="H10" s="71">
        <v>3.33</v>
      </c>
      <c r="I10" s="71">
        <v>3.26</v>
      </c>
      <c r="J10" s="71">
        <v>6.47</v>
      </c>
      <c r="K10" s="71">
        <v>5.0999999999999996</v>
      </c>
      <c r="L10" s="71">
        <v>4.95</v>
      </c>
      <c r="M10" s="71">
        <v>4.83</v>
      </c>
      <c r="N10" s="71">
        <v>4.6900000000000004</v>
      </c>
      <c r="O10" s="71">
        <v>11.65</v>
      </c>
      <c r="P10" s="71">
        <v>11.41</v>
      </c>
      <c r="Q10" s="71">
        <v>4.0999999999999996</v>
      </c>
      <c r="R10" s="71">
        <v>3.98</v>
      </c>
      <c r="S10" s="71">
        <v>3.97</v>
      </c>
      <c r="T10" s="71">
        <v>3.91</v>
      </c>
      <c r="U10" s="71">
        <v>3.9</v>
      </c>
      <c r="V10" s="71">
        <v>3.97</v>
      </c>
      <c r="W10" s="71">
        <v>3.88</v>
      </c>
      <c r="X10" s="71">
        <v>3.73</v>
      </c>
      <c r="Y10" s="71">
        <v>3.59</v>
      </c>
      <c r="Z10" s="71">
        <v>3.52</v>
      </c>
      <c r="AA10" s="71">
        <v>3.28</v>
      </c>
      <c r="AB10" s="71">
        <v>3.1</v>
      </c>
      <c r="AC10" s="71">
        <v>2.95</v>
      </c>
      <c r="AD10" s="71">
        <v>4.28</v>
      </c>
      <c r="AE10" s="71">
        <v>4.0999999999999996</v>
      </c>
      <c r="AF10" s="71">
        <v>3.82</v>
      </c>
      <c r="AG10" s="71">
        <v>3.68</v>
      </c>
      <c r="AH10" s="71">
        <v>3.69</v>
      </c>
      <c r="AI10" s="71">
        <v>3.59</v>
      </c>
      <c r="AJ10" s="71">
        <v>3.48</v>
      </c>
      <c r="AK10" s="71">
        <v>3.44</v>
      </c>
      <c r="AL10" s="71">
        <v>3.48</v>
      </c>
      <c r="AM10" s="71">
        <v>3.42</v>
      </c>
      <c r="AN10" s="71">
        <v>3.32</v>
      </c>
      <c r="AO10" s="71">
        <v>3.21</v>
      </c>
      <c r="AP10" s="71">
        <v>4.16</v>
      </c>
      <c r="AQ10" s="71">
        <v>4.03</v>
      </c>
      <c r="AR10" s="71">
        <v>2.12</v>
      </c>
      <c r="AS10" s="71">
        <v>1.99</v>
      </c>
      <c r="AT10" s="71" t="b">
        <v>0</v>
      </c>
      <c r="AU10" s="71">
        <v>1.81</v>
      </c>
      <c r="AV10" s="71" t="b">
        <v>0</v>
      </c>
      <c r="AW10" s="71">
        <v>1.44</v>
      </c>
      <c r="AX10" s="71">
        <v>1.34</v>
      </c>
    </row>
    <row r="11" spans="1:50" x14ac:dyDescent="0.2">
      <c r="A11" s="71" t="s">
        <v>247</v>
      </c>
      <c r="B11" s="71" t="s">
        <v>248</v>
      </c>
      <c r="C11" s="71" t="s">
        <v>249</v>
      </c>
      <c r="D11" s="71" t="s">
        <v>250</v>
      </c>
      <c r="E11" s="71" t="s">
        <v>251</v>
      </c>
      <c r="F11" s="71" t="s">
        <v>252</v>
      </c>
      <c r="G11" s="71" t="s">
        <v>253</v>
      </c>
      <c r="H11" s="71" t="s">
        <v>254</v>
      </c>
      <c r="I11" s="71" t="s">
        <v>255</v>
      </c>
      <c r="J11" s="71" t="s">
        <v>256</v>
      </c>
      <c r="K11" s="71" t="s">
        <v>257</v>
      </c>
      <c r="L11" s="71" t="s">
        <v>258</v>
      </c>
      <c r="M11" s="71" t="s">
        <v>259</v>
      </c>
      <c r="N11" s="71" t="s">
        <v>260</v>
      </c>
      <c r="O11" s="71" t="s">
        <v>261</v>
      </c>
      <c r="P11" s="71" t="s">
        <v>258</v>
      </c>
      <c r="Q11" s="71" t="s">
        <v>262</v>
      </c>
      <c r="R11" s="71" t="s">
        <v>263</v>
      </c>
      <c r="S11" s="71" t="s">
        <v>264</v>
      </c>
      <c r="T11" s="71" t="s">
        <v>265</v>
      </c>
      <c r="U11" s="71" t="s">
        <v>266</v>
      </c>
      <c r="V11" s="71" t="s">
        <v>267</v>
      </c>
      <c r="W11" s="71" t="s">
        <v>268</v>
      </c>
      <c r="X11" s="71" t="s">
        <v>269</v>
      </c>
      <c r="Y11" s="71" t="s">
        <v>270</v>
      </c>
      <c r="Z11" s="71" t="s">
        <v>271</v>
      </c>
      <c r="AA11" s="71" t="s">
        <v>272</v>
      </c>
      <c r="AB11" s="71" t="s">
        <v>272</v>
      </c>
      <c r="AC11" s="71" t="s">
        <v>273</v>
      </c>
      <c r="AD11" s="71" t="s">
        <v>274</v>
      </c>
      <c r="AE11" s="71" t="s">
        <v>275</v>
      </c>
      <c r="AF11" s="71" t="s">
        <v>276</v>
      </c>
      <c r="AG11" s="71" t="s">
        <v>277</v>
      </c>
      <c r="AH11" s="71" t="s">
        <v>278</v>
      </c>
      <c r="AI11" s="71" t="s">
        <v>279</v>
      </c>
      <c r="AJ11" s="71" t="s">
        <v>280</v>
      </c>
      <c r="AK11" s="71" t="s">
        <v>281</v>
      </c>
      <c r="AL11" s="71" t="s">
        <v>282</v>
      </c>
      <c r="AM11" s="71" t="s">
        <v>283</v>
      </c>
      <c r="AN11" s="71" t="s">
        <v>284</v>
      </c>
      <c r="AO11" s="71" t="b">
        <v>0</v>
      </c>
      <c r="AP11" s="71" t="b">
        <v>0</v>
      </c>
      <c r="AQ11" s="71" t="b">
        <v>0</v>
      </c>
      <c r="AR11" s="71" t="b">
        <v>0</v>
      </c>
      <c r="AS11" s="71" t="b">
        <v>0</v>
      </c>
      <c r="AT11" s="71" t="b">
        <v>0</v>
      </c>
      <c r="AU11" s="71" t="b">
        <v>0</v>
      </c>
      <c r="AV11" s="71" t="b">
        <v>0</v>
      </c>
      <c r="AW11" s="71" t="b">
        <v>0</v>
      </c>
      <c r="AX11" s="71" t="b">
        <v>0</v>
      </c>
    </row>
    <row r="12" spans="1:50" x14ac:dyDescent="0.2">
      <c r="A12" s="71" t="s">
        <v>285</v>
      </c>
      <c r="B12" s="71" t="s">
        <v>286</v>
      </c>
      <c r="C12" s="71" t="s">
        <v>287</v>
      </c>
      <c r="D12" s="71" t="s">
        <v>288</v>
      </c>
      <c r="E12" s="71" t="s">
        <v>289</v>
      </c>
      <c r="F12" s="71" t="s">
        <v>252</v>
      </c>
      <c r="G12" s="71" t="s">
        <v>290</v>
      </c>
      <c r="H12" s="71" t="s">
        <v>291</v>
      </c>
      <c r="I12" s="71" t="s">
        <v>292</v>
      </c>
      <c r="J12" s="71" t="s">
        <v>293</v>
      </c>
      <c r="K12" s="71" t="s">
        <v>294</v>
      </c>
      <c r="L12" s="71" t="s">
        <v>295</v>
      </c>
      <c r="M12" s="71" t="s">
        <v>296</v>
      </c>
      <c r="N12" s="71" t="s">
        <v>260</v>
      </c>
      <c r="O12" s="71" t="s">
        <v>297</v>
      </c>
      <c r="P12" s="71" t="s">
        <v>298</v>
      </c>
      <c r="Q12" s="71" t="s">
        <v>299</v>
      </c>
      <c r="R12" s="71" t="s">
        <v>300</v>
      </c>
      <c r="S12" s="71" t="s">
        <v>301</v>
      </c>
      <c r="T12" s="71" t="s">
        <v>302</v>
      </c>
      <c r="U12" s="71" t="s">
        <v>303</v>
      </c>
      <c r="V12" s="71" t="s">
        <v>304</v>
      </c>
      <c r="W12" s="71" t="s">
        <v>305</v>
      </c>
      <c r="X12" s="71" t="s">
        <v>306</v>
      </c>
      <c r="Y12" s="71" t="s">
        <v>307</v>
      </c>
      <c r="Z12" s="71" t="s">
        <v>308</v>
      </c>
      <c r="AA12" s="71" t="s">
        <v>309</v>
      </c>
      <c r="AB12" s="71" t="s">
        <v>310</v>
      </c>
      <c r="AC12" s="71" t="s">
        <v>311</v>
      </c>
      <c r="AD12" s="71" t="s">
        <v>312</v>
      </c>
      <c r="AE12" s="71" t="s">
        <v>313</v>
      </c>
      <c r="AF12" s="71" t="s">
        <v>269</v>
      </c>
      <c r="AG12" s="71" t="s">
        <v>314</v>
      </c>
      <c r="AH12" s="71" t="s">
        <v>315</v>
      </c>
      <c r="AI12" s="71" t="s">
        <v>263</v>
      </c>
      <c r="AJ12" s="71" t="s">
        <v>316</v>
      </c>
      <c r="AK12" s="71" t="s">
        <v>317</v>
      </c>
      <c r="AL12" s="71" t="s">
        <v>318</v>
      </c>
      <c r="AM12" s="71" t="s">
        <v>319</v>
      </c>
      <c r="AN12" s="71" t="s">
        <v>264</v>
      </c>
      <c r="AO12" s="71" t="s">
        <v>320</v>
      </c>
      <c r="AP12" s="71" t="s">
        <v>321</v>
      </c>
      <c r="AQ12" s="71" t="s">
        <v>322</v>
      </c>
      <c r="AR12" s="71" t="s">
        <v>323</v>
      </c>
      <c r="AS12" s="71" t="b">
        <v>0</v>
      </c>
      <c r="AT12" s="71" t="b">
        <v>0</v>
      </c>
      <c r="AU12" s="71" t="s">
        <v>324</v>
      </c>
      <c r="AV12" s="71" t="b">
        <v>0</v>
      </c>
      <c r="AW12" s="71" t="b">
        <v>0</v>
      </c>
      <c r="AX12" s="71" t="b">
        <v>0</v>
      </c>
    </row>
    <row r="13" spans="1:50" x14ac:dyDescent="0.2">
      <c r="A13" s="71" t="s">
        <v>325</v>
      </c>
      <c r="B13" s="71" t="s">
        <v>326</v>
      </c>
      <c r="C13" s="71" t="s">
        <v>327</v>
      </c>
      <c r="D13" s="71" t="s">
        <v>328</v>
      </c>
      <c r="E13" s="71" t="s">
        <v>329</v>
      </c>
      <c r="F13" s="71" t="s">
        <v>330</v>
      </c>
      <c r="G13" s="71" t="s">
        <v>331</v>
      </c>
      <c r="H13" s="71" t="s">
        <v>332</v>
      </c>
      <c r="I13" s="71" t="s">
        <v>333</v>
      </c>
      <c r="J13" s="71" t="s">
        <v>334</v>
      </c>
      <c r="K13" s="71" t="s">
        <v>335</v>
      </c>
      <c r="L13" s="71" t="s">
        <v>336</v>
      </c>
      <c r="M13" s="71" t="s">
        <v>337</v>
      </c>
      <c r="N13" s="71" t="s">
        <v>338</v>
      </c>
      <c r="O13" s="71" t="s">
        <v>339</v>
      </c>
      <c r="P13" s="71" t="s">
        <v>340</v>
      </c>
      <c r="Q13" s="71" t="s">
        <v>341</v>
      </c>
      <c r="R13" s="71" t="s">
        <v>342</v>
      </c>
      <c r="S13" s="71" t="s">
        <v>343</v>
      </c>
      <c r="T13" s="71" t="s">
        <v>344</v>
      </c>
      <c r="U13" s="71" t="s">
        <v>345</v>
      </c>
      <c r="V13" s="71" t="s">
        <v>346</v>
      </c>
      <c r="W13" s="71" t="s">
        <v>347</v>
      </c>
      <c r="X13" s="71" t="s">
        <v>348</v>
      </c>
      <c r="Y13" s="71" t="s">
        <v>349</v>
      </c>
      <c r="Z13" s="71" t="s">
        <v>350</v>
      </c>
      <c r="AA13" s="71" t="s">
        <v>351</v>
      </c>
      <c r="AB13" s="71" t="s">
        <v>352</v>
      </c>
      <c r="AC13" s="71" t="s">
        <v>353</v>
      </c>
      <c r="AD13" s="71" t="s">
        <v>354</v>
      </c>
      <c r="AE13" s="71" t="s">
        <v>355</v>
      </c>
      <c r="AF13" s="71" t="s">
        <v>356</v>
      </c>
      <c r="AG13" s="71" t="s">
        <v>357</v>
      </c>
      <c r="AH13" s="71" t="s">
        <v>358</v>
      </c>
      <c r="AI13" s="71" t="s">
        <v>359</v>
      </c>
      <c r="AJ13" s="71" t="s">
        <v>360</v>
      </c>
      <c r="AK13" s="71" t="s">
        <v>361</v>
      </c>
      <c r="AL13" s="71" t="s">
        <v>362</v>
      </c>
      <c r="AM13" s="71" t="s">
        <v>363</v>
      </c>
      <c r="AN13" s="71" t="s">
        <v>364</v>
      </c>
      <c r="AO13" s="71" t="s">
        <v>365</v>
      </c>
      <c r="AP13" s="71" t="s">
        <v>366</v>
      </c>
      <c r="AQ13" s="71" t="s">
        <v>367</v>
      </c>
      <c r="AR13" s="71" t="s">
        <v>368</v>
      </c>
      <c r="AS13" s="71" t="b">
        <v>0</v>
      </c>
      <c r="AT13" s="71" t="b">
        <v>0</v>
      </c>
      <c r="AU13" s="71" t="b">
        <v>0</v>
      </c>
      <c r="AV13" s="71" t="b">
        <v>0</v>
      </c>
      <c r="AW13" s="71" t="b">
        <v>0</v>
      </c>
      <c r="AX13" s="71" t="b">
        <v>0</v>
      </c>
    </row>
    <row r="14" spans="1:50" x14ac:dyDescent="0.2">
      <c r="A14" s="71" t="s">
        <v>369</v>
      </c>
      <c r="B14" s="71">
        <v>0.8</v>
      </c>
      <c r="C14" s="71">
        <v>0.79</v>
      </c>
      <c r="D14" s="71">
        <v>0.69</v>
      </c>
      <c r="E14" s="71">
        <v>0.68</v>
      </c>
      <c r="F14" s="71">
        <v>0.67</v>
      </c>
      <c r="G14" s="71">
        <v>1.83</v>
      </c>
      <c r="H14" s="71">
        <v>1.79</v>
      </c>
      <c r="I14" s="71">
        <v>1.79</v>
      </c>
      <c r="J14" s="71">
        <v>4.59</v>
      </c>
      <c r="K14" s="71">
        <v>3.24</v>
      </c>
      <c r="L14" s="71">
        <v>3.24</v>
      </c>
      <c r="M14" s="71">
        <v>3.24</v>
      </c>
      <c r="N14" s="71">
        <v>3.24</v>
      </c>
      <c r="O14" s="71">
        <v>9.6</v>
      </c>
      <c r="P14" s="71">
        <v>9.59</v>
      </c>
      <c r="Q14" s="71">
        <v>0.68</v>
      </c>
      <c r="R14" s="71">
        <v>0.68</v>
      </c>
      <c r="S14" s="71">
        <v>0.68</v>
      </c>
      <c r="T14" s="71">
        <v>0.7</v>
      </c>
      <c r="U14" s="71">
        <v>0.7</v>
      </c>
      <c r="V14" s="71">
        <v>0.74</v>
      </c>
      <c r="W14" s="71">
        <v>0.74</v>
      </c>
      <c r="X14" s="71">
        <v>0.75</v>
      </c>
      <c r="Y14" s="71">
        <v>0.74</v>
      </c>
      <c r="Z14" s="71">
        <v>0.73</v>
      </c>
      <c r="AA14" s="71">
        <v>0.59</v>
      </c>
      <c r="AB14" s="71">
        <v>0.56000000000000005</v>
      </c>
      <c r="AC14" s="71">
        <v>0.56000000000000005</v>
      </c>
      <c r="AD14" s="71">
        <v>1.33</v>
      </c>
      <c r="AE14" s="71">
        <v>1.33</v>
      </c>
      <c r="AF14" s="71">
        <v>1.33</v>
      </c>
      <c r="AG14" s="71">
        <v>1.33</v>
      </c>
      <c r="AH14" s="71">
        <v>1.33</v>
      </c>
      <c r="AI14" s="71">
        <v>1.33</v>
      </c>
      <c r="AJ14" s="71">
        <v>1.33</v>
      </c>
      <c r="AK14" s="71">
        <v>1.33</v>
      </c>
      <c r="AL14" s="71">
        <v>1.33</v>
      </c>
      <c r="AM14" s="71">
        <v>1.33</v>
      </c>
      <c r="AN14" s="71">
        <v>1.33</v>
      </c>
      <c r="AO14" s="71">
        <v>1.33</v>
      </c>
      <c r="AP14" s="71">
        <v>2.0299999999999998</v>
      </c>
      <c r="AQ14" s="71">
        <v>2.0299999999999998</v>
      </c>
      <c r="AR14" s="71">
        <v>2E-3</v>
      </c>
      <c r="AS14" s="71">
        <v>2E-3</v>
      </c>
      <c r="AT14" s="71" t="b">
        <v>0</v>
      </c>
      <c r="AU14" s="71">
        <v>2E-3</v>
      </c>
      <c r="AV14" s="71" t="b">
        <v>0</v>
      </c>
      <c r="AW14" s="71">
        <v>2E-3</v>
      </c>
      <c r="AX14" s="71">
        <v>2.2000000000000001E-3</v>
      </c>
    </row>
    <row r="15" spans="1:50" x14ac:dyDescent="0.2">
      <c r="A15" s="71" t="s">
        <v>370</v>
      </c>
      <c r="B15" s="71">
        <v>0.67</v>
      </c>
      <c r="C15" s="71">
        <v>0.6</v>
      </c>
      <c r="D15" s="71">
        <v>0.56000000000000005</v>
      </c>
      <c r="E15" s="71">
        <v>0.48</v>
      </c>
      <c r="F15" s="71">
        <v>0.41</v>
      </c>
      <c r="G15" s="71">
        <v>0.63</v>
      </c>
      <c r="H15" s="71">
        <v>0.51</v>
      </c>
      <c r="I15" s="71">
        <v>0.44</v>
      </c>
      <c r="J15" s="71">
        <v>0.84</v>
      </c>
      <c r="K15" s="71">
        <v>0.81</v>
      </c>
      <c r="L15" s="71">
        <v>0.68</v>
      </c>
      <c r="M15" s="71">
        <v>0.55000000000000004</v>
      </c>
      <c r="N15" s="71">
        <v>0.41</v>
      </c>
      <c r="O15" s="71">
        <v>0.95</v>
      </c>
      <c r="P15" s="71">
        <v>0.73</v>
      </c>
      <c r="Q15" s="71">
        <v>2.15</v>
      </c>
      <c r="R15" s="71">
        <v>2.0299999999999998</v>
      </c>
      <c r="S15" s="71">
        <v>2.02</v>
      </c>
      <c r="T15" s="71">
        <v>1.96</v>
      </c>
      <c r="U15" s="71">
        <v>1.95</v>
      </c>
      <c r="V15" s="71">
        <v>1.95</v>
      </c>
      <c r="W15" s="71">
        <v>1.87</v>
      </c>
      <c r="X15" s="71">
        <v>1.76</v>
      </c>
      <c r="Y15" s="71">
        <v>1.66</v>
      </c>
      <c r="Z15" s="71">
        <v>1.58</v>
      </c>
      <c r="AA15" s="71">
        <v>1.47</v>
      </c>
      <c r="AB15" s="71">
        <v>1.37</v>
      </c>
      <c r="AC15" s="71">
        <v>1.23</v>
      </c>
      <c r="AD15" s="71">
        <v>1.69</v>
      </c>
      <c r="AE15" s="71">
        <v>1.51</v>
      </c>
      <c r="AF15" s="71">
        <v>1.29</v>
      </c>
      <c r="AG15" s="71">
        <v>1.1499999999999999</v>
      </c>
      <c r="AH15" s="71">
        <v>1.1499999999999999</v>
      </c>
      <c r="AI15" s="71">
        <v>1.06</v>
      </c>
      <c r="AJ15" s="71">
        <v>0.98</v>
      </c>
      <c r="AK15" s="71">
        <v>0.93</v>
      </c>
      <c r="AL15" s="71">
        <v>0.96</v>
      </c>
      <c r="AM15" s="71">
        <v>0.9</v>
      </c>
      <c r="AN15" s="71">
        <v>0.83</v>
      </c>
      <c r="AO15" s="71">
        <v>0.75</v>
      </c>
      <c r="AP15" s="71">
        <v>0.93</v>
      </c>
      <c r="AQ15" s="71">
        <v>0.81</v>
      </c>
      <c r="AR15" s="71">
        <v>0.94</v>
      </c>
      <c r="AS15" s="71">
        <v>0.81</v>
      </c>
      <c r="AT15" s="71" t="b">
        <v>0</v>
      </c>
      <c r="AU15" s="71">
        <v>0.63</v>
      </c>
      <c r="AV15" s="71" t="b">
        <v>0</v>
      </c>
      <c r="AW15" s="71">
        <v>0.31</v>
      </c>
      <c r="AX15" s="71">
        <v>0.23</v>
      </c>
    </row>
    <row r="16" spans="1:50" x14ac:dyDescent="0.2">
      <c r="A16" s="71" t="s">
        <v>371</v>
      </c>
      <c r="B16" s="71">
        <v>-0.1</v>
      </c>
      <c r="C16" s="71">
        <v>0.3</v>
      </c>
      <c r="D16" s="71">
        <v>0.13</v>
      </c>
      <c r="E16" s="71">
        <v>-0.35</v>
      </c>
      <c r="F16" s="71">
        <v>-0.03</v>
      </c>
      <c r="G16" s="71">
        <v>-3.7000000000000002E-3</v>
      </c>
      <c r="H16" s="71">
        <v>0.1</v>
      </c>
      <c r="I16" s="71">
        <v>7.0000000000000007E-2</v>
      </c>
      <c r="J16" s="71">
        <v>-0.12</v>
      </c>
      <c r="K16" s="71">
        <v>0.14000000000000001</v>
      </c>
      <c r="L16" s="71">
        <v>0.26</v>
      </c>
      <c r="M16" s="71">
        <v>0.1</v>
      </c>
      <c r="N16" s="71">
        <v>0.06</v>
      </c>
      <c r="O16" s="71">
        <v>0.23</v>
      </c>
      <c r="P16" s="71">
        <v>-0.15</v>
      </c>
      <c r="Q16" s="71">
        <v>0.25</v>
      </c>
      <c r="R16" s="71">
        <v>0.01</v>
      </c>
      <c r="S16" s="71">
        <v>0.1</v>
      </c>
      <c r="T16" s="71">
        <v>0.11</v>
      </c>
      <c r="U16" s="71">
        <v>0.13</v>
      </c>
      <c r="V16" s="71">
        <v>0.06</v>
      </c>
      <c r="W16" s="71">
        <v>0.27</v>
      </c>
      <c r="X16" s="71">
        <v>0.16</v>
      </c>
      <c r="Y16" s="71">
        <v>7.1999999999999998E-3</v>
      </c>
      <c r="Z16" s="71">
        <v>0.14000000000000001</v>
      </c>
      <c r="AA16" s="71">
        <v>0.31</v>
      </c>
      <c r="AB16" s="71">
        <v>4.1999999999999997E-3</v>
      </c>
      <c r="AC16" s="71">
        <v>0.18</v>
      </c>
      <c r="AD16" s="71">
        <v>0.23</v>
      </c>
      <c r="AE16" s="71">
        <v>0.28000000000000003</v>
      </c>
      <c r="AF16" s="71">
        <v>0.17</v>
      </c>
      <c r="AG16" s="71">
        <v>0.09</v>
      </c>
      <c r="AH16" s="71">
        <v>0.04</v>
      </c>
      <c r="AI16" s="71">
        <v>0.24</v>
      </c>
      <c r="AJ16" s="71">
        <v>0.09</v>
      </c>
      <c r="AK16" s="71">
        <v>8.5000000000000006E-3</v>
      </c>
      <c r="AL16" s="71">
        <v>1.5E-3</v>
      </c>
      <c r="AM16" s="71">
        <v>0.3</v>
      </c>
      <c r="AN16" s="71">
        <v>0.05</v>
      </c>
      <c r="AO16" s="71">
        <v>0.14000000000000001</v>
      </c>
      <c r="AP16" s="71">
        <v>8.6999999999999994E-3</v>
      </c>
      <c r="AQ16" s="71">
        <v>0.31</v>
      </c>
      <c r="AR16" s="71">
        <v>-7.0000000000000007E-2</v>
      </c>
      <c r="AS16" s="71" t="b">
        <v>0</v>
      </c>
      <c r="AT16" s="71" t="b">
        <v>0</v>
      </c>
      <c r="AU16" s="71">
        <v>0.27</v>
      </c>
      <c r="AV16" s="71" t="b">
        <v>0</v>
      </c>
      <c r="AW16" s="71" t="b">
        <v>0</v>
      </c>
      <c r="AX16" s="71" t="b">
        <v>0</v>
      </c>
    </row>
    <row r="17" spans="1:50" x14ac:dyDescent="0.2">
      <c r="A17" s="71" t="s">
        <v>372</v>
      </c>
      <c r="B17" s="71" t="s">
        <v>373</v>
      </c>
      <c r="C17" s="71" t="s">
        <v>374</v>
      </c>
      <c r="D17" s="71" t="s">
        <v>375</v>
      </c>
      <c r="E17" s="71" t="s">
        <v>376</v>
      </c>
      <c r="F17" s="71" t="s">
        <v>377</v>
      </c>
      <c r="G17" s="71" t="s">
        <v>378</v>
      </c>
      <c r="H17" s="71" t="s">
        <v>379</v>
      </c>
      <c r="I17" s="71" t="s">
        <v>380</v>
      </c>
      <c r="J17" s="71" t="s">
        <v>381</v>
      </c>
      <c r="K17" s="71" t="s">
        <v>382</v>
      </c>
      <c r="L17" s="71" t="s">
        <v>383</v>
      </c>
      <c r="M17" s="71" t="s">
        <v>379</v>
      </c>
      <c r="N17" s="71" t="s">
        <v>384</v>
      </c>
      <c r="O17" s="71" t="s">
        <v>385</v>
      </c>
      <c r="P17" s="71" t="s">
        <v>386</v>
      </c>
      <c r="Q17" s="71" t="s">
        <v>387</v>
      </c>
      <c r="R17" s="71" t="s">
        <v>388</v>
      </c>
      <c r="S17" s="71" t="s">
        <v>389</v>
      </c>
      <c r="T17" s="71" t="s">
        <v>390</v>
      </c>
      <c r="U17" s="71" t="s">
        <v>391</v>
      </c>
      <c r="V17" s="71" t="s">
        <v>392</v>
      </c>
      <c r="W17" s="71" t="s">
        <v>393</v>
      </c>
      <c r="X17" s="71" t="s">
        <v>394</v>
      </c>
      <c r="Y17" s="71" t="s">
        <v>395</v>
      </c>
      <c r="Z17" s="71" t="s">
        <v>396</v>
      </c>
      <c r="AA17" s="71" t="s">
        <v>397</v>
      </c>
      <c r="AB17" s="71" t="s">
        <v>398</v>
      </c>
      <c r="AC17" s="71" t="s">
        <v>399</v>
      </c>
      <c r="AD17" s="71" t="s">
        <v>328</v>
      </c>
      <c r="AE17" s="71" t="s">
        <v>400</v>
      </c>
      <c r="AF17" s="71" t="s">
        <v>401</v>
      </c>
      <c r="AG17" s="71" t="s">
        <v>402</v>
      </c>
      <c r="AH17" s="71" t="s">
        <v>403</v>
      </c>
      <c r="AI17" s="71" t="s">
        <v>404</v>
      </c>
      <c r="AJ17" s="71" t="s">
        <v>405</v>
      </c>
      <c r="AK17" s="71" t="s">
        <v>406</v>
      </c>
      <c r="AL17" s="71" t="s">
        <v>236</v>
      </c>
      <c r="AM17" s="71" t="s">
        <v>407</v>
      </c>
      <c r="AN17" s="71" t="s">
        <v>408</v>
      </c>
      <c r="AO17" s="71" t="s">
        <v>409</v>
      </c>
      <c r="AP17" s="71" t="s">
        <v>410</v>
      </c>
      <c r="AQ17" s="71" t="s">
        <v>411</v>
      </c>
      <c r="AR17" s="71" t="s">
        <v>412</v>
      </c>
      <c r="AS17" s="71" t="s">
        <v>413</v>
      </c>
      <c r="AT17" s="71" t="s">
        <v>414</v>
      </c>
      <c r="AU17" s="71" t="s">
        <v>415</v>
      </c>
      <c r="AV17" s="71" t="s">
        <v>416</v>
      </c>
      <c r="AW17" s="71" t="b">
        <v>0</v>
      </c>
      <c r="AX17" s="71" t="b">
        <v>0</v>
      </c>
    </row>
    <row r="18" spans="1:50" x14ac:dyDescent="0.2">
      <c r="A18" s="71" t="s">
        <v>417</v>
      </c>
      <c r="B18" s="71" t="b">
        <v>0</v>
      </c>
      <c r="C18" s="71"/>
      <c r="D18" s="71"/>
      <c r="E18" s="71"/>
      <c r="F18" s="71" t="b">
        <v>0</v>
      </c>
      <c r="G18" s="71"/>
      <c r="H18" s="71">
        <v>12.27</v>
      </c>
      <c r="I18" s="71">
        <v>61.22</v>
      </c>
      <c r="J18" s="71">
        <v>21.53</v>
      </c>
      <c r="K18" s="71">
        <v>61.31</v>
      </c>
      <c r="L18" s="71">
        <v>50.89</v>
      </c>
      <c r="M18" s="71">
        <v>10.11</v>
      </c>
      <c r="N18" s="71">
        <v>26.27</v>
      </c>
      <c r="O18" s="71">
        <v>29.33</v>
      </c>
      <c r="P18" s="71">
        <v>10.55</v>
      </c>
      <c r="Q18" s="71">
        <v>59.67</v>
      </c>
      <c r="R18" s="71">
        <v>25.31</v>
      </c>
      <c r="S18" s="71">
        <v>43.43</v>
      </c>
      <c r="T18" s="71">
        <v>20.36</v>
      </c>
      <c r="U18" s="71">
        <v>11.45</v>
      </c>
      <c r="V18" s="71">
        <v>15.89</v>
      </c>
      <c r="W18" s="71">
        <v>-34.770000000000003</v>
      </c>
      <c r="X18" s="71">
        <v>43.44</v>
      </c>
      <c r="Y18" s="71">
        <v>54.25</v>
      </c>
      <c r="Z18" s="71">
        <v>22.58</v>
      </c>
      <c r="AA18" s="71">
        <v>79.06</v>
      </c>
      <c r="AB18" s="71">
        <v>38.17</v>
      </c>
      <c r="AC18" s="71">
        <v>35.380000000000003</v>
      </c>
      <c r="AD18" s="71">
        <v>13.78</v>
      </c>
      <c r="AE18" s="71">
        <v>80.69</v>
      </c>
      <c r="AF18" s="71">
        <v>15.14</v>
      </c>
      <c r="AG18" s="71">
        <v>6.09</v>
      </c>
      <c r="AH18" s="71">
        <v>14.79</v>
      </c>
      <c r="AI18" s="71">
        <v>53.2</v>
      </c>
      <c r="AJ18" s="71"/>
      <c r="AK18" s="71"/>
      <c r="AL18" s="71" t="b">
        <v>0</v>
      </c>
      <c r="AM18" s="71"/>
      <c r="AN18" s="71"/>
      <c r="AO18" s="71"/>
      <c r="AP18" s="71" t="b">
        <v>0</v>
      </c>
      <c r="AQ18" s="71"/>
      <c r="AR18" s="71"/>
      <c r="AS18" s="71"/>
      <c r="AT18" s="71" t="b">
        <v>0</v>
      </c>
      <c r="AU18" s="71"/>
      <c r="AV18" s="71"/>
      <c r="AW18" s="71"/>
      <c r="AX18" s="71"/>
    </row>
    <row r="19" spans="1:50" x14ac:dyDescent="0.2">
      <c r="A19" s="71" t="s">
        <v>418</v>
      </c>
      <c r="B19" s="71" t="s">
        <v>419</v>
      </c>
      <c r="C19" s="71" t="s">
        <v>420</v>
      </c>
      <c r="D19" s="71" t="s">
        <v>421</v>
      </c>
      <c r="E19" s="71" t="s">
        <v>422</v>
      </c>
      <c r="F19" s="71" t="s">
        <v>423</v>
      </c>
      <c r="G19" s="71" t="s">
        <v>424</v>
      </c>
      <c r="H19" s="71" t="s">
        <v>425</v>
      </c>
      <c r="I19" s="71" t="s">
        <v>426</v>
      </c>
      <c r="J19" s="71" t="s">
        <v>427</v>
      </c>
      <c r="K19" s="71" t="s">
        <v>428</v>
      </c>
      <c r="L19" s="71" t="s">
        <v>429</v>
      </c>
      <c r="M19" s="71" t="s">
        <v>430</v>
      </c>
      <c r="N19" s="71" t="s">
        <v>431</v>
      </c>
      <c r="O19" s="71" t="s">
        <v>432</v>
      </c>
      <c r="P19" s="71" t="s">
        <v>433</v>
      </c>
      <c r="Q19" s="71" t="s">
        <v>434</v>
      </c>
      <c r="R19" s="71" t="s">
        <v>435</v>
      </c>
      <c r="S19" s="71" t="s">
        <v>436</v>
      </c>
      <c r="T19" s="71" t="s">
        <v>437</v>
      </c>
      <c r="U19" s="71" t="s">
        <v>438</v>
      </c>
      <c r="V19" s="71" t="s">
        <v>439</v>
      </c>
      <c r="W19" s="71" t="s">
        <v>440</v>
      </c>
      <c r="X19" s="71" t="s">
        <v>441</v>
      </c>
      <c r="Y19" s="71" t="s">
        <v>442</v>
      </c>
      <c r="Z19" s="71" t="s">
        <v>443</v>
      </c>
      <c r="AA19" s="71" t="s">
        <v>444</v>
      </c>
      <c r="AB19" s="71" t="s">
        <v>445</v>
      </c>
      <c r="AC19" s="71" t="s">
        <v>446</v>
      </c>
      <c r="AD19" s="71" t="s">
        <v>447</v>
      </c>
      <c r="AE19" s="71" t="s">
        <v>448</v>
      </c>
      <c r="AF19" s="71" t="s">
        <v>449</v>
      </c>
      <c r="AG19" s="71" t="s">
        <v>450</v>
      </c>
      <c r="AH19" s="71" t="s">
        <v>451</v>
      </c>
      <c r="AI19" s="71" t="s">
        <v>452</v>
      </c>
      <c r="AJ19" s="71" t="s">
        <v>453</v>
      </c>
      <c r="AK19" s="71" t="s">
        <v>454</v>
      </c>
      <c r="AL19" s="71" t="s">
        <v>455</v>
      </c>
      <c r="AM19" s="71" t="s">
        <v>456</v>
      </c>
      <c r="AN19" s="71" t="s">
        <v>457</v>
      </c>
      <c r="AO19" s="71" t="s">
        <v>458</v>
      </c>
      <c r="AP19" s="71" t="s">
        <v>459</v>
      </c>
      <c r="AQ19" s="71" t="s">
        <v>460</v>
      </c>
      <c r="AR19" s="71" t="s">
        <v>461</v>
      </c>
      <c r="AS19" s="71" t="s">
        <v>462</v>
      </c>
      <c r="AT19" s="71" t="s">
        <v>463</v>
      </c>
      <c r="AU19" s="71" t="s">
        <v>464</v>
      </c>
      <c r="AV19" s="71" t="s">
        <v>465</v>
      </c>
      <c r="AW19" s="71" t="s">
        <v>466</v>
      </c>
      <c r="AX19" s="71" t="s">
        <v>467</v>
      </c>
    </row>
    <row r="21" spans="1:50" x14ac:dyDescent="0.2">
      <c r="B21" s="70">
        <f>SUM(B4:E4)</f>
        <v>954592300</v>
      </c>
      <c r="C21" s="70">
        <f>SUM(C4:F4)</f>
        <v>947545400</v>
      </c>
      <c r="F21" s="70">
        <f>SUM(F4:I4)</f>
        <v>750931900</v>
      </c>
      <c r="G21" s="70">
        <f>SUM(G4:J4)</f>
        <v>634965600</v>
      </c>
    </row>
    <row r="22" spans="1:50" x14ac:dyDescent="0.2">
      <c r="B22" s="70">
        <f>B21/F21-1</f>
        <v>0.27121021227091302</v>
      </c>
      <c r="C22" s="70">
        <f>C21/G21-1</f>
        <v>0.49227832184924658</v>
      </c>
    </row>
    <row r="23" spans="1:50" x14ac:dyDescent="0.2">
      <c r="B23" s="70">
        <f>SUM(B6:E6)</f>
        <v>935917200</v>
      </c>
      <c r="C23" s="70">
        <f>SUM(C6:F6)</f>
        <v>911869300</v>
      </c>
      <c r="F23" s="70">
        <f>SUM(F6:I6)</f>
        <v>610754700</v>
      </c>
      <c r="G23" s="70">
        <f>SUM(G6:J6)</f>
        <v>517351400</v>
      </c>
    </row>
    <row r="24" spans="1:50" x14ac:dyDescent="0.2">
      <c r="B24" s="70">
        <f>B23/F23-1</f>
        <v>0.5323945931156977</v>
      </c>
      <c r="C24" s="70">
        <f>C23/G23-1</f>
        <v>0.76257240243285329</v>
      </c>
    </row>
    <row r="25" spans="1:50" x14ac:dyDescent="0.2">
      <c r="B25" s="70">
        <f>SUM(B8:E8)</f>
        <v>3218844836.27</v>
      </c>
      <c r="C25" s="70">
        <f>SUM(C8:F8)</f>
        <v>3200186897.6800003</v>
      </c>
      <c r="F25" s="70">
        <f>SUM(F8:I8)</f>
        <v>1784984126.3000002</v>
      </c>
      <c r="G25" s="70">
        <f>SUM(G8:J8)</f>
        <v>1741602023.21</v>
      </c>
    </row>
    <row r="26" spans="1:50" x14ac:dyDescent="0.2">
      <c r="B26" s="70">
        <f>B25/F25-1</f>
        <v>0.80329045443231717</v>
      </c>
      <c r="C26" s="70">
        <f>C25/G25-1</f>
        <v>0.83749608408334164</v>
      </c>
    </row>
  </sheetData>
  <sheetProtection formatCells="0" formatColumns="0" formatRows="0" insertColumns="0" insertRows="0" insertHyperlinks="0" deleteColumns="0" deleteRows="0" sort="0" autoFilter="0" pivotTables="0"/>
  <mergeCells count="1">
    <mergeCell ref="A1:AX1"/>
  </mergeCells>
  <phoneticPr fontId="3" type="noConversion"/>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8" sqref="B8"/>
    </sheetView>
  </sheetViews>
  <sheetFormatPr baseColWidth="10" defaultColWidth="8.83203125" defaultRowHeight="15" x14ac:dyDescent="0.2"/>
  <cols>
    <col min="1" max="1" width="25" style="72" customWidth="1"/>
    <col min="2" max="8" width="10" style="72" customWidth="1"/>
    <col min="9" max="16384" width="8.83203125" style="72"/>
  </cols>
  <sheetData>
    <row r="1" spans="1:8" x14ac:dyDescent="0.2">
      <c r="A1" s="142"/>
      <c r="B1" s="142"/>
      <c r="C1" s="142"/>
      <c r="D1" s="142"/>
      <c r="E1" s="142"/>
      <c r="F1" s="142"/>
      <c r="G1" s="142"/>
      <c r="H1" s="142"/>
    </row>
    <row r="2" spans="1:8" x14ac:dyDescent="0.2">
      <c r="A2" s="72" t="s">
        <v>64</v>
      </c>
      <c r="B2" s="72">
        <v>2017</v>
      </c>
      <c r="C2" s="72">
        <v>2016</v>
      </c>
      <c r="D2" s="72">
        <v>2015</v>
      </c>
      <c r="E2" s="72">
        <v>2014</v>
      </c>
      <c r="F2" s="72">
        <v>2013</v>
      </c>
      <c r="G2" s="72">
        <v>2012</v>
      </c>
      <c r="H2" s="72">
        <v>2011</v>
      </c>
    </row>
    <row r="3" spans="1:8" x14ac:dyDescent="0.2">
      <c r="A3" s="73" t="s">
        <v>114</v>
      </c>
      <c r="B3" s="73">
        <v>0.17</v>
      </c>
      <c r="C3" s="73">
        <v>0.2</v>
      </c>
      <c r="D3" s="73">
        <v>0.7</v>
      </c>
      <c r="E3" s="73">
        <v>0.47</v>
      </c>
      <c r="F3" s="73">
        <v>0.43</v>
      </c>
      <c r="G3" s="73">
        <v>0.62</v>
      </c>
      <c r="H3" s="73">
        <v>0.55000000000000004</v>
      </c>
    </row>
    <row r="4" spans="1:8" x14ac:dyDescent="0.2">
      <c r="A4" s="73" t="s">
        <v>115</v>
      </c>
      <c r="B4" s="73">
        <v>55139300</v>
      </c>
      <c r="C4" s="73">
        <v>52811700</v>
      </c>
      <c r="D4" s="73">
        <v>173313700</v>
      </c>
      <c r="E4" s="73">
        <v>41941500</v>
      </c>
      <c r="F4" s="73">
        <v>38537500</v>
      </c>
      <c r="G4" s="73">
        <v>55847299.999999993</v>
      </c>
      <c r="H4" s="73">
        <v>49280500</v>
      </c>
    </row>
    <row r="5" spans="1:8" x14ac:dyDescent="0.2">
      <c r="A5" s="73" t="s">
        <v>116</v>
      </c>
      <c r="B5" s="73" t="s">
        <v>469</v>
      </c>
      <c r="C5" s="73" t="s">
        <v>470</v>
      </c>
      <c r="D5" s="73" t="s">
        <v>471</v>
      </c>
      <c r="E5" s="73" t="s">
        <v>472</v>
      </c>
      <c r="F5" s="73" t="s">
        <v>473</v>
      </c>
      <c r="G5" s="73" t="s">
        <v>474</v>
      </c>
      <c r="H5" s="73" t="b">
        <v>0</v>
      </c>
    </row>
    <row r="6" spans="1:8" x14ac:dyDescent="0.2">
      <c r="A6" s="73" t="s">
        <v>159</v>
      </c>
      <c r="B6" s="73">
        <v>40316000</v>
      </c>
      <c r="C6" s="73">
        <v>37570200</v>
      </c>
      <c r="D6" s="73">
        <v>54091000</v>
      </c>
      <c r="E6" s="73">
        <v>37304300</v>
      </c>
      <c r="F6" s="73">
        <v>31671900</v>
      </c>
      <c r="G6" s="73">
        <v>51337800</v>
      </c>
      <c r="H6" s="73">
        <v>43190300</v>
      </c>
    </row>
    <row r="7" spans="1:8" x14ac:dyDescent="0.2">
      <c r="A7" s="73" t="s">
        <v>160</v>
      </c>
      <c r="B7" s="73" t="s">
        <v>475</v>
      </c>
      <c r="C7" s="73" t="s">
        <v>476</v>
      </c>
      <c r="D7" s="73" t="s">
        <v>477</v>
      </c>
      <c r="E7" s="73" t="s">
        <v>478</v>
      </c>
      <c r="F7" s="73" t="s">
        <v>479</v>
      </c>
      <c r="G7" s="73" t="s">
        <v>480</v>
      </c>
      <c r="H7" s="73" t="b">
        <v>0</v>
      </c>
    </row>
    <row r="8" spans="1:8" x14ac:dyDescent="0.2">
      <c r="A8" s="73" t="s">
        <v>202</v>
      </c>
      <c r="B8" s="73">
        <v>1914973679.51</v>
      </c>
      <c r="C8" s="73">
        <v>1647348906.3800001</v>
      </c>
      <c r="D8" s="73">
        <v>652110125.99000001</v>
      </c>
      <c r="E8" s="73">
        <v>386205750.67000002</v>
      </c>
      <c r="F8" s="73">
        <v>324769418.76999998</v>
      </c>
      <c r="G8" s="73">
        <v>251540240.56999999</v>
      </c>
      <c r="H8" s="73">
        <v>169775957.19999999</v>
      </c>
    </row>
    <row r="9" spans="1:8" x14ac:dyDescent="0.2">
      <c r="A9" s="73" t="s">
        <v>203</v>
      </c>
      <c r="B9" s="73" t="s">
        <v>481</v>
      </c>
      <c r="C9" s="73" t="s">
        <v>482</v>
      </c>
      <c r="D9" s="73" t="s">
        <v>483</v>
      </c>
      <c r="E9" s="73" t="s">
        <v>484</v>
      </c>
      <c r="F9" s="73" t="s">
        <v>485</v>
      </c>
      <c r="G9" s="73" t="s">
        <v>486</v>
      </c>
      <c r="H9" s="73" t="b">
        <v>0</v>
      </c>
    </row>
    <row r="10" spans="1:8" x14ac:dyDescent="0.2">
      <c r="A10" s="73" t="s">
        <v>246</v>
      </c>
      <c r="B10" s="73">
        <v>3.25</v>
      </c>
      <c r="C10" s="73">
        <v>3.28</v>
      </c>
      <c r="D10" s="73">
        <v>2.33</v>
      </c>
      <c r="E10" s="73">
        <v>3.19</v>
      </c>
      <c r="F10" s="73">
        <v>2.72</v>
      </c>
      <c r="G10" s="73">
        <v>2.29</v>
      </c>
      <c r="H10" s="73">
        <v>1.67</v>
      </c>
    </row>
    <row r="11" spans="1:8" x14ac:dyDescent="0.2">
      <c r="A11" s="73" t="s">
        <v>247</v>
      </c>
      <c r="B11" s="73" t="s">
        <v>487</v>
      </c>
      <c r="C11" s="73" t="s">
        <v>488</v>
      </c>
      <c r="D11" s="73" t="s">
        <v>489</v>
      </c>
      <c r="E11" s="73" t="s">
        <v>490</v>
      </c>
      <c r="F11" s="73" t="s">
        <v>491</v>
      </c>
      <c r="G11" s="73" t="s">
        <v>492</v>
      </c>
      <c r="H11" s="73" t="s">
        <v>493</v>
      </c>
    </row>
    <row r="12" spans="1:8" x14ac:dyDescent="0.2">
      <c r="A12" s="73" t="s">
        <v>285</v>
      </c>
      <c r="B12" s="73" t="s">
        <v>323</v>
      </c>
      <c r="C12" s="73" t="s">
        <v>494</v>
      </c>
      <c r="D12" s="73" t="s">
        <v>495</v>
      </c>
      <c r="E12" s="73" t="s">
        <v>496</v>
      </c>
      <c r="F12" s="73" t="s">
        <v>497</v>
      </c>
      <c r="G12" s="73" t="s">
        <v>498</v>
      </c>
      <c r="H12" s="73" t="s">
        <v>499</v>
      </c>
    </row>
    <row r="13" spans="1:8" x14ac:dyDescent="0.2">
      <c r="A13" s="73" t="s">
        <v>325</v>
      </c>
      <c r="B13" s="73" t="s">
        <v>500</v>
      </c>
      <c r="C13" s="73" t="s">
        <v>501</v>
      </c>
      <c r="D13" s="73" t="s">
        <v>502</v>
      </c>
      <c r="E13" s="73" t="s">
        <v>503</v>
      </c>
      <c r="F13" s="73" t="s">
        <v>504</v>
      </c>
      <c r="G13" s="73" t="s">
        <v>505</v>
      </c>
      <c r="H13" s="73" t="s">
        <v>506</v>
      </c>
    </row>
    <row r="14" spans="1:8" x14ac:dyDescent="0.2">
      <c r="A14" s="73" t="s">
        <v>369</v>
      </c>
      <c r="B14" s="73">
        <v>1.1299999999999999</v>
      </c>
      <c r="C14" s="73">
        <v>1.46</v>
      </c>
      <c r="D14" s="73">
        <v>0.57999999999999996</v>
      </c>
      <c r="E14" s="73">
        <v>0.52</v>
      </c>
      <c r="F14" s="73">
        <v>0.52</v>
      </c>
      <c r="G14" s="73">
        <v>0.52</v>
      </c>
      <c r="H14" s="73">
        <v>0.52</v>
      </c>
    </row>
    <row r="15" spans="1:8" x14ac:dyDescent="0.2">
      <c r="A15" s="73" t="s">
        <v>370</v>
      </c>
      <c r="B15" s="73">
        <v>1.1299999999999999</v>
      </c>
      <c r="C15" s="73">
        <v>1.2</v>
      </c>
      <c r="D15" s="73">
        <v>1.08</v>
      </c>
      <c r="E15" s="73">
        <v>1.54</v>
      </c>
      <c r="F15" s="73">
        <v>1.0900000000000001</v>
      </c>
      <c r="G15" s="73">
        <v>0.7</v>
      </c>
      <c r="H15" s="73">
        <v>0.14000000000000001</v>
      </c>
    </row>
    <row r="16" spans="1:8" x14ac:dyDescent="0.2">
      <c r="A16" s="73" t="s">
        <v>371</v>
      </c>
      <c r="B16" s="73">
        <v>-1.5</v>
      </c>
      <c r="C16" s="73">
        <v>-0.64</v>
      </c>
      <c r="D16" s="73">
        <v>0.32</v>
      </c>
      <c r="E16" s="73">
        <v>0.9</v>
      </c>
      <c r="F16" s="73">
        <v>0.8</v>
      </c>
      <c r="G16" s="73">
        <v>0.43</v>
      </c>
      <c r="H16" s="73">
        <v>0.41</v>
      </c>
    </row>
    <row r="17" spans="1:8" x14ac:dyDescent="0.2">
      <c r="A17" s="73" t="s">
        <v>372</v>
      </c>
      <c r="B17" s="73" t="s">
        <v>507</v>
      </c>
      <c r="C17" s="73" t="s">
        <v>508</v>
      </c>
      <c r="D17" s="73" t="s">
        <v>509</v>
      </c>
      <c r="E17" s="73" t="s">
        <v>510</v>
      </c>
      <c r="F17" s="73" t="s">
        <v>511</v>
      </c>
      <c r="G17" s="73" t="s">
        <v>512</v>
      </c>
      <c r="H17" s="73" t="s">
        <v>513</v>
      </c>
    </row>
    <row r="18" spans="1:8" x14ac:dyDescent="0.2">
      <c r="A18" s="73" t="s">
        <v>417</v>
      </c>
      <c r="B18" s="73">
        <v>2.59</v>
      </c>
      <c r="C18" s="73">
        <v>3.8</v>
      </c>
      <c r="D18" s="73">
        <v>4.17</v>
      </c>
      <c r="E18" s="73">
        <v>34.78</v>
      </c>
      <c r="F18" s="73" t="b">
        <v>0</v>
      </c>
      <c r="G18" s="73" t="b">
        <v>0</v>
      </c>
      <c r="H18" s="73" t="b">
        <v>0</v>
      </c>
    </row>
    <row r="19" spans="1:8" x14ac:dyDescent="0.2">
      <c r="A19" s="73" t="s">
        <v>418</v>
      </c>
      <c r="B19" s="73" t="s">
        <v>514</v>
      </c>
      <c r="C19" s="73" t="s">
        <v>515</v>
      </c>
      <c r="D19" s="73" t="s">
        <v>516</v>
      </c>
      <c r="E19" s="73" t="s">
        <v>439</v>
      </c>
      <c r="F19" s="73" t="s">
        <v>517</v>
      </c>
      <c r="G19" s="73" t="s">
        <v>518</v>
      </c>
      <c r="H19" s="73" t="s">
        <v>519</v>
      </c>
    </row>
  </sheetData>
  <sheetProtection formatCells="0" formatColumns="0" formatRows="0" insertColumns="0" insertRows="0" insertHyperlinks="0" deleteColumns="0" deleteRows="0" sort="0" autoFilter="0" pivotTables="0"/>
  <mergeCells count="1">
    <mergeCell ref="A1:H1"/>
  </mergeCells>
  <phoneticPr fontId="3" type="noConversion"/>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Sheet1</vt:lpstr>
      <vt:lpstr>工作表3</vt:lpstr>
      <vt:lpstr>工作表2</vt:lpstr>
      <vt:lpstr>工作表1</vt:lpstr>
      <vt:lpstr>工作表4</vt:lpstr>
      <vt:lpstr>Worksheet</vt:lpstr>
      <vt:lpstr>Worksheet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用户</cp:lastModifiedBy>
  <cp:lastPrinted>2017-12-27T07:51:25Z</cp:lastPrinted>
  <dcterms:created xsi:type="dcterms:W3CDTF">2016-10-17T13:55:53Z</dcterms:created>
  <dcterms:modified xsi:type="dcterms:W3CDTF">2018-05-01T08:15:34Z</dcterms:modified>
</cp:coreProperties>
</file>