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updateLinks="never"/>
  <mc:AlternateContent xmlns:mc="http://schemas.openxmlformats.org/markup-compatibility/2006">
    <mc:Choice Requires="x15">
      <x15ac:absPath xmlns:x15ac="http://schemas.microsoft.com/office/spreadsheetml/2010/11/ac" url="/Volumes/资料盘/电子书/股票投资/公众号资料/骑行夜幕的统计客/2018春训营/任务一：制造业/"/>
    </mc:Choice>
  </mc:AlternateContent>
  <bookViews>
    <workbookView xWindow="300" yWindow="880" windowWidth="25020" windowHeight="13760"/>
  </bookViews>
  <sheets>
    <sheet name="Sheet1" sheetId="1" r:id="rId1"/>
    <sheet name="5.深沪全市场" sheetId="43" r:id="rId2"/>
    <sheet name="工作表6" sheetId="42" r:id="rId3"/>
    <sheet name="工作表5" sheetId="41" r:id="rId4"/>
    <sheet name="工作表4" sheetId="40" r:id="rId5"/>
    <sheet name="Worksheet" sheetId="37" r:id="rId6"/>
    <sheet name="工作表3" sheetId="45" r:id="rId7"/>
    <sheet name="工作表7" sheetId="46" r:id="rId8"/>
    <sheet name="Worksheet (2)" sheetId="38" r:id="rId9"/>
    <sheet name="002532" sheetId="39" r:id="rId10"/>
    <sheet name="工作表2" sheetId="44" r:id="rId11"/>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275" i="1" l="1"/>
  <c r="F274" i="1"/>
  <c r="F273" i="1"/>
  <c r="F272" i="1"/>
  <c r="K146" i="1"/>
  <c r="K144" i="1"/>
  <c r="K145" i="1"/>
  <c r="K142" i="1"/>
  <c r="K140" i="1"/>
  <c r="J144" i="1"/>
  <c r="I144" i="1"/>
  <c r="I146" i="1"/>
  <c r="I145" i="1"/>
  <c r="I143" i="1"/>
  <c r="I142" i="1"/>
  <c r="I140" i="1"/>
  <c r="G146" i="1"/>
  <c r="G145" i="1"/>
  <c r="G143" i="1"/>
  <c r="G142" i="1"/>
  <c r="G140" i="1"/>
  <c r="K147" i="1"/>
  <c r="J147" i="1"/>
  <c r="I147" i="1"/>
  <c r="H147" i="1"/>
  <c r="G147" i="1"/>
  <c r="F147" i="1"/>
  <c r="H144" i="1"/>
  <c r="G144" i="1"/>
  <c r="F144" i="1"/>
  <c r="K141" i="1"/>
  <c r="J141" i="1"/>
  <c r="I141" i="1"/>
  <c r="H141" i="1"/>
  <c r="G141" i="1"/>
  <c r="F141" i="1"/>
  <c r="K154" i="1"/>
  <c r="G155" i="1"/>
  <c r="I155" i="1"/>
  <c r="K156" i="1"/>
  <c r="G152" i="1"/>
  <c r="I152" i="1"/>
  <c r="K153" i="1"/>
  <c r="J156" i="1"/>
  <c r="J153" i="1"/>
  <c r="I156" i="1"/>
  <c r="I153" i="1"/>
  <c r="H156" i="1"/>
  <c r="G156" i="1"/>
  <c r="H153" i="1"/>
  <c r="G153" i="1"/>
  <c r="F156" i="1"/>
  <c r="F153" i="1"/>
  <c r="T2" i="46"/>
  <c r="T3" i="46"/>
  <c r="T4" i="46"/>
  <c r="T5" i="46"/>
  <c r="T6" i="46"/>
  <c r="T7" i="46"/>
  <c r="T8" i="46"/>
  <c r="T9" i="46"/>
  <c r="T10" i="46"/>
  <c r="T11" i="46"/>
  <c r="T2" i="45"/>
  <c r="T3" i="45"/>
  <c r="T4" i="45"/>
  <c r="T5" i="45"/>
  <c r="T6" i="45"/>
  <c r="T7" i="45"/>
  <c r="T8" i="45"/>
  <c r="T9" i="45"/>
  <c r="T10" i="45"/>
  <c r="K20" i="37"/>
  <c r="L20" i="38"/>
  <c r="K20" i="38"/>
  <c r="J20" i="38"/>
  <c r="I20" i="38"/>
  <c r="H20" i="38"/>
  <c r="G20" i="38"/>
  <c r="F20" i="38"/>
  <c r="E20" i="38"/>
  <c r="D20" i="38"/>
  <c r="C20" i="38"/>
  <c r="B20" i="38"/>
  <c r="L20" i="37"/>
  <c r="J20" i="37"/>
  <c r="I20" i="37"/>
  <c r="H20" i="37"/>
  <c r="G20" i="37"/>
  <c r="F20" i="37"/>
  <c r="E20" i="37"/>
  <c r="D20" i="37"/>
  <c r="C20" i="37"/>
  <c r="K48" i="43"/>
  <c r="K47" i="43"/>
  <c r="K43" i="43"/>
  <c r="K42" i="43"/>
  <c r="K32" i="43"/>
  <c r="K31" i="43"/>
  <c r="J50" i="43"/>
  <c r="I50" i="43"/>
  <c r="J49" i="43"/>
  <c r="I49" i="43"/>
  <c r="J48" i="43"/>
  <c r="I48" i="43"/>
  <c r="J47" i="43"/>
  <c r="I47" i="43"/>
  <c r="J46" i="43"/>
  <c r="I46" i="43"/>
  <c r="J45" i="43"/>
  <c r="I45" i="43"/>
  <c r="J44" i="43"/>
  <c r="I44" i="43"/>
  <c r="J43" i="43"/>
  <c r="I43" i="43"/>
  <c r="J42" i="43"/>
  <c r="I42" i="43"/>
  <c r="J41" i="43"/>
  <c r="I41" i="43"/>
  <c r="J40" i="43"/>
  <c r="I40" i="43"/>
  <c r="J39" i="43"/>
  <c r="I39" i="43"/>
  <c r="J38" i="43"/>
  <c r="I38" i="43"/>
  <c r="J37" i="43"/>
  <c r="I37" i="43"/>
  <c r="J36" i="43"/>
  <c r="I36" i="43"/>
  <c r="J35" i="43"/>
  <c r="I35" i="43"/>
  <c r="J34" i="43"/>
  <c r="I34" i="43"/>
  <c r="J33" i="43"/>
  <c r="I33" i="43"/>
  <c r="J32" i="43"/>
  <c r="I32" i="43"/>
  <c r="J31" i="43"/>
  <c r="I31" i="43"/>
  <c r="J30" i="43"/>
  <c r="I30" i="43"/>
  <c r="J29" i="43"/>
  <c r="I29" i="43"/>
  <c r="J28" i="43"/>
  <c r="I28" i="43"/>
  <c r="J27" i="43"/>
  <c r="I27" i="43"/>
  <c r="J26" i="43"/>
  <c r="I26" i="43"/>
  <c r="J25" i="43"/>
  <c r="I25" i="43"/>
  <c r="J23" i="43"/>
  <c r="I23" i="43"/>
  <c r="J22" i="43"/>
  <c r="I22" i="43"/>
  <c r="J21" i="43"/>
  <c r="I21" i="43"/>
  <c r="C1" i="42"/>
  <c r="C2" i="42"/>
  <c r="C3" i="42"/>
  <c r="C4" i="42"/>
  <c r="D137" i="41"/>
  <c r="D136" i="41"/>
  <c r="D135" i="41"/>
  <c r="D134" i="41"/>
  <c r="D133" i="41"/>
  <c r="D132" i="41"/>
  <c r="D131" i="41"/>
  <c r="D130" i="41"/>
  <c r="D129" i="41"/>
  <c r="D128" i="41"/>
  <c r="D127" i="41"/>
  <c r="D126" i="41"/>
  <c r="K1" i="40"/>
  <c r="O3" i="40"/>
  <c r="O2" i="40"/>
  <c r="K3" i="40"/>
  <c r="K2" i="40"/>
  <c r="G3" i="40"/>
  <c r="G2" i="40"/>
  <c r="C3" i="40"/>
  <c r="C2" i="40"/>
  <c r="Q51" i="40"/>
  <c r="Q50" i="40"/>
  <c r="Q49" i="40"/>
  <c r="Q48" i="40"/>
  <c r="Q47" i="40"/>
  <c r="Q46" i="40"/>
  <c r="Q45" i="40"/>
  <c r="Q44" i="40"/>
  <c r="Q43" i="40"/>
  <c r="Q42" i="40"/>
  <c r="Q41" i="40"/>
  <c r="Q40" i="40"/>
  <c r="Q39" i="40"/>
  <c r="Q38" i="40"/>
  <c r="Q37" i="40"/>
  <c r="Q36" i="40"/>
  <c r="Q35" i="40"/>
  <c r="Q34" i="40"/>
  <c r="Q33" i="40"/>
  <c r="Q32" i="40"/>
  <c r="Q31" i="40"/>
  <c r="Q30" i="40"/>
  <c r="Q29" i="40"/>
  <c r="Q28" i="40"/>
  <c r="Q27" i="40"/>
  <c r="Q26" i="40"/>
  <c r="Q25" i="40"/>
  <c r="Q24" i="40"/>
  <c r="Q23" i="40"/>
  <c r="Q22" i="40"/>
  <c r="Q21" i="40"/>
  <c r="Q20" i="40"/>
  <c r="Q19" i="40"/>
  <c r="Q18" i="40"/>
  <c r="Q17" i="40"/>
  <c r="Q16" i="40"/>
  <c r="Q15" i="40"/>
  <c r="Q14" i="40"/>
  <c r="Q13" i="40"/>
  <c r="Q12" i="40"/>
  <c r="Q11" i="40"/>
  <c r="Q10" i="40"/>
  <c r="Q9" i="40"/>
  <c r="Q8" i="40"/>
  <c r="Q7" i="40"/>
  <c r="Q6" i="40"/>
  <c r="Q5" i="40"/>
  <c r="Q4" i="40"/>
  <c r="M51" i="40"/>
  <c r="M50" i="40"/>
  <c r="M49" i="40"/>
  <c r="M48" i="40"/>
  <c r="M47" i="40"/>
  <c r="M46" i="40"/>
  <c r="M45" i="40"/>
  <c r="M44" i="40"/>
  <c r="M43" i="40"/>
  <c r="M42" i="40"/>
  <c r="M41" i="40"/>
  <c r="M40" i="40"/>
  <c r="M39" i="40"/>
  <c r="M38" i="40"/>
  <c r="M37" i="40"/>
  <c r="M36" i="40"/>
  <c r="M35" i="40"/>
  <c r="M34" i="40"/>
  <c r="M33" i="40"/>
  <c r="M32" i="40"/>
  <c r="M31" i="40"/>
  <c r="M30" i="40"/>
  <c r="M29" i="40"/>
  <c r="M28" i="40"/>
  <c r="M27" i="40"/>
  <c r="M26" i="40"/>
  <c r="M25" i="40"/>
  <c r="M24" i="40"/>
  <c r="M23" i="40"/>
  <c r="M22" i="40"/>
  <c r="M21" i="40"/>
  <c r="M20" i="40"/>
  <c r="M19" i="40"/>
  <c r="M18" i="40"/>
  <c r="M17" i="40"/>
  <c r="M16" i="40"/>
  <c r="M15" i="40"/>
  <c r="M14" i="40"/>
  <c r="M13" i="40"/>
  <c r="M12" i="40"/>
  <c r="M11" i="40"/>
  <c r="M10" i="40"/>
  <c r="M9" i="40"/>
  <c r="M8" i="40"/>
  <c r="M7" i="40"/>
  <c r="M6" i="40"/>
  <c r="M5" i="40"/>
  <c r="M4" i="40"/>
  <c r="I51" i="40"/>
  <c r="I50" i="40"/>
  <c r="I49" i="40"/>
  <c r="I48" i="40"/>
  <c r="I47" i="40"/>
  <c r="I46" i="40"/>
  <c r="I45" i="40"/>
  <c r="I44" i="40"/>
  <c r="I43" i="40"/>
  <c r="I42" i="40"/>
  <c r="I41" i="40"/>
  <c r="I40" i="40"/>
  <c r="I39" i="40"/>
  <c r="I38" i="40"/>
  <c r="I37" i="40"/>
  <c r="I36" i="40"/>
  <c r="I35" i="40"/>
  <c r="I34" i="40"/>
  <c r="I33" i="40"/>
  <c r="I32" i="40"/>
  <c r="I31" i="40"/>
  <c r="I30" i="40"/>
  <c r="I29" i="40"/>
  <c r="I28" i="40"/>
  <c r="I27" i="40"/>
  <c r="I26" i="40"/>
  <c r="I25" i="40"/>
  <c r="I24" i="40"/>
  <c r="I23" i="40"/>
  <c r="I22" i="40"/>
  <c r="I21" i="40"/>
  <c r="I20" i="40"/>
  <c r="I19" i="40"/>
  <c r="I18" i="40"/>
  <c r="I17" i="40"/>
  <c r="I16" i="40"/>
  <c r="I15" i="40"/>
  <c r="I14" i="40"/>
  <c r="I13" i="40"/>
  <c r="I12" i="40"/>
  <c r="I11" i="40"/>
  <c r="I10" i="40"/>
  <c r="I9" i="40"/>
  <c r="I8" i="40"/>
  <c r="I7" i="40"/>
  <c r="I6" i="40"/>
  <c r="I5" i="40"/>
  <c r="I4" i="40"/>
  <c r="E47" i="40"/>
  <c r="E46" i="40"/>
  <c r="E45" i="40"/>
  <c r="E44" i="40"/>
  <c r="E43" i="40"/>
  <c r="E42" i="40"/>
  <c r="E41" i="40"/>
  <c r="E40" i="40"/>
  <c r="E39" i="40"/>
  <c r="E38" i="40"/>
  <c r="E37" i="40"/>
  <c r="E36" i="40"/>
  <c r="E35" i="40"/>
  <c r="E34" i="40"/>
  <c r="E33" i="40"/>
  <c r="E32" i="40"/>
  <c r="E31" i="40"/>
  <c r="E30" i="40"/>
  <c r="E29" i="40"/>
  <c r="E28" i="40"/>
  <c r="E27" i="40"/>
  <c r="E26" i="40"/>
  <c r="E25" i="40"/>
  <c r="E24" i="40"/>
  <c r="E23" i="40"/>
  <c r="E22" i="40"/>
  <c r="E21" i="40"/>
  <c r="E20" i="40"/>
  <c r="E19" i="40"/>
  <c r="E18" i="40"/>
  <c r="E17" i="40"/>
  <c r="E16" i="40"/>
  <c r="E15" i="40"/>
  <c r="E14" i="40"/>
  <c r="E13" i="40"/>
  <c r="E12" i="40"/>
  <c r="E11" i="40"/>
  <c r="E10" i="40"/>
  <c r="E9" i="40"/>
  <c r="E8" i="40"/>
  <c r="E7" i="40"/>
  <c r="E6" i="40"/>
  <c r="E5" i="40"/>
  <c r="E4" i="40"/>
  <c r="E48" i="40"/>
  <c r="E49" i="40"/>
  <c r="E50" i="40"/>
  <c r="E51" i="40"/>
  <c r="N55" i="40"/>
  <c r="O55" i="40"/>
  <c r="N54" i="40"/>
  <c r="O54" i="40"/>
  <c r="N53" i="40"/>
  <c r="O53" i="40"/>
  <c r="N52" i="40"/>
  <c r="O52" i="40"/>
  <c r="J55" i="40"/>
  <c r="K55" i="40"/>
  <c r="J54" i="40"/>
  <c r="K54" i="40"/>
  <c r="J53" i="40"/>
  <c r="K53" i="40"/>
  <c r="J52" i="40"/>
  <c r="K52" i="40"/>
  <c r="F55" i="40"/>
  <c r="G55" i="40"/>
  <c r="F54" i="40"/>
  <c r="G54" i="40"/>
  <c r="F53" i="40"/>
  <c r="G53" i="40"/>
  <c r="F52" i="40"/>
  <c r="G52" i="40"/>
  <c r="C55" i="40"/>
  <c r="C54" i="40"/>
  <c r="C53" i="40"/>
  <c r="C52" i="40"/>
  <c r="B55" i="40"/>
  <c r="B54" i="40"/>
  <c r="B53" i="40"/>
  <c r="B52" i="40"/>
  <c r="O51" i="40"/>
  <c r="O50" i="40"/>
  <c r="O49" i="40"/>
  <c r="O48" i="40"/>
  <c r="O47" i="40"/>
  <c r="O46" i="40"/>
  <c r="O45" i="40"/>
  <c r="O44" i="40"/>
  <c r="O43" i="40"/>
  <c r="O42" i="40"/>
  <c r="O41" i="40"/>
  <c r="O40" i="40"/>
  <c r="O39" i="40"/>
  <c r="O38" i="40"/>
  <c r="O37" i="40"/>
  <c r="O36" i="40"/>
  <c r="O35" i="40"/>
  <c r="O34" i="40"/>
  <c r="O33" i="40"/>
  <c r="O32" i="40"/>
  <c r="O31" i="40"/>
  <c r="O30" i="40"/>
  <c r="O29" i="40"/>
  <c r="O28" i="40"/>
  <c r="O27" i="40"/>
  <c r="O26" i="40"/>
  <c r="O25" i="40"/>
  <c r="O24" i="40"/>
  <c r="O23" i="40"/>
  <c r="O22" i="40"/>
  <c r="O21" i="40"/>
  <c r="O20" i="40"/>
  <c r="O19" i="40"/>
  <c r="O18" i="40"/>
  <c r="O17" i="40"/>
  <c r="O16" i="40"/>
  <c r="O15" i="40"/>
  <c r="O14" i="40"/>
  <c r="O13" i="40"/>
  <c r="O12" i="40"/>
  <c r="O11" i="40"/>
  <c r="O10" i="40"/>
  <c r="O9" i="40"/>
  <c r="O8" i="40"/>
  <c r="O7" i="40"/>
  <c r="O6" i="40"/>
  <c r="O5" i="40"/>
  <c r="O4" i="40"/>
  <c r="K51" i="40"/>
  <c r="K50" i="40"/>
  <c r="K49" i="40"/>
  <c r="K48" i="40"/>
  <c r="K47" i="40"/>
  <c r="K46" i="40"/>
  <c r="K45" i="40"/>
  <c r="K44" i="40"/>
  <c r="K43" i="40"/>
  <c r="K42" i="40"/>
  <c r="K41" i="40"/>
  <c r="K40" i="40"/>
  <c r="K39" i="40"/>
  <c r="K38" i="40"/>
  <c r="K37" i="40"/>
  <c r="K36" i="40"/>
  <c r="K35" i="40"/>
  <c r="K34" i="40"/>
  <c r="K33" i="40"/>
  <c r="K32" i="40"/>
  <c r="K31" i="40"/>
  <c r="K30" i="40"/>
  <c r="K29" i="40"/>
  <c r="K28" i="40"/>
  <c r="K27" i="40"/>
  <c r="K26" i="40"/>
  <c r="K25" i="40"/>
  <c r="K24" i="40"/>
  <c r="K23" i="40"/>
  <c r="K22" i="40"/>
  <c r="K21" i="40"/>
  <c r="K20" i="40"/>
  <c r="K19" i="40"/>
  <c r="K18" i="40"/>
  <c r="K17" i="40"/>
  <c r="K16" i="40"/>
  <c r="K15" i="40"/>
  <c r="K14" i="40"/>
  <c r="K13" i="40"/>
  <c r="K12" i="40"/>
  <c r="K11" i="40"/>
  <c r="K10" i="40"/>
  <c r="K9" i="40"/>
  <c r="K8" i="40"/>
  <c r="K7" i="40"/>
  <c r="K6" i="40"/>
  <c r="K5" i="40"/>
  <c r="K4" i="40"/>
  <c r="G51" i="40"/>
  <c r="G50" i="40"/>
  <c r="G49" i="40"/>
  <c r="G48" i="40"/>
  <c r="G47" i="40"/>
  <c r="G46" i="40"/>
  <c r="G45" i="40"/>
  <c r="G44" i="40"/>
  <c r="G43" i="40"/>
  <c r="G42" i="40"/>
  <c r="G41" i="40"/>
  <c r="G40" i="40"/>
  <c r="G39" i="40"/>
  <c r="G38" i="40"/>
  <c r="G37" i="40"/>
  <c r="G36" i="40"/>
  <c r="G35" i="40"/>
  <c r="G34" i="40"/>
  <c r="G33" i="40"/>
  <c r="G32" i="40"/>
  <c r="G31" i="40"/>
  <c r="G30" i="40"/>
  <c r="G29" i="40"/>
  <c r="G28" i="40"/>
  <c r="G27" i="40"/>
  <c r="G26" i="40"/>
  <c r="G25" i="40"/>
  <c r="G24" i="40"/>
  <c r="G23" i="40"/>
  <c r="G22" i="40"/>
  <c r="G21" i="40"/>
  <c r="G20" i="40"/>
  <c r="G19" i="40"/>
  <c r="G18" i="40"/>
  <c r="G17" i="40"/>
  <c r="G16" i="40"/>
  <c r="G15" i="40"/>
  <c r="G14" i="40"/>
  <c r="G13" i="40"/>
  <c r="G12" i="40"/>
  <c r="G11" i="40"/>
  <c r="G10" i="40"/>
  <c r="G9" i="40"/>
  <c r="G8" i="40"/>
  <c r="G7" i="40"/>
  <c r="G6" i="40"/>
  <c r="G5" i="40"/>
  <c r="G4" i="40"/>
  <c r="C7" i="40"/>
  <c r="C6" i="40"/>
  <c r="C5" i="40"/>
  <c r="C4" i="40"/>
  <c r="C11" i="40"/>
  <c r="C10" i="40"/>
  <c r="C9" i="40"/>
  <c r="C8" i="40"/>
  <c r="C15" i="40"/>
  <c r="C14" i="40"/>
  <c r="C13" i="40"/>
  <c r="C12" i="40"/>
  <c r="C19" i="40"/>
  <c r="C18" i="40"/>
  <c r="C17" i="40"/>
  <c r="C16" i="40"/>
  <c r="C23" i="40"/>
  <c r="C22" i="40"/>
  <c r="C21" i="40"/>
  <c r="C20" i="40"/>
  <c r="C27" i="40"/>
  <c r="C26" i="40"/>
  <c r="C25" i="40"/>
  <c r="C24" i="40"/>
  <c r="C31" i="40"/>
  <c r="C30" i="40"/>
  <c r="C29" i="40"/>
  <c r="C28" i="40"/>
  <c r="C35" i="40"/>
  <c r="C34" i="40"/>
  <c r="C33" i="40"/>
  <c r="C32" i="40"/>
  <c r="C39" i="40"/>
  <c r="C38" i="40"/>
  <c r="C37" i="40"/>
  <c r="C36" i="40"/>
  <c r="C43" i="40"/>
  <c r="C42" i="40"/>
  <c r="C41" i="40"/>
  <c r="C40" i="40"/>
  <c r="C47" i="40"/>
  <c r="C46" i="40"/>
  <c r="C45" i="40"/>
  <c r="C44" i="40"/>
  <c r="C48" i="40"/>
  <c r="C49" i="40"/>
  <c r="C50" i="40"/>
  <c r="C51" i="40"/>
  <c r="AA41" i="38"/>
  <c r="AE41" i="38"/>
  <c r="AA42" i="38"/>
  <c r="Z41" i="38"/>
  <c r="AD41" i="38"/>
  <c r="Z42" i="38"/>
  <c r="Y41" i="38"/>
  <c r="AC41" i="38"/>
  <c r="Y42" i="38"/>
  <c r="X41" i="38"/>
  <c r="AB41" i="38"/>
  <c r="X42" i="38"/>
  <c r="W41" i="38"/>
  <c r="W42" i="38"/>
  <c r="V41" i="38"/>
  <c r="V42" i="38"/>
  <c r="U42" i="37"/>
  <c r="V42" i="37"/>
  <c r="W42" i="37"/>
  <c r="X42" i="37"/>
  <c r="Y42" i="37"/>
  <c r="Z42" i="37"/>
  <c r="U41" i="37"/>
  <c r="V41" i="37"/>
  <c r="W41" i="37"/>
  <c r="X41" i="37"/>
  <c r="Y41" i="37"/>
  <c r="Z41" i="37"/>
  <c r="AA41" i="37"/>
  <c r="AB41" i="37"/>
  <c r="AC41" i="37"/>
  <c r="AD41" i="37"/>
  <c r="D9" i="1"/>
  <c r="D10" i="1"/>
  <c r="F9" i="1"/>
  <c r="F10" i="1"/>
</calcChain>
</file>

<file path=xl/sharedStrings.xml><?xml version="1.0" encoding="utf-8"?>
<sst xmlns="http://schemas.openxmlformats.org/spreadsheetml/2006/main" count="8687" uniqueCount="3133">
  <si>
    <r>
      <rPr>
        <sz val="10"/>
        <color theme="1"/>
        <rFont val="宋体"/>
        <family val="3"/>
        <charset val="134"/>
      </rPr>
      <t>【通关题】</t>
    </r>
    <phoneticPr fontId="3" type="noConversion"/>
  </si>
  <si>
    <t>【附加题】</t>
    <phoneticPr fontId="3"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</si>
  <si>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价值投资新时代】任务一：发掘能赚钱的制造业新股</t>
    </r>
    <rPh sb="3" eb="4">
      <t>chun xun</t>
    </rPh>
    <rPh sb="7" eb="8">
      <t>jia zhi tou zi xin shi dai</t>
    </rPh>
    <rPh sb="17" eb="18">
      <t>yi</t>
    </rPh>
    <rPh sb="19" eb="20">
      <t>fa jue</t>
    </rPh>
    <rPh sb="21" eb="22">
      <t>neng zhuan qian</t>
    </rPh>
    <rPh sb="24" eb="25">
      <t>de</t>
    </rPh>
    <rPh sb="25" eb="26">
      <t>zhi zao ye xin gu</t>
    </rPh>
    <phoneticPr fontId="3" type="noConversion"/>
  </si>
  <si>
    <r>
      <t xml:space="preserve">1. </t>
    </r>
    <r>
      <rPr>
        <sz val="10"/>
        <color theme="1"/>
        <rFont val="宋体"/>
        <family val="3"/>
        <charset val="134"/>
      </rPr>
      <t>2010 年底中小板和创业板分别上市了两家泵业企业，到 2012 年 12 月 3 日（前一轮熊市中小板和创业板）的底部，两家公司相比发行价分别下跌了多少？</t>
    </r>
    <rPh sb="8" eb="9">
      <t>nian di</t>
    </rPh>
    <rPh sb="10" eb="11">
      <t>zhong xiao ban he</t>
    </rPh>
    <rPh sb="14" eb="15">
      <t>chuang ye ban</t>
    </rPh>
    <rPh sb="17" eb="18">
      <t>fen bie shang shi le liang jia</t>
    </rPh>
    <rPh sb="24" eb="25">
      <t>beng ye</t>
    </rPh>
    <rPh sb="26" eb="27">
      <t>qi ye</t>
    </rPh>
    <rPh sb="29" eb="30">
      <t>dao</t>
    </rPh>
    <rPh sb="36" eb="37">
      <t>nian</t>
    </rPh>
    <rPh sb="41" eb="42">
      <t>yue</t>
    </rPh>
    <rPh sb="45" eb="46">
      <t>ri</t>
    </rPh>
    <rPh sb="47" eb="48">
      <t>qian yi lun xiong shi</t>
    </rPh>
    <rPh sb="52" eb="53">
      <t>zhong xiao ban</t>
    </rPh>
    <rPh sb="55" eb="56">
      <t>he</t>
    </rPh>
    <rPh sb="56" eb="57">
      <t>chuang ye ban</t>
    </rPh>
    <rPh sb="64" eb="65">
      <t>liang jia gong si</t>
    </rPh>
    <rPh sb="68" eb="69">
      <t>xiang bi</t>
    </rPh>
    <rPh sb="70" eb="71">
      <t>fa xing jia</t>
    </rPh>
    <rPh sb="73" eb="74">
      <t>fen bie xia die le duo shao</t>
    </rPh>
    <phoneticPr fontId="3" type="noConversion"/>
  </si>
  <si>
    <r>
      <t xml:space="preserve">2. </t>
    </r>
    <r>
      <rPr>
        <sz val="10"/>
        <color theme="1"/>
        <rFont val="宋体"/>
        <family val="3"/>
        <charset val="134"/>
      </rPr>
      <t>下跌的主要原因是什么？业绩还是估值，请定量说明。</t>
    </r>
    <rPh sb="3" eb="4">
      <t>xia die de zhu yao yuan yin shi shen me</t>
    </rPh>
    <rPh sb="14" eb="15">
      <t>ye ji hai shi gu zhi</t>
    </rPh>
    <rPh sb="21" eb="22">
      <t>qing</t>
    </rPh>
    <rPh sb="22" eb="23">
      <t>ding liang shuo m</t>
    </rPh>
    <phoneticPr fontId="3" type="noConversion"/>
  </si>
  <si>
    <r>
      <t xml:space="preserve">3. </t>
    </r>
    <r>
      <rPr>
        <sz val="10"/>
        <color theme="1"/>
        <rFont val="宋体"/>
        <family val="3"/>
        <charset val="134"/>
      </rPr>
      <t>2010 年后，你认为中国制造业（第二产业的主要代表）总体增速是多少？为什么？对应的合理 PE 是多少倍？</t>
    </r>
    <rPh sb="8" eb="9">
      <t>nian</t>
    </rPh>
    <rPh sb="9" eb="10">
      <t>hou</t>
    </rPh>
    <rPh sb="11" eb="12">
      <t>ni ren wei</t>
    </rPh>
    <rPh sb="14" eb="15">
      <t>zhong guo zhi zao ye</t>
    </rPh>
    <rPh sb="20" eb="21">
      <t>di er chan ye de</t>
    </rPh>
    <rPh sb="25" eb="26">
      <t>zhu yao dai biao</t>
    </rPh>
    <rPh sb="30" eb="31">
      <t>zong ti zeng su shi shen me</t>
    </rPh>
    <rPh sb="35" eb="36">
      <t>duo shao</t>
    </rPh>
    <rPh sb="38" eb="39">
      <t>wei shen me</t>
    </rPh>
    <rPh sb="42" eb="43">
      <t>dui ying de</t>
    </rPh>
    <rPh sb="45" eb="46">
      <t>he li</t>
    </rPh>
    <rPh sb="51" eb="52">
      <t>shi</t>
    </rPh>
    <rPh sb="52" eb="53">
      <t>duo shao bei</t>
    </rPh>
    <phoneticPr fontId="3" type="noConversion"/>
  </si>
  <si>
    <t>4. 制造业上市公司要获得比整体行业更快的增速主要有哪些途径？</t>
    <rPh sb="3" eb="4">
      <t>zhi zao ye</t>
    </rPh>
    <rPh sb="6" eb="7">
      <t>shang shi gong si</t>
    </rPh>
    <rPh sb="10" eb="11">
      <t>yao</t>
    </rPh>
    <rPh sb="11" eb="12">
      <t>huo de</t>
    </rPh>
    <rPh sb="13" eb="14">
      <t>bi</t>
    </rPh>
    <rPh sb="14" eb="15">
      <t>zheng ti hang ye</t>
    </rPh>
    <rPh sb="18" eb="19">
      <t>geng kuai de</t>
    </rPh>
    <rPh sb="21" eb="22">
      <t>zeng su</t>
    </rPh>
    <rPh sb="23" eb="24">
      <t>zhu yao</t>
    </rPh>
    <rPh sb="25" eb="26">
      <t>you</t>
    </rPh>
    <rPh sb="26" eb="27">
      <t>na xie</t>
    </rPh>
    <rPh sb="28" eb="29">
      <t>tu</t>
    </rPh>
    <phoneticPr fontId="3" type="noConversion"/>
  </si>
  <si>
    <r>
      <t xml:space="preserve">5. </t>
    </r>
    <r>
      <rPr>
        <sz val="10"/>
        <color theme="1"/>
        <rFont val="宋体"/>
        <family val="3"/>
        <charset val="134"/>
      </rPr>
      <t>你认为上市对制造业企业的主要帮助是什么？</t>
    </r>
    <rPh sb="3" eb="4">
      <t>ni</t>
    </rPh>
    <rPh sb="4" eb="5">
      <t>ren wei</t>
    </rPh>
    <rPh sb="6" eb="7">
      <t>shang shi</t>
    </rPh>
    <rPh sb="8" eb="9">
      <t>dui zhi zao ye qi ye</t>
    </rPh>
    <rPh sb="14" eb="15">
      <t>de</t>
    </rPh>
    <rPh sb="15" eb="16">
      <t>zhu yao</t>
    </rPh>
    <rPh sb="17" eb="18">
      <t>bang zhu</t>
    </rPh>
    <rPh sb="19" eb="20">
      <t>shi shen me</t>
    </rPh>
    <phoneticPr fontId="3" type="noConversion"/>
  </si>
  <si>
    <r>
      <t xml:space="preserve">6. </t>
    </r>
    <r>
      <rPr>
        <sz val="10"/>
        <color theme="1"/>
        <rFont val="宋体"/>
        <family val="3"/>
        <charset val="134"/>
      </rPr>
      <t>写出南方泵业和新界泵业上市时候的募投项目。归纳制造业企业 IPO 的主要募投方向。</t>
    </r>
    <rPh sb="3" eb="4">
      <t>xie</t>
    </rPh>
    <rPh sb="4" eb="5">
      <t>chu</t>
    </rPh>
    <rPh sb="5" eb="6">
      <t>nan fang beng ye</t>
    </rPh>
    <rPh sb="9" eb="10">
      <t>he</t>
    </rPh>
    <rPh sb="10" eb="11">
      <t>xin jie</t>
    </rPh>
    <rPh sb="12" eb="13">
      <t>beng ye</t>
    </rPh>
    <rPh sb="14" eb="15">
      <t>shang shi shi hou de</t>
    </rPh>
    <rPh sb="19" eb="20">
      <t>mu tou xiang mu</t>
    </rPh>
    <rPh sb="24" eb="25">
      <t>gui na</t>
    </rPh>
    <rPh sb="26" eb="27">
      <t>zhi zao ye</t>
    </rPh>
    <rPh sb="29" eb="30">
      <t>qi ye</t>
    </rPh>
    <rPh sb="36" eb="37">
      <t>de</t>
    </rPh>
    <phoneticPr fontId="3" type="noConversion"/>
  </si>
  <si>
    <r>
      <t xml:space="preserve">7. </t>
    </r>
    <r>
      <rPr>
        <sz val="10"/>
        <color theme="1"/>
        <rFont val="宋体"/>
        <family val="3"/>
        <charset val="134"/>
      </rPr>
      <t>写出南方泵业和新界泵业上市申报前几年的产能利用率。标注所在招股说明书的位置。你认为该如何解读制造业企业上市时的产能利用率。</t>
    </r>
    <rPh sb="3" eb="4">
      <t>xie chu</t>
    </rPh>
    <rPh sb="5" eb="6">
      <t>nan fang beng ye</t>
    </rPh>
    <rPh sb="9" eb="10">
      <t>he</t>
    </rPh>
    <rPh sb="10" eb="11">
      <t>xin jie beng ye</t>
    </rPh>
    <rPh sb="14" eb="15">
      <t>shang shi shen bao</t>
    </rPh>
    <rPh sb="18" eb="19">
      <t>qian ji nian</t>
    </rPh>
    <rPh sb="21" eb="22">
      <t>de</t>
    </rPh>
    <rPh sb="22" eb="23">
      <t>chan neng li yong l</t>
    </rPh>
    <rPh sb="28" eb="29">
      <t>biao zhu</t>
    </rPh>
    <rPh sb="30" eb="31">
      <t>suo zai</t>
    </rPh>
    <rPh sb="32" eb="33">
      <t>zhao gu shuo ming shu</t>
    </rPh>
    <rPh sb="37" eb="38">
      <t>de</t>
    </rPh>
    <rPh sb="38" eb="39">
      <t>wei zhi</t>
    </rPh>
    <rPh sb="41" eb="42">
      <t>ni ren wei</t>
    </rPh>
    <rPh sb="44" eb="45">
      <t>gai ru he</t>
    </rPh>
    <rPh sb="47" eb="48">
      <t>jie du</t>
    </rPh>
    <rPh sb="49" eb="50">
      <t>zhi zao ye qi ye</t>
    </rPh>
    <rPh sb="54" eb="55">
      <t>shang shi shi</t>
    </rPh>
    <rPh sb="57" eb="58">
      <t>de</t>
    </rPh>
    <rPh sb="58" eb="59">
      <t>chan neng li</t>
    </rPh>
    <phoneticPr fontId="3" type="noConversion"/>
  </si>
  <si>
    <t>8. 从上市后两家公司的业绩表现来看，你认为产能是否对两家公司的发展形成制约？</t>
    <rPh sb="3" eb="4">
      <t>cong</t>
    </rPh>
    <rPh sb="4" eb="5">
      <t>shang shi hu</t>
    </rPh>
    <rPh sb="6" eb="7">
      <t>hou</t>
    </rPh>
    <rPh sb="7" eb="8">
      <t>liang jia</t>
    </rPh>
    <rPh sb="9" eb="10">
      <t>gong si</t>
    </rPh>
    <rPh sb="11" eb="12">
      <t>de</t>
    </rPh>
    <rPh sb="12" eb="13">
      <t>ye ji biao xian</t>
    </rPh>
    <rPh sb="16" eb="17">
      <t>lai kan</t>
    </rPh>
    <rPh sb="19" eb="20">
      <t>ni ren wei</t>
    </rPh>
    <rPh sb="22" eb="23">
      <t>chan neng</t>
    </rPh>
    <rPh sb="24" eb="25">
      <t>shi fou</t>
    </rPh>
    <rPh sb="26" eb="27">
      <t>dui</t>
    </rPh>
    <rPh sb="27" eb="28">
      <t>liang jia gong si</t>
    </rPh>
    <rPh sb="31" eb="32">
      <t>de</t>
    </rPh>
    <rPh sb="32" eb="33">
      <t>fa zhan</t>
    </rPh>
    <rPh sb="34" eb="35">
      <t>xing cheng</t>
    </rPh>
    <rPh sb="36" eb="37">
      <t>zhi yue</t>
    </rPh>
    <phoneticPr fontId="3" type="noConversion"/>
  </si>
  <si>
    <t>9. 从 2011-2013 年的中报和年报中持续追踪募投项目的进展，列表投资完成度和实现的效益。</t>
    <rPh sb="3" eb="4">
      <t>cong</t>
    </rPh>
    <rPh sb="15" eb="16">
      <t>nian</t>
    </rPh>
    <rPh sb="16" eb="17">
      <t>de</t>
    </rPh>
    <rPh sb="17" eb="18">
      <t>zhong bao</t>
    </rPh>
    <rPh sb="19" eb="20">
      <t>he</t>
    </rPh>
    <rPh sb="20" eb="21">
      <t>nian bao</t>
    </rPh>
    <rPh sb="22" eb="23">
      <t>zhong</t>
    </rPh>
    <rPh sb="23" eb="24">
      <t>chi xu</t>
    </rPh>
    <rPh sb="25" eb="26">
      <t>zhui zong</t>
    </rPh>
    <rPh sb="27" eb="28">
      <t>mu tou xiang mu</t>
    </rPh>
    <rPh sb="31" eb="32">
      <t>de</t>
    </rPh>
    <rPh sb="32" eb="33">
      <t>jin zhan</t>
    </rPh>
    <rPh sb="35" eb="36">
      <t>lie biao</t>
    </rPh>
    <rPh sb="37" eb="38">
      <t>tou zi wan cheng du</t>
    </rPh>
    <rPh sb="42" eb="43">
      <t>he</t>
    </rPh>
    <rPh sb="43" eb="44">
      <t>shi xian</t>
    </rPh>
    <rPh sb="45" eb="46">
      <t>de</t>
    </rPh>
    <rPh sb="46" eb="47">
      <t>xiao yi</t>
    </rPh>
    <phoneticPr fontId="3" type="noConversion"/>
  </si>
  <si>
    <t>11. 为什么南方泵业的毛利率高于新界泵业，如何解读两者所处的竞争地位，和未来的发展前景？</t>
    <rPh sb="4" eb="5">
      <t>wei shen me</t>
    </rPh>
    <rPh sb="11" eb="12">
      <t>de</t>
    </rPh>
    <rPh sb="12" eb="13">
      <t>mao li lü gao yu</t>
    </rPh>
    <rPh sb="22" eb="23">
      <t>ru he</t>
    </rPh>
    <rPh sb="24" eb="25">
      <t>jie du liang zhe suo chu de</t>
    </rPh>
    <rPh sb="31" eb="32">
      <t>jing zheng di wei</t>
    </rPh>
    <rPh sb="36" eb="37">
      <t>he</t>
    </rPh>
    <rPh sb="37" eb="38">
      <t>wei lai de fa zhan qian jing</t>
    </rPh>
    <phoneticPr fontId="3" type="noConversion"/>
  </si>
  <si>
    <t>12. 支撑两家企业 2013 年至今股价表现的核心是什么？回站在 2011-12 年，公司上市不足 3 年，募投项目尚未达产，你如何从行业研究中窥探出两家公司未来的长期竞争力？</t>
    <rPh sb="4" eb="5">
      <t>zhi cheng liang jia qi ye</t>
    </rPh>
    <rPh sb="16" eb="17">
      <t>nian</t>
    </rPh>
    <rPh sb="17" eb="18">
      <t>zhi jin gu jia biao xian</t>
    </rPh>
    <rPh sb="23" eb="24">
      <t>de</t>
    </rPh>
    <rPh sb="24" eb="25">
      <t>he xin shi shen me</t>
    </rPh>
    <rPh sb="30" eb="31">
      <t>hui</t>
    </rPh>
    <rPh sb="31" eb="32">
      <t>zhan zai</t>
    </rPh>
    <rPh sb="42" eb="43">
      <t>nian</t>
    </rPh>
    <rPh sb="44" eb="45">
      <t>gong si</t>
    </rPh>
    <rPh sb="46" eb="47">
      <t>shang shi</t>
    </rPh>
    <rPh sb="48" eb="49">
      <t>bu zu</t>
    </rPh>
    <rPh sb="53" eb="54">
      <t>nian</t>
    </rPh>
    <rPh sb="55" eb="56">
      <t>mu tou xiang mu</t>
    </rPh>
    <rPh sb="59" eb="60">
      <t>shang wei da chan</t>
    </rPh>
    <rPh sb="64" eb="65">
      <t>ni ru he cong</t>
    </rPh>
    <rPh sb="68" eb="69">
      <t>hang ye yan jiu</t>
    </rPh>
    <rPh sb="72" eb="73">
      <t>zhong</t>
    </rPh>
    <rPh sb="73" eb="74">
      <t>kui tan chu</t>
    </rPh>
    <rPh sb="76" eb="77">
      <t>liang jia gong si</t>
    </rPh>
    <rPh sb="80" eb="81">
      <t>wei lai de chang qi jing zheng li</t>
    </rPh>
    <phoneticPr fontId="3" type="noConversion"/>
  </si>
  <si>
    <t>以下股票来自 2015 年末恢复 IPO 后至 2016 年底上市的次新股，所属行业制造业，最新市盈率 &lt; 30 倍。</t>
    <rPh sb="4" eb="5">
      <t>lai zi</t>
    </rPh>
    <rPh sb="12" eb="13">
      <t>nian mo</t>
    </rPh>
    <rPh sb="14" eb="15">
      <t>hui fu</t>
    </rPh>
    <rPh sb="21" eb="22">
      <t>hou</t>
    </rPh>
    <rPh sb="22" eb="23">
      <t>zhi</t>
    </rPh>
    <rPh sb="29" eb="30">
      <t>nian</t>
    </rPh>
    <rPh sb="30" eb="31">
      <t>di</t>
    </rPh>
    <rPh sb="31" eb="32">
      <t>shang shi de</t>
    </rPh>
    <rPh sb="34" eb="35">
      <t>ci xin gu</t>
    </rPh>
    <rPh sb="38" eb="39">
      <t>suo shu hang ye</t>
    </rPh>
    <rPh sb="42" eb="43">
      <t>zhi zao ye</t>
    </rPh>
    <rPh sb="46" eb="47">
      <t>zui xin shi ying lü</t>
    </rPh>
    <rPh sb="57" eb="58">
      <t>bei</t>
    </rPh>
    <phoneticPr fontId="3" type="noConversion"/>
  </si>
  <si>
    <r>
      <t xml:space="preserve">1. </t>
    </r>
    <r>
      <rPr>
        <sz val="10"/>
        <color theme="1"/>
        <rFont val="宋体"/>
        <family val="3"/>
        <charset val="134"/>
      </rPr>
      <t>查看湘油泵（603319）的招股说明书，写出它的相关上市公司，分析它的竞争态势和未来增长的驱动因素</t>
    </r>
    <rPh sb="3" eb="4">
      <t>cha kan</t>
    </rPh>
    <rPh sb="16" eb="17">
      <t>de</t>
    </rPh>
    <rPh sb="17" eb="18">
      <t>zhao gu shuo ming shu</t>
    </rPh>
    <rPh sb="23" eb="24">
      <t>xie chu ta</t>
    </rPh>
    <rPh sb="25" eb="26">
      <t>t</t>
    </rPh>
    <rPh sb="26" eb="27">
      <t>de</t>
    </rPh>
    <rPh sb="27" eb="28">
      <t>xiang guan shang shi gong si</t>
    </rPh>
    <rPh sb="37" eb="38">
      <t>de</t>
    </rPh>
    <rPh sb="38" eb="39">
      <t>jing zheng tai shi</t>
    </rPh>
    <rPh sb="42" eb="43">
      <t>he</t>
    </rPh>
    <rPh sb="43" eb="44">
      <t>wei lai zeng zhang de</t>
    </rPh>
    <rPh sb="48" eb="49">
      <t>qu dong yin su</t>
    </rPh>
    <phoneticPr fontId="3" type="noConversion"/>
  </si>
  <si>
    <r>
      <t xml:space="preserve">2. </t>
    </r>
    <r>
      <rPr>
        <sz val="10"/>
        <color theme="1"/>
        <rFont val="宋体"/>
        <family val="3"/>
        <charset val="134"/>
      </rPr>
      <t>查看杭州叉车（603298）的招股说明书，写出它的相关上市公司，分析它的竞争态势和未来增长的驱动因素</t>
    </r>
    <rPh sb="3" eb="4">
      <t>cha kan</t>
    </rPh>
    <rPh sb="5" eb="6">
      <t>hang zhou</t>
    </rPh>
    <rPh sb="7" eb="8">
      <t>cha</t>
    </rPh>
    <rPh sb="8" eb="9">
      <t>che</t>
    </rPh>
    <rPh sb="17" eb="18">
      <t>de</t>
    </rPh>
    <rPh sb="18" eb="19">
      <t>zhao gu shuo ming shu</t>
    </rPh>
    <rPh sb="24" eb="25">
      <t>xie chu ta</t>
    </rPh>
    <rPh sb="26" eb="27">
      <t>t</t>
    </rPh>
    <rPh sb="27" eb="28">
      <t>de</t>
    </rPh>
    <rPh sb="28" eb="29">
      <t>xiang guan shang shi gong si</t>
    </rPh>
    <rPh sb="38" eb="39">
      <t>de</t>
    </rPh>
    <rPh sb="39" eb="40">
      <t>jing zheng tai shi</t>
    </rPh>
    <rPh sb="43" eb="44">
      <t>he</t>
    </rPh>
    <rPh sb="44" eb="45">
      <t>wei lai zeng zhang de</t>
    </rPh>
    <rPh sb="49" eb="50">
      <t>qu dong yin su</t>
    </rPh>
    <phoneticPr fontId="3" type="noConversion"/>
  </si>
  <si>
    <r>
      <t xml:space="preserve">3. </t>
    </r>
    <r>
      <rPr>
        <sz val="10"/>
        <color theme="1"/>
        <rFont val="宋体"/>
        <family val="3"/>
        <charset val="134"/>
      </rPr>
      <t>查看四方冷链（603339）的招股说明书，写出它的相关上市公司，分析它的竞争态势和未来增长的驱动因素</t>
    </r>
    <rPh sb="3" eb="4">
      <t>cha kan</t>
    </rPh>
    <rPh sb="5" eb="6">
      <t>si fang leng lian</t>
    </rPh>
    <rPh sb="17" eb="18">
      <t>de</t>
    </rPh>
    <rPh sb="18" eb="19">
      <t>zhao gu shuo ming shu</t>
    </rPh>
    <rPh sb="24" eb="25">
      <t>xie chu ta</t>
    </rPh>
    <rPh sb="26" eb="27">
      <t>t</t>
    </rPh>
    <rPh sb="27" eb="28">
      <t>de</t>
    </rPh>
    <rPh sb="28" eb="29">
      <t>xiang guan shang shi gong si</t>
    </rPh>
    <rPh sb="38" eb="39">
      <t>de</t>
    </rPh>
    <rPh sb="39" eb="40">
      <t>jing zheng tai shi</t>
    </rPh>
    <rPh sb="43" eb="44">
      <t>he</t>
    </rPh>
    <rPh sb="44" eb="45">
      <t>wei lai zeng zhang de</t>
    </rPh>
    <rPh sb="49" eb="50">
      <t>qu dong yin su</t>
    </rPh>
    <phoneticPr fontId="3" type="noConversion"/>
  </si>
  <si>
    <t>4. 给以上上市公司按吸引力排序</t>
    <rPh sb="3" eb="4">
      <t>gei</t>
    </rPh>
    <rPh sb="4" eb="5">
      <t>yi shang</t>
    </rPh>
    <rPh sb="6" eb="7">
      <t>shang shi gong si</t>
    </rPh>
    <rPh sb="10" eb="11">
      <t>an</t>
    </rPh>
    <rPh sb="11" eb="12">
      <t>xi yin li</t>
    </rPh>
    <rPh sb="14" eb="15">
      <t>pai xu</t>
    </rPh>
    <phoneticPr fontId="3" type="noConversion"/>
  </si>
  <si>
    <t>公司名称（代码）</t>
    <rPh sb="0" eb="1">
      <t>gong si</t>
    </rPh>
    <rPh sb="2" eb="3">
      <t>ming cheng</t>
    </rPh>
    <rPh sb="5" eb="6">
      <t>dai ma</t>
    </rPh>
    <phoneticPr fontId="3" type="noConversion"/>
  </si>
  <si>
    <t>下跌幅度</t>
    <phoneticPr fontId="3" type="noConversion"/>
  </si>
  <si>
    <t xml:space="preserve">南方泵业（300145） </t>
    <rPh sb="0" eb="1">
      <t>nan fang beng ye</t>
    </rPh>
    <phoneticPr fontId="3" type="noConversion"/>
  </si>
  <si>
    <t>新界泵业（002532）</t>
    <rPh sb="0" eb="1">
      <t>xin jie beng</t>
    </rPh>
    <phoneticPr fontId="3" type="noConversion"/>
  </si>
  <si>
    <t>科目\时间</t>
  </si>
  <si>
    <t>基本每股收益(元)</t>
  </si>
  <si>
    <t>净利润(元)</t>
  </si>
  <si>
    <t>净利润同比增长率</t>
  </si>
  <si>
    <t>扣非净利润(元)</t>
  </si>
  <si>
    <t>扣非净利润同比增长率</t>
  </si>
  <si>
    <t>营业总收入(元)</t>
  </si>
  <si>
    <t>营业总收入同比增长率</t>
  </si>
  <si>
    <t>23.98%</t>
  </si>
  <si>
    <t>每股净资产(元)</t>
  </si>
  <si>
    <t>净资产收益率</t>
  </si>
  <si>
    <t>净资产收益率-摊薄</t>
  </si>
  <si>
    <t>12.58%</t>
  </si>
  <si>
    <t>12.54%</t>
  </si>
  <si>
    <t>资产负债比率</t>
  </si>
  <si>
    <t>25.02%</t>
  </si>
  <si>
    <t>每股资本公积金(元)</t>
  </si>
  <si>
    <t>每股未分配利润(元)</t>
  </si>
  <si>
    <t>每股经营现金流(元)</t>
  </si>
  <si>
    <t>销售毛利率</t>
  </si>
  <si>
    <t>37.13%</t>
  </si>
  <si>
    <t>存货周转率</t>
  </si>
  <si>
    <t>销售净利率</t>
  </si>
  <si>
    <t>18.52%</t>
  </si>
  <si>
    <t>14.47%</t>
  </si>
  <si>
    <t>12.48%</t>
  </si>
  <si>
    <t>12.06%</t>
  </si>
  <si>
    <t>11.72%</t>
  </si>
  <si>
    <t>11.67%</t>
  </si>
  <si>
    <t>11.08%</t>
  </si>
  <si>
    <t>11.76%</t>
  </si>
  <si>
    <t>6.78%</t>
  </si>
  <si>
    <t>7.76%</t>
  </si>
  <si>
    <t>11.20%</t>
  </si>
  <si>
    <t>-1.00%</t>
  </si>
  <si>
    <t>34.34%</t>
  </si>
  <si>
    <t>-27.62%</t>
  </si>
  <si>
    <t>40.38%</t>
  </si>
  <si>
    <t>43.40%</t>
  </si>
  <si>
    <t>1.71%</t>
  </si>
  <si>
    <t>25.67%</t>
  </si>
  <si>
    <t>71.40%</t>
  </si>
  <si>
    <t>0.99%</t>
  </si>
  <si>
    <t>-11.07%</t>
  </si>
  <si>
    <t>17.17%</t>
  </si>
  <si>
    <t>18.68%</t>
  </si>
  <si>
    <t>7.15%</t>
  </si>
  <si>
    <t>-2.06%</t>
  </si>
  <si>
    <t>42.66%</t>
  </si>
  <si>
    <t>7.86%</t>
  </si>
  <si>
    <t>69.58%</t>
  </si>
  <si>
    <t>20.14%</t>
  </si>
  <si>
    <t>14.35%</t>
  </si>
  <si>
    <t>14.96%</t>
  </si>
  <si>
    <t>0.10%</t>
  </si>
  <si>
    <t>1.69%</t>
  </si>
  <si>
    <t>19.51%</t>
  </si>
  <si>
    <t>23.27%</t>
  </si>
  <si>
    <t>34.73%</t>
  </si>
  <si>
    <t>26.81%</t>
  </si>
  <si>
    <t>8.20%</t>
  </si>
  <si>
    <t>13.88%</t>
  </si>
  <si>
    <t>9.56%</t>
  </si>
  <si>
    <t>9.36%</t>
  </si>
  <si>
    <t>10.28%</t>
  </si>
  <si>
    <t>8.38%</t>
  </si>
  <si>
    <t>12.70%</t>
  </si>
  <si>
    <t>10.03%</t>
  </si>
  <si>
    <t>7.51%</t>
  </si>
  <si>
    <t>41.85%</t>
  </si>
  <si>
    <t>39.72%</t>
  </si>
  <si>
    <t>33.81%</t>
  </si>
  <si>
    <t>40.01%</t>
  </si>
  <si>
    <t>9.17%</t>
  </si>
  <si>
    <t>8.97%</t>
  </si>
  <si>
    <t>9.76%</t>
  </si>
  <si>
    <t>8.07%</t>
  </si>
  <si>
    <t>12.00%</t>
  </si>
  <si>
    <t>9.58%</t>
  </si>
  <si>
    <t>7.27%</t>
  </si>
  <si>
    <t>7.62%</t>
  </si>
  <si>
    <t>32.63%</t>
  </si>
  <si>
    <t>28.92%</t>
  </si>
  <si>
    <t>40.29%</t>
  </si>
  <si>
    <t>26.68%</t>
  </si>
  <si>
    <t>40.20%</t>
  </si>
  <si>
    <t>21.01%</t>
  </si>
  <si>
    <t>23.44%</t>
  </si>
  <si>
    <t>24.50%</t>
  </si>
  <si>
    <t>24.63%</t>
  </si>
  <si>
    <t>18.71%</t>
  </si>
  <si>
    <t>22.58%</t>
  </si>
  <si>
    <t>49.70%</t>
  </si>
  <si>
    <t>61.09%</t>
  </si>
  <si>
    <t>69.33%</t>
  </si>
  <si>
    <t>28.28%</t>
  </si>
  <si>
    <t>28.06%</t>
  </si>
  <si>
    <t>27.13%</t>
  </si>
  <si>
    <t>25.60%</t>
  </si>
  <si>
    <t>25.03%</t>
  </si>
  <si>
    <t>24.23%</t>
  </si>
  <si>
    <t>20.60%</t>
  </si>
  <si>
    <t>22.01%</t>
  </si>
  <si>
    <t>24.72%</t>
  </si>
  <si>
    <t>19.34%</t>
  </si>
  <si>
    <t>18.20%</t>
  </si>
  <si>
    <t>8.85%</t>
  </si>
  <si>
    <t>8.15%</t>
  </si>
  <si>
    <t>10.08%</t>
  </si>
  <si>
    <t>10.92%</t>
  </si>
  <si>
    <t>9.31%</t>
  </si>
  <si>
    <t>7.91%</t>
  </si>
  <si>
    <t>10.41%</t>
  </si>
  <si>
    <t>10.51%</t>
  </si>
  <si>
    <t>6.63%</t>
  </si>
  <si>
    <t>7.53%</t>
  </si>
  <si>
    <t>复权发行价
（2010/12）</t>
    <rPh sb="0" eb="1">
      <t>fu quan</t>
    </rPh>
    <phoneticPr fontId="3" type="noConversion"/>
  </si>
  <si>
    <t>历史收市价
（2012/12/3）</t>
    <rPh sb="0" eb="1">
      <t>li shi</t>
    </rPh>
    <phoneticPr fontId="3" type="noConversion"/>
  </si>
  <si>
    <t>历史发行价
（2010/12）</t>
    <rPh sb="0" eb="1">
      <t>li shi</t>
    </rPh>
    <phoneticPr fontId="3" type="noConversion"/>
  </si>
  <si>
    <t xml:space="preserve">                  新界泵业 (002532)</t>
  </si>
  <si>
    <t xml:space="preserve">      时间</t>
  </si>
  <si>
    <t xml:space="preserve">    开盘</t>
  </si>
  <si>
    <t xml:space="preserve">    最高</t>
  </si>
  <si>
    <t xml:space="preserve">    最低</t>
  </si>
  <si>
    <t xml:space="preserve">    收盘</t>
  </si>
  <si>
    <t xml:space="preserve">         成交量</t>
  </si>
  <si>
    <t xml:space="preserve">   MA.MA1   </t>
  </si>
  <si>
    <t xml:space="preserve">   MA.MA2   </t>
  </si>
  <si>
    <t xml:space="preserve">   MA.MA3   </t>
  </si>
  <si>
    <t xml:space="preserve">   MA.MA4   </t>
  </si>
  <si>
    <t xml:space="preserve">VOL-TDX.VVOL  </t>
  </si>
  <si>
    <t xml:space="preserve">VOL-TDX.      </t>
  </si>
  <si>
    <t>VOL-TDX.VOLUME</t>
  </si>
  <si>
    <t>VOL-TDX.MAVOL1</t>
  </si>
  <si>
    <t>VOL-TDX.MAVOL2</t>
  </si>
  <si>
    <t xml:space="preserve">  RPS.RPS120</t>
  </si>
  <si>
    <t xml:space="preserve">  RPS.      </t>
  </si>
  <si>
    <t xml:space="preserve">  RPS.RPS250</t>
  </si>
  <si>
    <t xml:space="preserve"> 2010/12/31</t>
  </si>
  <si>
    <t xml:space="preserve">           </t>
  </si>
  <si>
    <t xml:space="preserve"> 2011/01/04</t>
  </si>
  <si>
    <t xml:space="preserve"> 2011/01/05</t>
  </si>
  <si>
    <t xml:space="preserve"> 2011/01/06</t>
  </si>
  <si>
    <t xml:space="preserve"> 2011/01/07</t>
  </si>
  <si>
    <t xml:space="preserve"> 2011/01/10</t>
  </si>
  <si>
    <t xml:space="preserve"> 2011/01/11</t>
  </si>
  <si>
    <t xml:space="preserve"> 2011/01/12</t>
  </si>
  <si>
    <t xml:space="preserve"> 2011/01/13</t>
  </si>
  <si>
    <t xml:space="preserve"> 2011/01/14</t>
  </si>
  <si>
    <t xml:space="preserve"> 2011/01/17</t>
  </si>
  <si>
    <t xml:space="preserve"> 2011/01/18</t>
  </si>
  <si>
    <t xml:space="preserve"> 2011/01/19</t>
  </si>
  <si>
    <t xml:space="preserve"> 2011/01/20</t>
  </si>
  <si>
    <t xml:space="preserve"> 2011/01/21</t>
  </si>
  <si>
    <t xml:space="preserve"> 2011/01/24</t>
  </si>
  <si>
    <t xml:space="preserve"> 2011/01/25</t>
  </si>
  <si>
    <t xml:space="preserve"> 2011/01/26</t>
  </si>
  <si>
    <t xml:space="preserve"> 2011/01/27</t>
  </si>
  <si>
    <t xml:space="preserve"> 2011/01/28</t>
  </si>
  <si>
    <t xml:space="preserve"> 2011/01/31</t>
  </si>
  <si>
    <t xml:space="preserve"> 2011/02/01</t>
  </si>
  <si>
    <t xml:space="preserve"> 2011/02/09</t>
  </si>
  <si>
    <t xml:space="preserve"> 2011/02/10</t>
  </si>
  <si>
    <t xml:space="preserve"> 2011/02/14</t>
  </si>
  <si>
    <t xml:space="preserve"> 2011/02/15</t>
  </si>
  <si>
    <t xml:space="preserve"> 2011/02/16</t>
  </si>
  <si>
    <t xml:space="preserve"> 2011/02/17</t>
  </si>
  <si>
    <t xml:space="preserve"> 2011/02/18</t>
  </si>
  <si>
    <t xml:space="preserve"> 2011/02/21</t>
  </si>
  <si>
    <t xml:space="preserve"> 2011/02/22</t>
  </si>
  <si>
    <t xml:space="preserve"> 2011/02/23</t>
  </si>
  <si>
    <t xml:space="preserve"> 2011/02/24</t>
  </si>
  <si>
    <t xml:space="preserve"> 2011/02/25</t>
  </si>
  <si>
    <t xml:space="preserve"> 2011/02/28</t>
  </si>
  <si>
    <t xml:space="preserve"> 2011/03/01</t>
  </si>
  <si>
    <t xml:space="preserve"> 2011/03/03</t>
  </si>
  <si>
    <t xml:space="preserve"> 2011/03/04</t>
  </si>
  <si>
    <t xml:space="preserve"> 2011/03/07</t>
  </si>
  <si>
    <t xml:space="preserve"> 2011/03/08</t>
  </si>
  <si>
    <t xml:space="preserve"> 2011/03/09</t>
  </si>
  <si>
    <t xml:space="preserve"> 2011/03/10</t>
  </si>
  <si>
    <t xml:space="preserve"> 2011/03/11</t>
  </si>
  <si>
    <t xml:space="preserve"> 2011/03/14</t>
  </si>
  <si>
    <t xml:space="preserve"> 2011/03/15</t>
  </si>
  <si>
    <t xml:space="preserve"> 2011/03/16</t>
  </si>
  <si>
    <t xml:space="preserve"> 2011/03/17</t>
  </si>
  <si>
    <t xml:space="preserve"> 2011/03/18</t>
  </si>
  <si>
    <t xml:space="preserve"> 2011/03/21</t>
  </si>
  <si>
    <t xml:space="preserve"> 2011/03/22</t>
  </si>
  <si>
    <t xml:space="preserve"> 2011/03/23</t>
  </si>
  <si>
    <t xml:space="preserve"> 2011/03/24</t>
  </si>
  <si>
    <t xml:space="preserve"> 2011/03/25</t>
  </si>
  <si>
    <t xml:space="preserve"> 2011/03/28</t>
  </si>
  <si>
    <t xml:space="preserve"> 2011/03/29</t>
  </si>
  <si>
    <t xml:space="preserve"> 2011/03/30</t>
  </si>
  <si>
    <t xml:space="preserve"> 2011/03/31</t>
  </si>
  <si>
    <t xml:space="preserve"> 2011/04/01</t>
  </si>
  <si>
    <t xml:space="preserve"> 2011/04/06</t>
  </si>
  <si>
    <t xml:space="preserve"> 2011/04/07</t>
  </si>
  <si>
    <t xml:space="preserve"> 2011/04/08</t>
  </si>
  <si>
    <t xml:space="preserve"> 2011/04/11</t>
  </si>
  <si>
    <t xml:space="preserve"> 2011/04/12</t>
  </si>
  <si>
    <t xml:space="preserve"> 2011/04/13</t>
  </si>
  <si>
    <t xml:space="preserve"> 2011/04/14</t>
  </si>
  <si>
    <t xml:space="preserve"> 2011/04/15</t>
  </si>
  <si>
    <t xml:space="preserve"> 2011/04/18</t>
  </si>
  <si>
    <t xml:space="preserve"> 2011/04/19</t>
  </si>
  <si>
    <t xml:space="preserve"> 2011/04/20</t>
  </si>
  <si>
    <t xml:space="preserve"> 2011/04/21</t>
  </si>
  <si>
    <t xml:space="preserve"> 2011/04/25</t>
  </si>
  <si>
    <t xml:space="preserve"> 2011/04/26</t>
  </si>
  <si>
    <t xml:space="preserve"> 2011/04/27</t>
  </si>
  <si>
    <t xml:space="preserve"> 2011/04/28</t>
  </si>
  <si>
    <t xml:space="preserve"> 2011/04/29</t>
  </si>
  <si>
    <t xml:space="preserve"> 2011/05/03</t>
  </si>
  <si>
    <t xml:space="preserve"> 2011/05/04</t>
  </si>
  <si>
    <t xml:space="preserve"> 2011/05/05</t>
  </si>
  <si>
    <t xml:space="preserve"> 2011/05/06</t>
  </si>
  <si>
    <t xml:space="preserve"> 2011/05/09</t>
  </si>
  <si>
    <t xml:space="preserve"> 2011/05/10</t>
  </si>
  <si>
    <t xml:space="preserve"> 2011/05/11</t>
  </si>
  <si>
    <t xml:space="preserve"> 2011/05/12</t>
  </si>
  <si>
    <t xml:space="preserve"> 2011/05/13</t>
  </si>
  <si>
    <t xml:space="preserve"> 2011/05/16</t>
  </si>
  <si>
    <t xml:space="preserve"> 2011/05/17</t>
  </si>
  <si>
    <t xml:space="preserve"> 2011/05/18</t>
  </si>
  <si>
    <t xml:space="preserve"> 2011/05/19</t>
  </si>
  <si>
    <t xml:space="preserve"> 2011/05/20</t>
  </si>
  <si>
    <t xml:space="preserve"> 2011/05/23</t>
  </si>
  <si>
    <t xml:space="preserve"> 2011/05/24</t>
  </si>
  <si>
    <t xml:space="preserve"> 2011/05/25</t>
  </si>
  <si>
    <t xml:space="preserve"> 2011/05/26</t>
  </si>
  <si>
    <t xml:space="preserve"> 2011/05/27</t>
  </si>
  <si>
    <t xml:space="preserve"> 2011/05/30</t>
  </si>
  <si>
    <t xml:space="preserve"> 2011/05/31</t>
  </si>
  <si>
    <t xml:space="preserve"> 2011/06/01</t>
  </si>
  <si>
    <t xml:space="preserve"> 2011/06/02</t>
  </si>
  <si>
    <t xml:space="preserve"> 2011/06/03</t>
  </si>
  <si>
    <t xml:space="preserve"> 2011/06/07</t>
  </si>
  <si>
    <t xml:space="preserve"> 2011/06/08</t>
  </si>
  <si>
    <t xml:space="preserve"> 2011/06/09</t>
  </si>
  <si>
    <t xml:space="preserve"> 2011/06/10</t>
  </si>
  <si>
    <t xml:space="preserve"> 2011/06/13</t>
  </si>
  <si>
    <t xml:space="preserve"> 2011/06/14</t>
  </si>
  <si>
    <t xml:space="preserve"> 2011/06/16</t>
  </si>
  <si>
    <t xml:space="preserve"> 2011/06/17</t>
  </si>
  <si>
    <t xml:space="preserve"> 2011/06/20</t>
  </si>
  <si>
    <t xml:space="preserve"> 2011/06/21</t>
  </si>
  <si>
    <t xml:space="preserve"> 2011/06/22</t>
  </si>
  <si>
    <t xml:space="preserve"> 2011/06/23</t>
  </si>
  <si>
    <t xml:space="preserve"> 2011/06/24</t>
  </si>
  <si>
    <t xml:space="preserve"> 2011/06/27</t>
  </si>
  <si>
    <t xml:space="preserve"> 2011/06/28</t>
  </si>
  <si>
    <t xml:space="preserve"> 2011/06/29</t>
  </si>
  <si>
    <t xml:space="preserve"> 2011/06/30</t>
  </si>
  <si>
    <t xml:space="preserve"> 2011/07/01</t>
  </si>
  <si>
    <t xml:space="preserve"> 2011/07/04</t>
  </si>
  <si>
    <t xml:space="preserve"> 2011/07/05</t>
  </si>
  <si>
    <t xml:space="preserve"> 2011/07/06</t>
  </si>
  <si>
    <t xml:space="preserve"> 2011/07/07</t>
  </si>
  <si>
    <t xml:space="preserve"> 2011/07/08</t>
  </si>
  <si>
    <t xml:space="preserve"> 2011/07/11</t>
  </si>
  <si>
    <t xml:space="preserve"> 2011/07/12</t>
  </si>
  <si>
    <t xml:space="preserve"> 2011/07/13</t>
  </si>
  <si>
    <t xml:space="preserve"> 2011/07/14</t>
  </si>
  <si>
    <t xml:space="preserve"> 2011/07/15</t>
  </si>
  <si>
    <t xml:space="preserve"> 2011/07/18</t>
  </si>
  <si>
    <t xml:space="preserve"> 2011/07/19</t>
  </si>
  <si>
    <t xml:space="preserve"> 2011/07/20</t>
  </si>
  <si>
    <t xml:space="preserve"> 2011/07/21</t>
  </si>
  <si>
    <t xml:space="preserve"> 2011/07/22</t>
  </si>
  <si>
    <t xml:space="preserve"> 2011/07/25</t>
  </si>
  <si>
    <t xml:space="preserve"> 2011/07/26</t>
  </si>
  <si>
    <t xml:space="preserve"> 2011/07/27</t>
  </si>
  <si>
    <t xml:space="preserve"> 2011/07/29</t>
  </si>
  <si>
    <t xml:space="preserve"> 2011/08/01</t>
  </si>
  <si>
    <t xml:space="preserve"> 2011/08/02</t>
  </si>
  <si>
    <t xml:space="preserve"> 2011/08/03</t>
  </si>
  <si>
    <t xml:space="preserve"> 2011/08/04</t>
  </si>
  <si>
    <t xml:space="preserve"> 2011/08/05</t>
  </si>
  <si>
    <t xml:space="preserve"> 2011/08/08</t>
  </si>
  <si>
    <t xml:space="preserve"> 2011/08/09</t>
  </si>
  <si>
    <t xml:space="preserve"> 2011/08/10</t>
  </si>
  <si>
    <t xml:space="preserve"> 2011/08/11</t>
  </si>
  <si>
    <t xml:space="preserve"> 2011/08/12</t>
  </si>
  <si>
    <t xml:space="preserve"> 2011/08/15</t>
  </si>
  <si>
    <t xml:space="preserve"> 2011/08/16</t>
  </si>
  <si>
    <t xml:space="preserve"> 2011/08/17</t>
  </si>
  <si>
    <t xml:space="preserve"> 2011/08/18</t>
  </si>
  <si>
    <t xml:space="preserve"> 2011/08/19</t>
  </si>
  <si>
    <t xml:space="preserve"> 2011/08/22</t>
  </si>
  <si>
    <t xml:space="preserve"> 2011/08/23</t>
  </si>
  <si>
    <t xml:space="preserve"> 2011/08/24</t>
  </si>
  <si>
    <t xml:space="preserve"> 2011/08/25</t>
  </si>
  <si>
    <t xml:space="preserve"> 2011/08/26</t>
  </si>
  <si>
    <t xml:space="preserve"> 2011/08/29</t>
  </si>
  <si>
    <t xml:space="preserve"> 2011/08/30</t>
  </si>
  <si>
    <t xml:space="preserve"> 2011/08/31</t>
  </si>
  <si>
    <t xml:space="preserve"> 2011/09/01</t>
  </si>
  <si>
    <t xml:space="preserve"> 2011/09/02</t>
  </si>
  <si>
    <t xml:space="preserve"> 2011/09/05</t>
  </si>
  <si>
    <t xml:space="preserve"> 2011/09/06</t>
  </si>
  <si>
    <t xml:space="preserve"> 2011/09/07</t>
  </si>
  <si>
    <t xml:space="preserve"> 2011/09/08</t>
  </si>
  <si>
    <t xml:space="preserve"> 2011/09/09</t>
  </si>
  <si>
    <t xml:space="preserve"> 2011/09/13</t>
  </si>
  <si>
    <t xml:space="preserve"> 2011/09/14</t>
  </si>
  <si>
    <t xml:space="preserve"> 2011/09/15</t>
  </si>
  <si>
    <t xml:space="preserve"> 2011/09/16</t>
  </si>
  <si>
    <t xml:space="preserve"> 2011/09/19</t>
  </si>
  <si>
    <t xml:space="preserve"> 2011/09/20</t>
  </si>
  <si>
    <t xml:space="preserve"> 2011/09/21</t>
  </si>
  <si>
    <t xml:space="preserve"> 2011/09/22</t>
  </si>
  <si>
    <t xml:space="preserve"> 2011/09/23</t>
  </si>
  <si>
    <t xml:space="preserve"> 2011/09/26</t>
  </si>
  <si>
    <t xml:space="preserve"> 2011/09/27</t>
  </si>
  <si>
    <t xml:space="preserve"> 2011/09/28</t>
  </si>
  <si>
    <t xml:space="preserve"> 2011/09/29</t>
  </si>
  <si>
    <t xml:space="preserve"> 2011/09/30</t>
  </si>
  <si>
    <t xml:space="preserve"> 2011/10/10</t>
  </si>
  <si>
    <t xml:space="preserve"> 2011/10/11</t>
  </si>
  <si>
    <t xml:space="preserve"> 2011/10/12</t>
  </si>
  <si>
    <t xml:space="preserve"> 2011/10/13</t>
  </si>
  <si>
    <t xml:space="preserve"> 2011/10/14</t>
  </si>
  <si>
    <t xml:space="preserve"> 2011/10/17</t>
  </si>
  <si>
    <t xml:space="preserve"> 2011/10/18</t>
  </si>
  <si>
    <t xml:space="preserve"> 2011/10/19</t>
  </si>
  <si>
    <t xml:space="preserve"> 2011/10/20</t>
  </si>
  <si>
    <t xml:space="preserve"> 2011/10/21</t>
  </si>
  <si>
    <t xml:space="preserve"> 2011/10/24</t>
  </si>
  <si>
    <t xml:space="preserve"> 2011/10/25</t>
  </si>
  <si>
    <t xml:space="preserve"> 2011/10/26</t>
  </si>
  <si>
    <t xml:space="preserve"> 2011/10/27</t>
  </si>
  <si>
    <t xml:space="preserve"> 2011/10/28</t>
  </si>
  <si>
    <t xml:space="preserve"> 2011/10/31</t>
  </si>
  <si>
    <t xml:space="preserve"> 2011/11/01</t>
  </si>
  <si>
    <t xml:space="preserve"> 2011/11/02</t>
  </si>
  <si>
    <t xml:space="preserve"> 2011/11/03</t>
  </si>
  <si>
    <t xml:space="preserve"> 2011/11/04</t>
  </si>
  <si>
    <t xml:space="preserve"> 2011/11/07</t>
  </si>
  <si>
    <t xml:space="preserve"> 2011/11/08</t>
  </si>
  <si>
    <t xml:space="preserve"> 2011/11/09</t>
  </si>
  <si>
    <t xml:space="preserve"> 2011/11/10</t>
  </si>
  <si>
    <t xml:space="preserve"> 2011/11/11</t>
  </si>
  <si>
    <t xml:space="preserve"> 2011/11/14</t>
  </si>
  <si>
    <t xml:space="preserve"> 2011/11/15</t>
  </si>
  <si>
    <t xml:space="preserve"> 2011/11/16</t>
  </si>
  <si>
    <t xml:space="preserve"> 2011/11/17</t>
  </si>
  <si>
    <t xml:space="preserve"> 2011/11/18</t>
  </si>
  <si>
    <t xml:space="preserve"> 2011/11/21</t>
  </si>
  <si>
    <t xml:space="preserve"> 2011/11/22</t>
  </si>
  <si>
    <t xml:space="preserve"> 2011/11/23</t>
  </si>
  <si>
    <t xml:space="preserve"> 2011/11/24</t>
  </si>
  <si>
    <t xml:space="preserve"> 2011/11/25</t>
  </si>
  <si>
    <t xml:space="preserve"> 2011/11/28</t>
  </si>
  <si>
    <t xml:space="preserve"> 2011/11/29</t>
  </si>
  <si>
    <t xml:space="preserve"> 2011/11/30</t>
  </si>
  <si>
    <t xml:space="preserve"> 2011/12/01</t>
  </si>
  <si>
    <t xml:space="preserve"> 2011/12/02</t>
  </si>
  <si>
    <t xml:space="preserve"> 2011/12/05</t>
  </si>
  <si>
    <t xml:space="preserve"> 2011/12/06</t>
  </si>
  <si>
    <t xml:space="preserve"> 2011/12/07</t>
  </si>
  <si>
    <t xml:space="preserve"> 2011/12/08</t>
  </si>
  <si>
    <t xml:space="preserve"> 2011/12/09</t>
  </si>
  <si>
    <t xml:space="preserve"> 2011/12/12</t>
  </si>
  <si>
    <t xml:space="preserve"> 2011/12/13</t>
  </si>
  <si>
    <t xml:space="preserve"> 2011/12/14</t>
  </si>
  <si>
    <t xml:space="preserve"> 2011/12/15</t>
  </si>
  <si>
    <t xml:space="preserve"> 2011/12/16</t>
  </si>
  <si>
    <t xml:space="preserve"> 2011/12/19</t>
  </si>
  <si>
    <t xml:space="preserve"> 2011/12/20</t>
  </si>
  <si>
    <t xml:space="preserve"> 2011/12/21</t>
  </si>
  <si>
    <t xml:space="preserve"> 2011/12/22</t>
  </si>
  <si>
    <t xml:space="preserve"> 2011/12/23</t>
  </si>
  <si>
    <t xml:space="preserve"> 2011/12/26</t>
  </si>
  <si>
    <t xml:space="preserve"> 2011/12/27</t>
  </si>
  <si>
    <t xml:space="preserve"> 2011/12/28</t>
  </si>
  <si>
    <t xml:space="preserve"> 2011/12/29</t>
  </si>
  <si>
    <t xml:space="preserve"> 2011/12/30</t>
  </si>
  <si>
    <t xml:space="preserve"> 2012/01/04</t>
  </si>
  <si>
    <t xml:space="preserve"> 2012/01/05</t>
  </si>
  <si>
    <t xml:space="preserve"> 2012/01/06</t>
  </si>
  <si>
    <t xml:space="preserve"> 2012/01/09</t>
  </si>
  <si>
    <t xml:space="preserve"> 2012/01/10</t>
  </si>
  <si>
    <t xml:space="preserve"> 2012/01/11</t>
  </si>
  <si>
    <t xml:space="preserve"> 2012/01/12</t>
  </si>
  <si>
    <t xml:space="preserve"> 2012/01/13</t>
  </si>
  <si>
    <t xml:space="preserve"> 2012/01/16</t>
  </si>
  <si>
    <t xml:space="preserve"> 2012/01/17</t>
  </si>
  <si>
    <t xml:space="preserve"> 2012/01/18</t>
  </si>
  <si>
    <t xml:space="preserve"> 2012/01/19</t>
  </si>
  <si>
    <t xml:space="preserve"> 2012/01/20</t>
  </si>
  <si>
    <t xml:space="preserve"> 2012/01/30</t>
  </si>
  <si>
    <t xml:space="preserve"> 2012/01/31</t>
  </si>
  <si>
    <t xml:space="preserve"> 2012/02/01</t>
  </si>
  <si>
    <t xml:space="preserve"> 2012/02/02</t>
  </si>
  <si>
    <t xml:space="preserve"> 2012/02/03</t>
  </si>
  <si>
    <t xml:space="preserve"> 2012/02/06</t>
  </si>
  <si>
    <t xml:space="preserve"> 2012/02/07</t>
  </si>
  <si>
    <t xml:space="preserve"> 2012/02/08</t>
  </si>
  <si>
    <t xml:space="preserve"> 2012/02/09</t>
  </si>
  <si>
    <t xml:space="preserve"> 2012/02/10</t>
  </si>
  <si>
    <t xml:space="preserve"> 2012/02/13</t>
  </si>
  <si>
    <t xml:space="preserve"> 2012/02/14</t>
  </si>
  <si>
    <t xml:space="preserve"> 2012/02/15</t>
  </si>
  <si>
    <t xml:space="preserve"> 2012/02/16</t>
  </si>
  <si>
    <t xml:space="preserve"> 2012/02/17</t>
  </si>
  <si>
    <t xml:space="preserve"> 2012/02/20</t>
  </si>
  <si>
    <t xml:space="preserve"> 2012/02/21</t>
  </si>
  <si>
    <t xml:space="preserve"> 2012/02/22</t>
  </si>
  <si>
    <t xml:space="preserve"> 2012/02/23</t>
  </si>
  <si>
    <t xml:space="preserve"> 2012/02/24</t>
  </si>
  <si>
    <t xml:space="preserve"> 2012/02/27</t>
  </si>
  <si>
    <t xml:space="preserve"> 2012/02/28</t>
  </si>
  <si>
    <t xml:space="preserve"> 2012/02/29</t>
  </si>
  <si>
    <t xml:space="preserve"> 2012/03/01</t>
  </si>
  <si>
    <t xml:space="preserve"> 2012/03/02</t>
  </si>
  <si>
    <t xml:space="preserve"> 2012/03/05</t>
  </si>
  <si>
    <t xml:space="preserve"> 2012/03/06</t>
  </si>
  <si>
    <t xml:space="preserve"> 2012/03/07</t>
  </si>
  <si>
    <t xml:space="preserve"> 2012/03/08</t>
  </si>
  <si>
    <t xml:space="preserve"> 2012/03/09</t>
  </si>
  <si>
    <t xml:space="preserve"> 2012/03/12</t>
  </si>
  <si>
    <t xml:space="preserve"> 2012/03/13</t>
  </si>
  <si>
    <t xml:space="preserve"> 2012/03/14</t>
  </si>
  <si>
    <t xml:space="preserve"> 2012/03/15</t>
  </si>
  <si>
    <t xml:space="preserve"> 2012/03/16</t>
  </si>
  <si>
    <t xml:space="preserve"> 2012/03/19</t>
  </si>
  <si>
    <t xml:space="preserve"> 2012/03/20</t>
  </si>
  <si>
    <t xml:space="preserve"> 2012/03/21</t>
  </si>
  <si>
    <t xml:space="preserve"> 2012/03/22</t>
  </si>
  <si>
    <t xml:space="preserve"> 2012/03/23</t>
  </si>
  <si>
    <t xml:space="preserve"> 2012/03/26</t>
  </si>
  <si>
    <t xml:space="preserve"> 2012/03/27</t>
  </si>
  <si>
    <t xml:space="preserve"> 2012/03/29</t>
  </si>
  <si>
    <t xml:space="preserve"> 2012/03/30</t>
  </si>
  <si>
    <t xml:space="preserve"> 2012/04/05</t>
  </si>
  <si>
    <t xml:space="preserve"> 2012/04/06</t>
  </si>
  <si>
    <t xml:space="preserve"> 2012/04/09</t>
  </si>
  <si>
    <t xml:space="preserve"> 2012/04/10</t>
  </si>
  <si>
    <t xml:space="preserve"> 2012/04/11</t>
  </si>
  <si>
    <t xml:space="preserve"> 2012/04/12</t>
  </si>
  <si>
    <t xml:space="preserve"> 2012/04/13</t>
  </si>
  <si>
    <t xml:space="preserve"> 2012/04/16</t>
  </si>
  <si>
    <t xml:space="preserve"> 2012/04/17</t>
  </si>
  <si>
    <t xml:space="preserve"> 2012/04/18</t>
  </si>
  <si>
    <t xml:space="preserve"> 2012/04/19</t>
  </si>
  <si>
    <t xml:space="preserve"> 2012/04/20</t>
  </si>
  <si>
    <t xml:space="preserve"> 2012/04/23</t>
  </si>
  <si>
    <t xml:space="preserve"> 2012/04/24</t>
  </si>
  <si>
    <t xml:space="preserve"> 2012/04/25</t>
  </si>
  <si>
    <t xml:space="preserve"> 2012/04/26</t>
  </si>
  <si>
    <t xml:space="preserve"> 2012/04/27</t>
  </si>
  <si>
    <t xml:space="preserve"> 2012/05/02</t>
  </si>
  <si>
    <t xml:space="preserve"> 2012/05/03</t>
  </si>
  <si>
    <t xml:space="preserve"> 2012/05/04</t>
  </si>
  <si>
    <t xml:space="preserve"> 2012/05/08</t>
  </si>
  <si>
    <t xml:space="preserve"> 2012/05/09</t>
  </si>
  <si>
    <t xml:space="preserve"> 2012/05/10</t>
  </si>
  <si>
    <t xml:space="preserve"> 2012/05/11</t>
  </si>
  <si>
    <t xml:space="preserve"> 2012/05/14</t>
  </si>
  <si>
    <t xml:space="preserve"> 2012/05/15</t>
  </si>
  <si>
    <t xml:space="preserve"> 2012/05/16</t>
  </si>
  <si>
    <t xml:space="preserve"> 2012/05/17</t>
  </si>
  <si>
    <t xml:space="preserve"> 2012/05/18</t>
  </si>
  <si>
    <t xml:space="preserve"> 2012/05/21</t>
  </si>
  <si>
    <t xml:space="preserve"> 2012/05/22</t>
  </si>
  <si>
    <t xml:space="preserve"> 2012/05/23</t>
  </si>
  <si>
    <t xml:space="preserve"> 2012/05/24</t>
  </si>
  <si>
    <t xml:space="preserve"> 2012/05/25</t>
  </si>
  <si>
    <t xml:space="preserve"> 2012/05/28</t>
  </si>
  <si>
    <t xml:space="preserve"> 2012/05/29</t>
  </si>
  <si>
    <t xml:space="preserve"> 2012/05/30</t>
  </si>
  <si>
    <t xml:space="preserve"> 2012/05/31</t>
  </si>
  <si>
    <t xml:space="preserve"> 2012/06/01</t>
  </si>
  <si>
    <t xml:space="preserve"> 2012/06/04</t>
  </si>
  <si>
    <t xml:space="preserve"> 2012/06/05</t>
  </si>
  <si>
    <t xml:space="preserve"> 2012/06/06</t>
  </si>
  <si>
    <t xml:space="preserve"> 2012/06/07</t>
  </si>
  <si>
    <t xml:space="preserve"> 2012/06/08</t>
  </si>
  <si>
    <t xml:space="preserve"> 2012/06/11</t>
  </si>
  <si>
    <t xml:space="preserve"> 2012/06/12</t>
  </si>
  <si>
    <t xml:space="preserve"> 2012/06/14</t>
  </si>
  <si>
    <t xml:space="preserve"> 2012/06/15</t>
  </si>
  <si>
    <t xml:space="preserve"> 2012/06/18</t>
  </si>
  <si>
    <t xml:space="preserve"> 2012/06/19</t>
  </si>
  <si>
    <t xml:space="preserve"> 2012/06/20</t>
  </si>
  <si>
    <t xml:space="preserve"> 2012/06/21</t>
  </si>
  <si>
    <t xml:space="preserve"> 2012/06/25</t>
  </si>
  <si>
    <t xml:space="preserve"> 2012/06/26</t>
  </si>
  <si>
    <t xml:space="preserve"> 2012/06/27</t>
  </si>
  <si>
    <t xml:space="preserve"> 2012/06/28</t>
  </si>
  <si>
    <t xml:space="preserve"> 2012/06/29</t>
  </si>
  <si>
    <t xml:space="preserve"> 2012/07/02</t>
  </si>
  <si>
    <t xml:space="preserve"> 2012/07/03</t>
  </si>
  <si>
    <t xml:space="preserve"> 2012/07/04</t>
  </si>
  <si>
    <t xml:space="preserve"> 2012/07/05</t>
  </si>
  <si>
    <t xml:space="preserve"> 2012/07/06</t>
  </si>
  <si>
    <t xml:space="preserve"> 2012/07/09</t>
  </si>
  <si>
    <t xml:space="preserve"> 2012/07/10</t>
  </si>
  <si>
    <t xml:space="preserve"> 2012/07/11</t>
  </si>
  <si>
    <t xml:space="preserve"> 2012/07/12</t>
  </si>
  <si>
    <t xml:space="preserve"> 2012/07/13</t>
  </si>
  <si>
    <t xml:space="preserve"> 2012/07/16</t>
  </si>
  <si>
    <t xml:space="preserve"> 2012/07/17</t>
  </si>
  <si>
    <t xml:space="preserve"> 2012/07/18</t>
  </si>
  <si>
    <t xml:space="preserve"> 2012/07/19</t>
  </si>
  <si>
    <t xml:space="preserve"> 2012/07/20</t>
  </si>
  <si>
    <t xml:space="preserve"> 2012/07/23</t>
  </si>
  <si>
    <t xml:space="preserve"> 2012/07/24</t>
  </si>
  <si>
    <t xml:space="preserve"> 2012/07/25</t>
  </si>
  <si>
    <t xml:space="preserve"> 2012/07/26</t>
  </si>
  <si>
    <t xml:space="preserve"> 2012/07/27</t>
  </si>
  <si>
    <t xml:space="preserve"> 2012/07/30</t>
  </si>
  <si>
    <t xml:space="preserve"> 2012/07/31</t>
  </si>
  <si>
    <t xml:space="preserve"> 2012/08/01</t>
  </si>
  <si>
    <t xml:space="preserve"> 2012/08/02</t>
  </si>
  <si>
    <t xml:space="preserve"> 2012/08/03</t>
  </si>
  <si>
    <t xml:space="preserve"> 2012/08/06</t>
  </si>
  <si>
    <t xml:space="preserve"> 2012/08/07</t>
  </si>
  <si>
    <t xml:space="preserve"> 2012/08/08</t>
  </si>
  <si>
    <t xml:space="preserve"> 2012/08/09</t>
  </si>
  <si>
    <t xml:space="preserve"> 2012/08/10</t>
  </si>
  <si>
    <t xml:space="preserve"> 2012/08/13</t>
  </si>
  <si>
    <t xml:space="preserve"> 2012/08/14</t>
  </si>
  <si>
    <t xml:space="preserve"> 2012/08/15</t>
  </si>
  <si>
    <t xml:space="preserve"> 2012/08/16</t>
  </si>
  <si>
    <t xml:space="preserve"> 2012/08/17</t>
  </si>
  <si>
    <t xml:space="preserve"> 2012/08/20</t>
  </si>
  <si>
    <t xml:space="preserve"> 2012/08/21</t>
  </si>
  <si>
    <t xml:space="preserve"> 2012/08/22</t>
  </si>
  <si>
    <t xml:space="preserve"> 2012/08/23</t>
  </si>
  <si>
    <t xml:space="preserve"> 2012/08/24</t>
  </si>
  <si>
    <t xml:space="preserve"> 2012/08/27</t>
  </si>
  <si>
    <t xml:space="preserve"> 2012/08/28</t>
  </si>
  <si>
    <t xml:space="preserve"> 2012/08/29</t>
  </si>
  <si>
    <t xml:space="preserve"> 2012/08/30</t>
  </si>
  <si>
    <t xml:space="preserve"> 2012/08/31</t>
  </si>
  <si>
    <t xml:space="preserve"> 2012/09/03</t>
  </si>
  <si>
    <t xml:space="preserve"> 2012/09/04</t>
  </si>
  <si>
    <t xml:space="preserve"> 2012/09/05</t>
  </si>
  <si>
    <t xml:space="preserve"> 2012/09/06</t>
  </si>
  <si>
    <t xml:space="preserve"> 2012/09/07</t>
  </si>
  <si>
    <t xml:space="preserve"> 2012/09/10</t>
  </si>
  <si>
    <t xml:space="preserve"> 2012/09/11</t>
  </si>
  <si>
    <t xml:space="preserve"> 2012/09/12</t>
  </si>
  <si>
    <t xml:space="preserve"> 2012/09/13</t>
  </si>
  <si>
    <t xml:space="preserve"> 2012/09/14</t>
  </si>
  <si>
    <t xml:space="preserve"> 2012/09/17</t>
  </si>
  <si>
    <t xml:space="preserve"> 2012/09/18</t>
  </si>
  <si>
    <t xml:space="preserve"> 2012/09/19</t>
  </si>
  <si>
    <t xml:space="preserve"> 2012/09/20</t>
  </si>
  <si>
    <t xml:space="preserve"> 2012/09/21</t>
  </si>
  <si>
    <t xml:space="preserve"> 2012/09/24</t>
  </si>
  <si>
    <t xml:space="preserve"> 2012/09/25</t>
  </si>
  <si>
    <t xml:space="preserve"> 2012/09/26</t>
  </si>
  <si>
    <t xml:space="preserve"> 2012/09/27</t>
  </si>
  <si>
    <t xml:space="preserve"> 2012/09/28</t>
  </si>
  <si>
    <t xml:space="preserve"> 2012/10/08</t>
  </si>
  <si>
    <t xml:space="preserve"> 2012/10/09</t>
  </si>
  <si>
    <t xml:space="preserve"> 2012/10/10</t>
  </si>
  <si>
    <t xml:space="preserve"> 2012/10/11</t>
  </si>
  <si>
    <t xml:space="preserve"> 2012/10/12</t>
  </si>
  <si>
    <t xml:space="preserve"> 2012/10/15</t>
  </si>
  <si>
    <t xml:space="preserve"> 2012/10/16</t>
  </si>
  <si>
    <t xml:space="preserve"> 2012/10/17</t>
  </si>
  <si>
    <t xml:space="preserve"> 2012/10/18</t>
  </si>
  <si>
    <t xml:space="preserve"> 2012/10/19</t>
  </si>
  <si>
    <t xml:space="preserve"> 2012/10/22</t>
  </si>
  <si>
    <t xml:space="preserve"> 2012/10/23</t>
  </si>
  <si>
    <t xml:space="preserve"> 2012/10/24</t>
  </si>
  <si>
    <t xml:space="preserve"> 2012/10/25</t>
  </si>
  <si>
    <t xml:space="preserve"> 2012/10/26</t>
  </si>
  <si>
    <t xml:space="preserve"> 2012/10/29</t>
  </si>
  <si>
    <t xml:space="preserve"> 2012/10/30</t>
  </si>
  <si>
    <t xml:space="preserve"> 2012/10/31</t>
  </si>
  <si>
    <t xml:space="preserve"> 2012/11/01</t>
  </si>
  <si>
    <t xml:space="preserve"> 2012/11/02</t>
  </si>
  <si>
    <t xml:space="preserve"> 2012/11/05</t>
  </si>
  <si>
    <t xml:space="preserve"> 2012/11/06</t>
  </si>
  <si>
    <t xml:space="preserve"> 2012/11/07</t>
  </si>
  <si>
    <t xml:space="preserve"> 2012/11/08</t>
  </si>
  <si>
    <t xml:space="preserve"> 2012/11/09</t>
  </si>
  <si>
    <t xml:space="preserve"> 2012/11/12</t>
  </si>
  <si>
    <t xml:space="preserve"> 2012/11/13</t>
  </si>
  <si>
    <t xml:space="preserve"> 2012/11/14</t>
  </si>
  <si>
    <t xml:space="preserve"> 2012/11/15</t>
  </si>
  <si>
    <t xml:space="preserve"> 2012/11/16</t>
  </si>
  <si>
    <t xml:space="preserve"> 2012/11/19</t>
  </si>
  <si>
    <t xml:space="preserve"> 2012/11/20</t>
  </si>
  <si>
    <t xml:space="preserve"> 2012/11/21</t>
  </si>
  <si>
    <t xml:space="preserve"> 2012/11/22</t>
  </si>
  <si>
    <t xml:space="preserve"> 2012/11/23</t>
  </si>
  <si>
    <t xml:space="preserve"> 2012/11/26</t>
  </si>
  <si>
    <t xml:space="preserve"> 2012/11/27</t>
  </si>
  <si>
    <t xml:space="preserve"> 2012/11/28</t>
  </si>
  <si>
    <t xml:space="preserve"> 2012/11/29</t>
  </si>
  <si>
    <t xml:space="preserve"> 2012/11/30</t>
  </si>
  <si>
    <t xml:space="preserve"> 2012/12/03</t>
  </si>
  <si>
    <t xml:space="preserve"> 2012/12/04</t>
  </si>
  <si>
    <t xml:space="preserve"> 2012/12/05</t>
  </si>
  <si>
    <t xml:space="preserve"> 2012/12/06</t>
  </si>
  <si>
    <t xml:space="preserve"> 2012/12/07</t>
  </si>
  <si>
    <t xml:space="preserve"> 2012/12/10</t>
  </si>
  <si>
    <t xml:space="preserve"> 2012/12/11</t>
  </si>
  <si>
    <t xml:space="preserve"> 2012/12/12</t>
  </si>
  <si>
    <t xml:space="preserve"> 2012/12/13</t>
  </si>
  <si>
    <t xml:space="preserve"> 2012/12/14</t>
  </si>
  <si>
    <t xml:space="preserve"> 2012/12/17</t>
  </si>
  <si>
    <t xml:space="preserve"> 2012/12/18</t>
  </si>
  <si>
    <t xml:space="preserve"> 2012/12/19</t>
  </si>
  <si>
    <t xml:space="preserve"> 2012/12/20</t>
  </si>
  <si>
    <t xml:space="preserve"> 2012/12/21</t>
  </si>
  <si>
    <t xml:space="preserve"> 2012/12/24</t>
  </si>
  <si>
    <t xml:space="preserve"> 2012/12/25</t>
  </si>
  <si>
    <t xml:space="preserve"> 2012/12/26</t>
  </si>
  <si>
    <t xml:space="preserve"> 2012/12/27</t>
  </si>
  <si>
    <t xml:space="preserve"> 2012/12/28</t>
  </si>
  <si>
    <t xml:space="preserve"> 2012/12/31</t>
  </si>
  <si>
    <t xml:space="preserve"> 2013/01/04</t>
  </si>
  <si>
    <t xml:space="preserve"> 2013/01/07</t>
  </si>
  <si>
    <t xml:space="preserve"> 2013/01/08</t>
  </si>
  <si>
    <t xml:space="preserve"> 2013/01/09</t>
  </si>
  <si>
    <t xml:space="preserve"> 2013/01/10</t>
  </si>
  <si>
    <t xml:space="preserve"> 2013/01/11</t>
  </si>
  <si>
    <t xml:space="preserve"> 2013/01/14</t>
  </si>
  <si>
    <t xml:space="preserve"> 2013/01/15</t>
  </si>
  <si>
    <t xml:space="preserve"> 2013/01/16</t>
  </si>
  <si>
    <t xml:space="preserve"> 2013/01/17</t>
  </si>
  <si>
    <t xml:space="preserve"> 2013/01/18</t>
  </si>
  <si>
    <t xml:space="preserve"> 2013/01/21</t>
  </si>
  <si>
    <t xml:space="preserve"> 2013/01/22</t>
  </si>
  <si>
    <t xml:space="preserve"> 2013/01/23</t>
  </si>
  <si>
    <t xml:space="preserve"> 2013/01/24</t>
  </si>
  <si>
    <t xml:space="preserve"> 2013/01/25</t>
  </si>
  <si>
    <t xml:space="preserve"> 2013/01/28</t>
  </si>
  <si>
    <t xml:space="preserve"> 2013/01/29</t>
  </si>
  <si>
    <t xml:space="preserve"> 2013/01/30</t>
  </si>
  <si>
    <t xml:space="preserve"> 2013/01/31</t>
  </si>
  <si>
    <t xml:space="preserve"> 2013/02/01</t>
  </si>
  <si>
    <t xml:space="preserve"> 2013/02/04</t>
  </si>
  <si>
    <t xml:space="preserve"> 2013/02/05</t>
  </si>
  <si>
    <t xml:space="preserve"> 2013/02/06</t>
  </si>
  <si>
    <t xml:space="preserve"> 2013/02/07</t>
  </si>
  <si>
    <t xml:space="preserve"> 2013/02/08</t>
  </si>
  <si>
    <t xml:space="preserve"> 2013/02/18</t>
  </si>
  <si>
    <t xml:space="preserve"> 2013/02/19</t>
  </si>
  <si>
    <t xml:space="preserve"> 2013/02/20</t>
  </si>
  <si>
    <t xml:space="preserve"> 2013/02/21</t>
  </si>
  <si>
    <t xml:space="preserve"> 2013/02/22</t>
  </si>
  <si>
    <t xml:space="preserve"> 2013/02/25</t>
  </si>
  <si>
    <t xml:space="preserve"> 2013/02/26</t>
  </si>
  <si>
    <t xml:space="preserve"> 2013/02/27</t>
  </si>
  <si>
    <t xml:space="preserve"> 2013/02/28</t>
  </si>
  <si>
    <t xml:space="preserve"> 2013/03/01</t>
  </si>
  <si>
    <t xml:space="preserve"> 2013/03/04</t>
  </si>
  <si>
    <t xml:space="preserve"> 2013/03/05</t>
  </si>
  <si>
    <t xml:space="preserve"> 2013/03/06</t>
  </si>
  <si>
    <t xml:space="preserve"> 2013/03/07</t>
  </si>
  <si>
    <t xml:space="preserve"> 2013/03/08</t>
  </si>
  <si>
    <t xml:space="preserve"> 2013/03/11</t>
  </si>
  <si>
    <t xml:space="preserve"> 2013/03/12</t>
  </si>
  <si>
    <t xml:space="preserve"> 2013/03/13</t>
  </si>
  <si>
    <t xml:space="preserve"> 2013/03/14</t>
  </si>
  <si>
    <t xml:space="preserve"> 2013/03/15</t>
  </si>
  <si>
    <t xml:space="preserve"> 2013/03/18</t>
  </si>
  <si>
    <t xml:space="preserve"> 2013/03/19</t>
  </si>
  <si>
    <t xml:space="preserve"> 2013/03/20</t>
  </si>
  <si>
    <t xml:space="preserve"> 2013/03/21</t>
  </si>
  <si>
    <t xml:space="preserve"> 2013/03/22</t>
  </si>
  <si>
    <t xml:space="preserve"> 2013/03/25</t>
  </si>
  <si>
    <t xml:space="preserve"> 2013/03/26</t>
  </si>
  <si>
    <t xml:space="preserve"> 2013/03/27</t>
  </si>
  <si>
    <t xml:space="preserve"> 2013/03/28</t>
  </si>
  <si>
    <t xml:space="preserve"> 2013/03/29</t>
  </si>
  <si>
    <t xml:space="preserve"> 2013/04/01</t>
  </si>
  <si>
    <t xml:space="preserve"> 2013/04/02</t>
  </si>
  <si>
    <t xml:space="preserve"> 2013/04/03</t>
  </si>
  <si>
    <t xml:space="preserve"> 2013/04/08</t>
  </si>
  <si>
    <t xml:space="preserve"> 2013/04/09</t>
  </si>
  <si>
    <t xml:space="preserve"> 2013/04/10</t>
  </si>
  <si>
    <t xml:space="preserve"> 2013/04/11</t>
  </si>
  <si>
    <t xml:space="preserve"> 2013/04/12</t>
  </si>
  <si>
    <t xml:space="preserve"> 2013/04/15</t>
  </si>
  <si>
    <t xml:space="preserve"> 2013/04/16</t>
  </si>
  <si>
    <t xml:space="preserve"> 2013/04/17</t>
  </si>
  <si>
    <t xml:space="preserve"> 2013/04/18</t>
  </si>
  <si>
    <t xml:space="preserve"> 2013/04/19</t>
  </si>
  <si>
    <t xml:space="preserve"> 2013/04/22</t>
  </si>
  <si>
    <t xml:space="preserve"> 2013/04/23</t>
  </si>
  <si>
    <t xml:space="preserve"> 2013/04/24</t>
  </si>
  <si>
    <t xml:space="preserve"> 2013/04/25</t>
  </si>
  <si>
    <t xml:space="preserve"> 2013/04/26</t>
  </si>
  <si>
    <t xml:space="preserve"> 2013/05/02</t>
  </si>
  <si>
    <t xml:space="preserve"> 2013/05/03</t>
  </si>
  <si>
    <t xml:space="preserve"> 2013/05/06</t>
  </si>
  <si>
    <t xml:space="preserve"> 2013/05/07</t>
  </si>
  <si>
    <t xml:space="preserve"> 2013/05/08</t>
  </si>
  <si>
    <t xml:space="preserve"> 2013/05/09</t>
  </si>
  <si>
    <t xml:space="preserve"> 2013/05/10</t>
  </si>
  <si>
    <t xml:space="preserve"> 2013/05/13</t>
  </si>
  <si>
    <t xml:space="preserve"> 2013/05/14</t>
  </si>
  <si>
    <t xml:space="preserve"> 2013/05/15</t>
  </si>
  <si>
    <t xml:space="preserve"> 2013/05/16</t>
  </si>
  <si>
    <t xml:space="preserve"> 2013/05/17</t>
  </si>
  <si>
    <t xml:space="preserve"> 2013/05/20</t>
  </si>
  <si>
    <t xml:space="preserve"> 2013/05/21</t>
  </si>
  <si>
    <t xml:space="preserve"> 2013/05/22</t>
  </si>
  <si>
    <t xml:space="preserve"> 2013/05/23</t>
  </si>
  <si>
    <t xml:space="preserve"> 2013/05/24</t>
  </si>
  <si>
    <t xml:space="preserve"> 2013/05/27</t>
  </si>
  <si>
    <t xml:space="preserve"> 2013/05/28</t>
  </si>
  <si>
    <t xml:space="preserve"> 2013/05/29</t>
  </si>
  <si>
    <t xml:space="preserve"> 2013/05/30</t>
  </si>
  <si>
    <t xml:space="preserve"> 2013/05/31</t>
  </si>
  <si>
    <t xml:space="preserve"> 2013/06/03</t>
  </si>
  <si>
    <t xml:space="preserve"> 2013/06/04</t>
  </si>
  <si>
    <t xml:space="preserve"> 2013/06/05</t>
  </si>
  <si>
    <t xml:space="preserve"> 2013/06/06</t>
  </si>
  <si>
    <t xml:space="preserve"> 2013/06/07</t>
  </si>
  <si>
    <t xml:space="preserve"> 2013/06/13</t>
  </si>
  <si>
    <t xml:space="preserve"> 2013/06/14</t>
  </si>
  <si>
    <t xml:space="preserve"> 2013/06/17</t>
  </si>
  <si>
    <t xml:space="preserve"> 2013/06/18</t>
  </si>
  <si>
    <t xml:space="preserve"> 2013/06/19</t>
  </si>
  <si>
    <t xml:space="preserve"> 2013/06/20</t>
  </si>
  <si>
    <t xml:space="preserve"> 2013/06/21</t>
  </si>
  <si>
    <t xml:space="preserve"> 2013/06/24</t>
  </si>
  <si>
    <t xml:space="preserve"> 2013/06/25</t>
  </si>
  <si>
    <t xml:space="preserve"> 2013/06/26</t>
  </si>
  <si>
    <t xml:space="preserve"> 2013/06/27</t>
  </si>
  <si>
    <t xml:space="preserve"> 2013/06/28</t>
  </si>
  <si>
    <t xml:space="preserve"> 2013/07/01</t>
  </si>
  <si>
    <t xml:space="preserve"> 2013/07/02</t>
  </si>
  <si>
    <t xml:space="preserve"> 2013/07/03</t>
  </si>
  <si>
    <t xml:space="preserve"> 2013/07/04</t>
  </si>
  <si>
    <t xml:space="preserve"> 2013/07/05</t>
  </si>
  <si>
    <t xml:space="preserve"> 2013/07/08</t>
  </si>
  <si>
    <t xml:space="preserve"> 2013/07/09</t>
  </si>
  <si>
    <t xml:space="preserve"> 2013/07/10</t>
  </si>
  <si>
    <t xml:space="preserve"> 2013/07/11</t>
  </si>
  <si>
    <t xml:space="preserve"> 2013/07/12</t>
  </si>
  <si>
    <t xml:space="preserve"> 2013/07/15</t>
  </si>
  <si>
    <t xml:space="preserve"> 2013/07/16</t>
  </si>
  <si>
    <t xml:space="preserve"> 2013/07/17</t>
  </si>
  <si>
    <t xml:space="preserve"> 2013/07/18</t>
  </si>
  <si>
    <t xml:space="preserve"> 2013/07/19</t>
  </si>
  <si>
    <t xml:space="preserve"> 2013/07/22</t>
  </si>
  <si>
    <t xml:space="preserve"> 2013/07/23</t>
  </si>
  <si>
    <t xml:space="preserve"> 2013/07/24</t>
  </si>
  <si>
    <t xml:space="preserve"> 2013/07/25</t>
  </si>
  <si>
    <t xml:space="preserve"> 2013/07/26</t>
  </si>
  <si>
    <t xml:space="preserve"> 2013/07/29</t>
  </si>
  <si>
    <t xml:space="preserve"> 2013/07/30</t>
  </si>
  <si>
    <t xml:space="preserve"> 2013/07/31</t>
  </si>
  <si>
    <t xml:space="preserve"> 2013/08/01</t>
  </si>
  <si>
    <t xml:space="preserve"> 2013/08/02</t>
  </si>
  <si>
    <t xml:space="preserve"> 2013/08/05</t>
  </si>
  <si>
    <t xml:space="preserve"> 2013/08/06</t>
  </si>
  <si>
    <t xml:space="preserve"> 2013/08/07</t>
  </si>
  <si>
    <t xml:space="preserve"> 2013/08/08</t>
  </si>
  <si>
    <t xml:space="preserve"> 2013/08/09</t>
  </si>
  <si>
    <t xml:space="preserve"> 2013/08/12</t>
  </si>
  <si>
    <t xml:space="preserve"> 2013/08/13</t>
  </si>
  <si>
    <t xml:space="preserve"> 2013/08/14</t>
  </si>
  <si>
    <t xml:space="preserve"> 2013/08/15</t>
  </si>
  <si>
    <t xml:space="preserve"> 2013/08/16</t>
  </si>
  <si>
    <t xml:space="preserve"> 2013/08/19</t>
  </si>
  <si>
    <t xml:space="preserve"> 2013/08/20</t>
  </si>
  <si>
    <t xml:space="preserve"> 2013/08/21</t>
  </si>
  <si>
    <t xml:space="preserve"> 2013/08/22</t>
  </si>
  <si>
    <t xml:space="preserve"> 2013/08/23</t>
  </si>
  <si>
    <t xml:space="preserve"> 2013/08/26</t>
  </si>
  <si>
    <t xml:space="preserve"> 2013/08/27</t>
  </si>
  <si>
    <t xml:space="preserve"> 2013/08/28</t>
  </si>
  <si>
    <t xml:space="preserve"> 2013/08/29</t>
  </si>
  <si>
    <t xml:space="preserve"> 2013/08/30</t>
  </si>
  <si>
    <t xml:space="preserve"> 2013/09/02</t>
  </si>
  <si>
    <t xml:space="preserve"> 2013/09/03</t>
  </si>
  <si>
    <t xml:space="preserve"> 2013/09/04</t>
  </si>
  <si>
    <t xml:space="preserve"> 2013/09/05</t>
  </si>
  <si>
    <t xml:space="preserve"> 2013/09/06</t>
  </si>
  <si>
    <t xml:space="preserve"> 2013/09/09</t>
  </si>
  <si>
    <t xml:space="preserve"> 2013/09/10</t>
  </si>
  <si>
    <t xml:space="preserve"> 2013/09/11</t>
  </si>
  <si>
    <t xml:space="preserve"> 2013/09/12</t>
  </si>
  <si>
    <t xml:space="preserve"> 2013/09/13</t>
  </si>
  <si>
    <t xml:space="preserve"> 2013/09/16</t>
  </si>
  <si>
    <t xml:space="preserve"> 2013/09/17</t>
  </si>
  <si>
    <t xml:space="preserve"> 2013/09/18</t>
  </si>
  <si>
    <t xml:space="preserve"> 2013/09/23</t>
  </si>
  <si>
    <t xml:space="preserve"> 2013/09/24</t>
  </si>
  <si>
    <t xml:space="preserve"> 2013/09/25</t>
  </si>
  <si>
    <t xml:space="preserve"> 2013/09/26</t>
  </si>
  <si>
    <t xml:space="preserve"> 2013/09/27</t>
  </si>
  <si>
    <t xml:space="preserve"> 2013/09/30</t>
  </si>
  <si>
    <t xml:space="preserve"> 2013/10/08</t>
  </si>
  <si>
    <t xml:space="preserve"> 2013/10/09</t>
  </si>
  <si>
    <t xml:space="preserve"> 2013/10/10</t>
  </si>
  <si>
    <t xml:space="preserve"> 2013/10/11</t>
  </si>
  <si>
    <t xml:space="preserve"> 2013/10/14</t>
  </si>
  <si>
    <t xml:space="preserve"> 2013/10/15</t>
  </si>
  <si>
    <t xml:space="preserve"> 2013/10/16</t>
  </si>
  <si>
    <t xml:space="preserve"> 2013/10/17</t>
  </si>
  <si>
    <t xml:space="preserve"> 2013/10/18</t>
  </si>
  <si>
    <t xml:space="preserve"> 2013/10/21</t>
  </si>
  <si>
    <t xml:space="preserve"> 2013/10/22</t>
  </si>
  <si>
    <t xml:space="preserve"> 2013/10/23</t>
  </si>
  <si>
    <t xml:space="preserve"> 2013/10/24</t>
  </si>
  <si>
    <t xml:space="preserve"> 2013/10/25</t>
  </si>
  <si>
    <t xml:space="preserve"> 2013/10/28</t>
  </si>
  <si>
    <t xml:space="preserve"> 2013/10/29</t>
  </si>
  <si>
    <t xml:space="preserve"> 2013/10/30</t>
  </si>
  <si>
    <t xml:space="preserve"> 2013/10/31</t>
  </si>
  <si>
    <t xml:space="preserve"> 2013/11/01</t>
  </si>
  <si>
    <t xml:space="preserve"> 2013/11/04</t>
  </si>
  <si>
    <t xml:space="preserve"> 2013/11/05</t>
  </si>
  <si>
    <t xml:space="preserve"> 2013/11/06</t>
  </si>
  <si>
    <t xml:space="preserve"> 2013/11/07</t>
  </si>
  <si>
    <t xml:space="preserve"> 2013/11/08</t>
  </si>
  <si>
    <t xml:space="preserve"> 2013/11/11</t>
  </si>
  <si>
    <t xml:space="preserve"> 2013/11/12</t>
  </si>
  <si>
    <t xml:space="preserve"> 2013/11/13</t>
  </si>
  <si>
    <t xml:space="preserve"> 2013/11/14</t>
  </si>
  <si>
    <t xml:space="preserve"> 2013/11/15</t>
  </si>
  <si>
    <t xml:space="preserve"> 2013/11/18</t>
  </si>
  <si>
    <t xml:space="preserve"> 2013/11/19</t>
  </si>
  <si>
    <t xml:space="preserve"> 2013/11/20</t>
  </si>
  <si>
    <t xml:space="preserve"> 2013/11/21</t>
  </si>
  <si>
    <t xml:space="preserve"> 2013/11/22</t>
  </si>
  <si>
    <t xml:space="preserve"> 2013/11/25</t>
  </si>
  <si>
    <t xml:space="preserve"> 2013/11/26</t>
  </si>
  <si>
    <t xml:space="preserve"> 2013/11/27</t>
  </si>
  <si>
    <t xml:space="preserve"> 2013/11/28</t>
  </si>
  <si>
    <t xml:space="preserve"> 2013/11/29</t>
  </si>
  <si>
    <t xml:space="preserve"> 2013/12/02</t>
  </si>
  <si>
    <t xml:space="preserve"> 2013/12/03</t>
  </si>
  <si>
    <t xml:space="preserve"> 2013/12/04</t>
  </si>
  <si>
    <t xml:space="preserve"> 2013/12/05</t>
  </si>
  <si>
    <t xml:space="preserve"> 2013/12/06</t>
  </si>
  <si>
    <t xml:space="preserve"> 2013/12/09</t>
  </si>
  <si>
    <t xml:space="preserve"> 2013/12/10</t>
  </si>
  <si>
    <t xml:space="preserve"> 2013/12/11</t>
  </si>
  <si>
    <t xml:space="preserve"> 2013/12/12</t>
  </si>
  <si>
    <t xml:space="preserve"> 2013/12/13</t>
  </si>
  <si>
    <t xml:space="preserve"> 2013/12/16</t>
  </si>
  <si>
    <t xml:space="preserve"> 2013/12/17</t>
  </si>
  <si>
    <t xml:space="preserve"> 2013/12/18</t>
  </si>
  <si>
    <t xml:space="preserve"> 2013/12/19</t>
  </si>
  <si>
    <t xml:space="preserve"> 2013/12/20</t>
  </si>
  <si>
    <t xml:space="preserve"> 2013/12/23</t>
  </si>
  <si>
    <t xml:space="preserve"> 2013/12/24</t>
  </si>
  <si>
    <t xml:space="preserve"> 2013/12/25</t>
  </si>
  <si>
    <t xml:space="preserve"> 2013/12/26</t>
  </si>
  <si>
    <t xml:space="preserve"> 2013/12/27</t>
  </si>
  <si>
    <t xml:space="preserve"> 2013/12/30</t>
  </si>
  <si>
    <t xml:space="preserve"> 2013/12/31</t>
  </si>
  <si>
    <t xml:space="preserve"> 2014/01/02</t>
  </si>
  <si>
    <t xml:space="preserve"> 2014/01/03</t>
  </si>
  <si>
    <t xml:space="preserve"> 2014/01/06</t>
  </si>
  <si>
    <t xml:space="preserve"> 2014/01/07</t>
  </si>
  <si>
    <t xml:space="preserve"> 2014/01/08</t>
  </si>
  <si>
    <t xml:space="preserve"> 2014/01/09</t>
  </si>
  <si>
    <t xml:space="preserve"> 2014/01/10</t>
  </si>
  <si>
    <t xml:space="preserve"> 2014/01/13</t>
  </si>
  <si>
    <t xml:space="preserve"> 2014/01/14</t>
  </si>
  <si>
    <t xml:space="preserve"> 2014/01/15</t>
  </si>
  <si>
    <t xml:space="preserve"> 2014/01/16</t>
  </si>
  <si>
    <t xml:space="preserve"> 2014/01/17</t>
  </si>
  <si>
    <t xml:space="preserve"> 2014/01/20</t>
  </si>
  <si>
    <t xml:space="preserve"> 2014/01/21</t>
  </si>
  <si>
    <t xml:space="preserve"> 2014/01/22</t>
  </si>
  <si>
    <t xml:space="preserve"> 2014/01/23</t>
  </si>
  <si>
    <t xml:space="preserve"> 2014/01/24</t>
  </si>
  <si>
    <t xml:space="preserve"> 2014/01/27</t>
  </si>
  <si>
    <t xml:space="preserve"> 2014/01/28</t>
  </si>
  <si>
    <t xml:space="preserve"> 2014/01/29</t>
  </si>
  <si>
    <t xml:space="preserve"> 2014/01/30</t>
  </si>
  <si>
    <t xml:space="preserve"> 2014/02/07</t>
  </si>
  <si>
    <t xml:space="preserve"> 2014/02/10</t>
  </si>
  <si>
    <t xml:space="preserve"> 2014/02/11</t>
  </si>
  <si>
    <t xml:space="preserve"> 2014/02/12</t>
  </si>
  <si>
    <t xml:space="preserve"> 2014/02/13</t>
  </si>
  <si>
    <t xml:space="preserve"> 2014/02/14</t>
  </si>
  <si>
    <t xml:space="preserve"> 2014/02/17</t>
  </si>
  <si>
    <t xml:space="preserve"> 2014/02/18</t>
  </si>
  <si>
    <t xml:space="preserve"> 2014/02/19</t>
  </si>
  <si>
    <t xml:space="preserve"> 2014/02/20</t>
  </si>
  <si>
    <t xml:space="preserve"> 2014/02/21</t>
  </si>
  <si>
    <t xml:space="preserve"> 2014/02/24</t>
  </si>
  <si>
    <t xml:space="preserve"> 2014/02/25</t>
  </si>
  <si>
    <t xml:space="preserve"> 2014/02/26</t>
  </si>
  <si>
    <t xml:space="preserve"> 2014/02/27</t>
  </si>
  <si>
    <t xml:space="preserve"> 2014/02/28</t>
  </si>
  <si>
    <t xml:space="preserve"> 2014/03/03</t>
  </si>
  <si>
    <t xml:space="preserve"> 2014/03/04</t>
  </si>
  <si>
    <t xml:space="preserve"> 2014/03/05</t>
  </si>
  <si>
    <t xml:space="preserve"> 2014/03/06</t>
  </si>
  <si>
    <t xml:space="preserve"> 2014/03/07</t>
  </si>
  <si>
    <t xml:space="preserve"> 2014/03/10</t>
  </si>
  <si>
    <t xml:space="preserve"> 2014/03/11</t>
  </si>
  <si>
    <t xml:space="preserve"> 2014/03/12</t>
  </si>
  <si>
    <t xml:space="preserve"> 2014/03/13</t>
  </si>
  <si>
    <t xml:space="preserve"> 2014/03/14</t>
  </si>
  <si>
    <t xml:space="preserve"> 2014/03/17</t>
  </si>
  <si>
    <t xml:space="preserve"> 2014/03/18</t>
  </si>
  <si>
    <t xml:space="preserve"> 2014/03/19</t>
  </si>
  <si>
    <t xml:space="preserve"> 2014/03/20</t>
  </si>
  <si>
    <t xml:space="preserve"> 2014/03/21</t>
  </si>
  <si>
    <t xml:space="preserve"> 2014/03/24</t>
  </si>
  <si>
    <t xml:space="preserve"> 2014/03/25</t>
  </si>
  <si>
    <t xml:space="preserve"> 2014/03/26</t>
  </si>
  <si>
    <t xml:space="preserve"> 2014/03/27</t>
  </si>
  <si>
    <t xml:space="preserve"> 2014/03/28</t>
  </si>
  <si>
    <t xml:space="preserve"> 2014/03/31</t>
  </si>
  <si>
    <t xml:space="preserve"> 2014/04/01</t>
  </si>
  <si>
    <t xml:space="preserve"> 2014/04/02</t>
  </si>
  <si>
    <t xml:space="preserve"> 2014/04/03</t>
  </si>
  <si>
    <t xml:space="preserve"> 2014/04/04</t>
  </si>
  <si>
    <t xml:space="preserve"> 2014/04/08</t>
  </si>
  <si>
    <t xml:space="preserve"> 2014/04/09</t>
  </si>
  <si>
    <t xml:space="preserve"> 2014/04/10</t>
  </si>
  <si>
    <t xml:space="preserve"> 2014/04/11</t>
  </si>
  <si>
    <t xml:space="preserve"> 2014/04/14</t>
  </si>
  <si>
    <t xml:space="preserve"> 2014/04/15</t>
  </si>
  <si>
    <t xml:space="preserve"> 2014/04/16</t>
  </si>
  <si>
    <t xml:space="preserve"> 2014/04/17</t>
  </si>
  <si>
    <t xml:space="preserve"> 2014/04/18</t>
  </si>
  <si>
    <t xml:space="preserve"> 2014/04/21</t>
  </si>
  <si>
    <t xml:space="preserve"> 2014/04/22</t>
  </si>
  <si>
    <t xml:space="preserve"> 2014/04/23</t>
  </si>
  <si>
    <t xml:space="preserve"> 2014/04/24</t>
  </si>
  <si>
    <t xml:space="preserve"> 2014/04/25</t>
  </si>
  <si>
    <t xml:space="preserve"> 2014/04/28</t>
  </si>
  <si>
    <t xml:space="preserve"> 2014/04/29</t>
  </si>
  <si>
    <t xml:space="preserve"> 2014/04/30</t>
  </si>
  <si>
    <t xml:space="preserve"> 2014/05/05</t>
  </si>
  <si>
    <t xml:space="preserve"> 2014/05/06</t>
  </si>
  <si>
    <t xml:space="preserve"> 2014/05/07</t>
  </si>
  <si>
    <t xml:space="preserve"> 2014/05/08</t>
  </si>
  <si>
    <t xml:space="preserve"> 2014/05/09</t>
  </si>
  <si>
    <t xml:space="preserve"> 2014/05/12</t>
  </si>
  <si>
    <t xml:space="preserve"> 2014/05/13</t>
  </si>
  <si>
    <t xml:space="preserve"> 2014/05/14</t>
  </si>
  <si>
    <t xml:space="preserve"> 2014/05/15</t>
  </si>
  <si>
    <t xml:space="preserve"> 2014/05/16</t>
  </si>
  <si>
    <t xml:space="preserve"> 2014/05/19</t>
  </si>
  <si>
    <t xml:space="preserve"> 2014/05/20</t>
  </si>
  <si>
    <t xml:space="preserve"> 2014/05/21</t>
  </si>
  <si>
    <t xml:space="preserve"> 2014/05/22</t>
  </si>
  <si>
    <t xml:space="preserve"> 2014/05/23</t>
  </si>
  <si>
    <t xml:space="preserve"> 2014/05/26</t>
  </si>
  <si>
    <t xml:space="preserve"> 2014/05/27</t>
  </si>
  <si>
    <t xml:space="preserve"> 2014/05/28</t>
  </si>
  <si>
    <t xml:space="preserve"> 2014/05/29</t>
  </si>
  <si>
    <t xml:space="preserve"> 2014/05/30</t>
  </si>
  <si>
    <t xml:space="preserve"> 2014/06/03</t>
  </si>
  <si>
    <t xml:space="preserve"> 2014/06/04</t>
  </si>
  <si>
    <t xml:space="preserve"> 2014/06/05</t>
  </si>
  <si>
    <t xml:space="preserve"> 2014/06/06</t>
  </si>
  <si>
    <t xml:space="preserve"> 2014/06/09</t>
  </si>
  <si>
    <t xml:space="preserve"> 2014/06/10</t>
  </si>
  <si>
    <t xml:space="preserve"> 2014/06/11</t>
  </si>
  <si>
    <t xml:space="preserve"> 2014/06/12</t>
  </si>
  <si>
    <t xml:space="preserve"> 2014/06/13</t>
  </si>
  <si>
    <t xml:space="preserve"> 2014/06/16</t>
  </si>
  <si>
    <t xml:space="preserve"> 2014/06/17</t>
  </si>
  <si>
    <t xml:space="preserve"> 2014/06/18</t>
  </si>
  <si>
    <t xml:space="preserve"> 2014/06/19</t>
  </si>
  <si>
    <t xml:space="preserve"> 2014/06/20</t>
  </si>
  <si>
    <t xml:space="preserve"> 2014/06/23</t>
  </si>
  <si>
    <t xml:space="preserve"> 2014/06/24</t>
  </si>
  <si>
    <t xml:space="preserve"> 2014/06/25</t>
  </si>
  <si>
    <t xml:space="preserve"> 2014/06/26</t>
  </si>
  <si>
    <t xml:space="preserve"> 2014/06/27</t>
  </si>
  <si>
    <t xml:space="preserve"> 2014/06/30</t>
  </si>
  <si>
    <t xml:space="preserve"> 2014/07/01</t>
  </si>
  <si>
    <t xml:space="preserve"> 2014/07/02</t>
  </si>
  <si>
    <t xml:space="preserve"> 2014/07/03</t>
  </si>
  <si>
    <t xml:space="preserve"> 2014/07/04</t>
  </si>
  <si>
    <t xml:space="preserve"> 2014/07/07</t>
  </si>
  <si>
    <t xml:space="preserve"> 2014/07/08</t>
  </si>
  <si>
    <t xml:space="preserve"> 2014/07/09</t>
  </si>
  <si>
    <t xml:space="preserve"> 2014/07/10</t>
  </si>
  <si>
    <t xml:space="preserve"> 2014/07/11</t>
  </si>
  <si>
    <t xml:space="preserve"> 2014/07/14</t>
  </si>
  <si>
    <t xml:space="preserve"> 2014/07/15</t>
  </si>
  <si>
    <t xml:space="preserve"> 2014/07/16</t>
  </si>
  <si>
    <t xml:space="preserve"> 2014/07/17</t>
  </si>
  <si>
    <t xml:space="preserve"> 2014/07/18</t>
  </si>
  <si>
    <t xml:space="preserve"> 2014/07/21</t>
  </si>
  <si>
    <t xml:space="preserve"> 2014/07/22</t>
  </si>
  <si>
    <t xml:space="preserve"> 2014/07/23</t>
  </si>
  <si>
    <t xml:space="preserve"> 2014/07/24</t>
  </si>
  <si>
    <t xml:space="preserve"> 2014/07/25</t>
  </si>
  <si>
    <t xml:space="preserve"> 2014/07/28</t>
  </si>
  <si>
    <t xml:space="preserve"> 2014/07/29</t>
  </si>
  <si>
    <t xml:space="preserve"> 2014/07/30</t>
  </si>
  <si>
    <t xml:space="preserve"> 2014/07/31</t>
  </si>
  <si>
    <t xml:space="preserve"> 2014/08/01</t>
  </si>
  <si>
    <t xml:space="preserve"> 2014/08/04</t>
  </si>
  <si>
    <t xml:space="preserve"> 2014/08/05</t>
  </si>
  <si>
    <t xml:space="preserve"> 2014/08/06</t>
  </si>
  <si>
    <t xml:space="preserve"> 2014/08/07</t>
  </si>
  <si>
    <t xml:space="preserve"> 2014/08/08</t>
  </si>
  <si>
    <t xml:space="preserve"> 2014/08/11</t>
  </si>
  <si>
    <t xml:space="preserve"> 2014/08/12</t>
  </si>
  <si>
    <t xml:space="preserve"> 2014/08/13</t>
  </si>
  <si>
    <t xml:space="preserve"> 2014/08/14</t>
  </si>
  <si>
    <t xml:space="preserve"> 2014/08/15</t>
  </si>
  <si>
    <t xml:space="preserve"> 2014/08/18</t>
  </si>
  <si>
    <t xml:space="preserve"> 2014/08/19</t>
  </si>
  <si>
    <t xml:space="preserve"> 2014/08/20</t>
  </si>
  <si>
    <t xml:space="preserve"> 2014/08/21</t>
  </si>
  <si>
    <t xml:space="preserve"> 2014/08/22</t>
  </si>
  <si>
    <t xml:space="preserve"> 2014/08/25</t>
  </si>
  <si>
    <t xml:space="preserve"> 2014/08/26</t>
  </si>
  <si>
    <t xml:space="preserve"> 2014/08/27</t>
  </si>
  <si>
    <t xml:space="preserve"> 2014/08/28</t>
  </si>
  <si>
    <t xml:space="preserve"> 2014/08/29</t>
  </si>
  <si>
    <t xml:space="preserve"> 2014/09/01</t>
  </si>
  <si>
    <t xml:space="preserve"> 2014/09/02</t>
  </si>
  <si>
    <t xml:space="preserve"> 2014/09/03</t>
  </si>
  <si>
    <t xml:space="preserve"> 2014/09/04</t>
  </si>
  <si>
    <t xml:space="preserve"> 2014/09/05</t>
  </si>
  <si>
    <t xml:space="preserve"> 2014/09/09</t>
  </si>
  <si>
    <t xml:space="preserve"> 2014/09/10</t>
  </si>
  <si>
    <t xml:space="preserve"> 2014/09/11</t>
  </si>
  <si>
    <t xml:space="preserve"> 2014/09/12</t>
  </si>
  <si>
    <t xml:space="preserve"> 2014/09/15</t>
  </si>
  <si>
    <t xml:space="preserve"> 2014/09/16</t>
  </si>
  <si>
    <t xml:space="preserve"> 2014/09/17</t>
  </si>
  <si>
    <t xml:space="preserve"> 2014/09/18</t>
  </si>
  <si>
    <t xml:space="preserve"> 2014/09/19</t>
  </si>
  <si>
    <t xml:space="preserve"> 2014/09/22</t>
  </si>
  <si>
    <t xml:space="preserve"> 2014/09/23</t>
  </si>
  <si>
    <t xml:space="preserve"> 2014/09/24</t>
  </si>
  <si>
    <t xml:space="preserve"> 2014/09/25</t>
  </si>
  <si>
    <t xml:space="preserve"> 2014/09/26</t>
  </si>
  <si>
    <t xml:space="preserve"> 2014/09/29</t>
  </si>
  <si>
    <t xml:space="preserve"> 2014/09/30</t>
  </si>
  <si>
    <t xml:space="preserve"> 2014/10/08</t>
  </si>
  <si>
    <t xml:space="preserve"> 2014/10/09</t>
  </si>
  <si>
    <t xml:space="preserve"> 2014/10/10</t>
  </si>
  <si>
    <t xml:space="preserve"> 2014/10/13</t>
  </si>
  <si>
    <t xml:space="preserve"> 2014/10/14</t>
  </si>
  <si>
    <t xml:space="preserve"> 2014/10/15</t>
  </si>
  <si>
    <t xml:space="preserve"> 2014/10/16</t>
  </si>
  <si>
    <t xml:space="preserve"> 2014/10/17</t>
  </si>
  <si>
    <t xml:space="preserve"> 2014/10/20</t>
  </si>
  <si>
    <t xml:space="preserve"> 2014/10/21</t>
  </si>
  <si>
    <t xml:space="preserve"> 2014/10/22</t>
  </si>
  <si>
    <t xml:space="preserve"> 2014/10/23</t>
  </si>
  <si>
    <t xml:space="preserve"> 2014/10/24</t>
  </si>
  <si>
    <t xml:space="preserve"> 2014/10/27</t>
  </si>
  <si>
    <t xml:space="preserve"> 2014/10/28</t>
  </si>
  <si>
    <t xml:space="preserve"> 2014/10/29</t>
  </si>
  <si>
    <t xml:space="preserve"> 2014/10/30</t>
  </si>
  <si>
    <t xml:space="preserve"> 2014/10/31</t>
  </si>
  <si>
    <t xml:space="preserve"> 2014/11/03</t>
  </si>
  <si>
    <t xml:space="preserve"> 2014/11/04</t>
  </si>
  <si>
    <t xml:space="preserve"> 2014/11/05</t>
  </si>
  <si>
    <t xml:space="preserve"> 2014/11/06</t>
  </si>
  <si>
    <t xml:space="preserve"> 2014/11/07</t>
  </si>
  <si>
    <t xml:space="preserve"> 2014/11/10</t>
  </si>
  <si>
    <t xml:space="preserve"> 2014/11/11</t>
  </si>
  <si>
    <t xml:space="preserve"> 2014/11/12</t>
  </si>
  <si>
    <t xml:space="preserve"> 2014/11/13</t>
  </si>
  <si>
    <t xml:space="preserve"> 2014/11/14</t>
  </si>
  <si>
    <t xml:space="preserve"> 2014/11/17</t>
  </si>
  <si>
    <t xml:space="preserve"> 2014/11/18</t>
  </si>
  <si>
    <t xml:space="preserve"> 2014/11/19</t>
  </si>
  <si>
    <t xml:space="preserve"> 2014/11/20</t>
  </si>
  <si>
    <t xml:space="preserve"> 2014/11/21</t>
  </si>
  <si>
    <t xml:space="preserve"> 2014/11/24</t>
  </si>
  <si>
    <t xml:space="preserve"> 2014/11/25</t>
  </si>
  <si>
    <t xml:space="preserve"> 2014/11/26</t>
  </si>
  <si>
    <t xml:space="preserve"> 2014/11/27</t>
  </si>
  <si>
    <t xml:space="preserve"> 2014/11/28</t>
  </si>
  <si>
    <t xml:space="preserve"> 2014/12/01</t>
  </si>
  <si>
    <t xml:space="preserve"> 2014/12/02</t>
  </si>
  <si>
    <t xml:space="preserve"> 2014/12/03</t>
  </si>
  <si>
    <t xml:space="preserve"> 2014/12/04</t>
  </si>
  <si>
    <t xml:space="preserve"> 2014/12/05</t>
  </si>
  <si>
    <t xml:space="preserve"> 2014/12/08</t>
  </si>
  <si>
    <t xml:space="preserve"> 2014/12/09</t>
  </si>
  <si>
    <t xml:space="preserve"> 2014/12/10</t>
  </si>
  <si>
    <t xml:space="preserve"> 2014/12/16</t>
  </si>
  <si>
    <t xml:space="preserve"> 2014/12/17</t>
  </si>
  <si>
    <t xml:space="preserve"> 2014/12/18</t>
  </si>
  <si>
    <t xml:space="preserve"> 2014/12/19</t>
  </si>
  <si>
    <t xml:space="preserve"> 2014/12/22</t>
  </si>
  <si>
    <t xml:space="preserve"> 2014/12/23</t>
  </si>
  <si>
    <t xml:space="preserve"> 2014/12/24</t>
  </si>
  <si>
    <t xml:space="preserve"> 2014/12/25</t>
  </si>
  <si>
    <t xml:space="preserve"> 2014/12/26</t>
  </si>
  <si>
    <t xml:space="preserve"> 2014/12/29</t>
  </si>
  <si>
    <t xml:space="preserve"> 2014/12/30</t>
  </si>
  <si>
    <t xml:space="preserve"> 2014/12/31</t>
  </si>
  <si>
    <t xml:space="preserve"> 2015/01/05</t>
  </si>
  <si>
    <t xml:space="preserve"> 2015/01/06</t>
  </si>
  <si>
    <t xml:space="preserve"> 2015/01/07</t>
  </si>
  <si>
    <t xml:space="preserve"> 2015/01/08</t>
  </si>
  <si>
    <t xml:space="preserve"> 2015/01/09</t>
  </si>
  <si>
    <t xml:space="preserve"> 2015/01/12</t>
  </si>
  <si>
    <t xml:space="preserve"> 2015/01/13</t>
  </si>
  <si>
    <t xml:space="preserve"> 2015/01/14</t>
  </si>
  <si>
    <t xml:space="preserve"> 2015/01/15</t>
  </si>
  <si>
    <t xml:space="preserve"> 2015/01/16</t>
  </si>
  <si>
    <t xml:space="preserve"> 2015/01/19</t>
  </si>
  <si>
    <t xml:space="preserve"> 2015/01/20</t>
  </si>
  <si>
    <t xml:space="preserve"> 2015/01/21</t>
  </si>
  <si>
    <t xml:space="preserve"> 2015/01/22</t>
  </si>
  <si>
    <t xml:space="preserve"> 2015/01/23</t>
  </si>
  <si>
    <t xml:space="preserve"> 2015/01/26</t>
  </si>
  <si>
    <t xml:space="preserve"> 2015/01/27</t>
  </si>
  <si>
    <t xml:space="preserve"> 2015/01/28</t>
  </si>
  <si>
    <t xml:space="preserve"> 2015/01/29</t>
  </si>
  <si>
    <t xml:space="preserve"> 2015/01/30</t>
  </si>
  <si>
    <t xml:space="preserve"> 2015/02/02</t>
  </si>
  <si>
    <t xml:space="preserve"> 2015/02/03</t>
  </si>
  <si>
    <t xml:space="preserve"> 2015/02/04</t>
  </si>
  <si>
    <t xml:space="preserve"> 2015/02/05</t>
  </si>
  <si>
    <t xml:space="preserve"> 2015/02/06</t>
  </si>
  <si>
    <t xml:space="preserve"> 2015/02/09</t>
  </si>
  <si>
    <t xml:space="preserve"> 2015/02/10</t>
  </si>
  <si>
    <t xml:space="preserve"> 2015/02/11</t>
  </si>
  <si>
    <t xml:space="preserve"> 2015/02/12</t>
  </si>
  <si>
    <t xml:space="preserve"> 2015/02/13</t>
  </si>
  <si>
    <t xml:space="preserve"> 2015/02/16</t>
  </si>
  <si>
    <t xml:space="preserve"> 2015/02/17</t>
  </si>
  <si>
    <t xml:space="preserve"> 2015/02/25</t>
  </si>
  <si>
    <t xml:space="preserve"> 2015/02/26</t>
  </si>
  <si>
    <t xml:space="preserve"> 2015/02/27</t>
  </si>
  <si>
    <t xml:space="preserve"> 2015/03/02</t>
  </si>
  <si>
    <t xml:space="preserve"> 2015/03/03</t>
  </si>
  <si>
    <t xml:space="preserve"> 2015/03/04</t>
  </si>
  <si>
    <t xml:space="preserve"> 2015/03/05</t>
  </si>
  <si>
    <t xml:space="preserve"> 2015/03/06</t>
  </si>
  <si>
    <t xml:space="preserve"> 2015/03/09</t>
  </si>
  <si>
    <t xml:space="preserve"> 2015/03/10</t>
  </si>
  <si>
    <t xml:space="preserve"> 2015/03/11</t>
  </si>
  <si>
    <t xml:space="preserve"> 2015/03/12</t>
  </si>
  <si>
    <t xml:space="preserve"> 2015/03/13</t>
  </si>
  <si>
    <t xml:space="preserve"> 2015/03/16</t>
  </si>
  <si>
    <t xml:space="preserve"> 2015/03/17</t>
  </si>
  <si>
    <t xml:space="preserve"> 2015/03/18</t>
  </si>
  <si>
    <t xml:space="preserve"> 2015/03/19</t>
  </si>
  <si>
    <t xml:space="preserve"> 2015/03/20</t>
  </si>
  <si>
    <t xml:space="preserve"> 2015/03/23</t>
  </si>
  <si>
    <t xml:space="preserve"> 2015/03/24</t>
  </si>
  <si>
    <t xml:space="preserve"> 2015/03/25</t>
  </si>
  <si>
    <t xml:space="preserve"> 2015/03/26</t>
  </si>
  <si>
    <t xml:space="preserve"> 2015/03/27</t>
  </si>
  <si>
    <t xml:space="preserve"> 2015/03/30</t>
  </si>
  <si>
    <t xml:space="preserve"> 2015/03/31</t>
  </si>
  <si>
    <t xml:space="preserve"> 2015/04/01</t>
  </si>
  <si>
    <t xml:space="preserve"> 2015/04/02</t>
  </si>
  <si>
    <t xml:space="preserve"> 2015/04/03</t>
  </si>
  <si>
    <t xml:space="preserve"> 2015/04/07</t>
  </si>
  <si>
    <t xml:space="preserve"> 2015/04/08</t>
  </si>
  <si>
    <t xml:space="preserve"> 2015/04/09</t>
  </si>
  <si>
    <t xml:space="preserve"> 2015/04/10</t>
  </si>
  <si>
    <t xml:space="preserve"> 2015/04/13</t>
  </si>
  <si>
    <t xml:space="preserve"> 2015/04/14</t>
  </si>
  <si>
    <t xml:space="preserve"> 2015/04/15</t>
  </si>
  <si>
    <t xml:space="preserve"> 2015/04/16</t>
  </si>
  <si>
    <t xml:space="preserve"> 2015/04/17</t>
  </si>
  <si>
    <t xml:space="preserve"> 2015/04/20</t>
  </si>
  <si>
    <t xml:space="preserve"> 2015/04/21</t>
  </si>
  <si>
    <t xml:space="preserve"> 2015/04/22</t>
  </si>
  <si>
    <t xml:space="preserve"> 2015/04/23</t>
  </si>
  <si>
    <t xml:space="preserve"> 2015/04/24</t>
  </si>
  <si>
    <t xml:space="preserve"> 2015/04/27</t>
  </si>
  <si>
    <t xml:space="preserve"> 2015/04/28</t>
  </si>
  <si>
    <t xml:space="preserve"> 2015/04/29</t>
  </si>
  <si>
    <t xml:space="preserve"> 2015/04/30</t>
  </si>
  <si>
    <t xml:space="preserve"> 2015/05/04</t>
  </si>
  <si>
    <t xml:space="preserve"> 2015/05/05</t>
  </si>
  <si>
    <t xml:space="preserve"> 2015/05/06</t>
  </si>
  <si>
    <t xml:space="preserve"> 2015/05/07</t>
  </si>
  <si>
    <t xml:space="preserve"> 2015/05/08</t>
  </si>
  <si>
    <t xml:space="preserve"> 2015/05/11</t>
  </si>
  <si>
    <t xml:space="preserve"> 2015/05/12</t>
  </si>
  <si>
    <t xml:space="preserve"> 2015/05/13</t>
  </si>
  <si>
    <t xml:space="preserve"> 2015/05/14</t>
  </si>
  <si>
    <t xml:space="preserve"> 2015/05/15</t>
  </si>
  <si>
    <t xml:space="preserve"> 2015/05/18</t>
  </si>
  <si>
    <t xml:space="preserve"> 2015/05/19</t>
  </si>
  <si>
    <t xml:space="preserve"> 2015/05/20</t>
  </si>
  <si>
    <t xml:space="preserve"> 2015/05/21</t>
  </si>
  <si>
    <t xml:space="preserve"> 2015/05/22</t>
  </si>
  <si>
    <t xml:space="preserve"> 2015/05/25</t>
  </si>
  <si>
    <t xml:space="preserve"> 2015/05/26</t>
  </si>
  <si>
    <t xml:space="preserve"> 2015/05/27</t>
  </si>
  <si>
    <t xml:space="preserve"> 2015/05/28</t>
  </si>
  <si>
    <t xml:space="preserve"> 2015/05/29</t>
  </si>
  <si>
    <t xml:space="preserve"> 2015/06/01</t>
  </si>
  <si>
    <t xml:space="preserve"> 2015/06/29</t>
  </si>
  <si>
    <t xml:space="preserve"> 2015/06/30</t>
  </si>
  <si>
    <t xml:space="preserve"> 2015/07/01</t>
  </si>
  <si>
    <t xml:space="preserve"> 2015/07/02</t>
  </si>
  <si>
    <t xml:space="preserve"> 2015/07/03</t>
  </si>
  <si>
    <t xml:space="preserve"> 2015/07/06</t>
  </si>
  <si>
    <t xml:space="preserve"> 2015/07/07</t>
  </si>
  <si>
    <t xml:space="preserve"> 2015/07/14</t>
  </si>
  <si>
    <t xml:space="preserve"> 2015/07/15</t>
  </si>
  <si>
    <t xml:space="preserve"> 2015/07/16</t>
  </si>
  <si>
    <t xml:space="preserve"> 2015/07/17</t>
  </si>
  <si>
    <t xml:space="preserve"> 2015/07/20</t>
  </si>
  <si>
    <t xml:space="preserve"> 2015/07/21</t>
  </si>
  <si>
    <t xml:space="preserve"> 2015/07/22</t>
  </si>
  <si>
    <t xml:space="preserve"> 2015/07/23</t>
  </si>
  <si>
    <t xml:space="preserve"> 2015/07/24</t>
  </si>
  <si>
    <t xml:space="preserve"> 2015/07/27</t>
  </si>
  <si>
    <t xml:space="preserve"> 2015/07/28</t>
  </si>
  <si>
    <t xml:space="preserve"> 2015/07/29</t>
  </si>
  <si>
    <t xml:space="preserve"> 2015/07/30</t>
  </si>
  <si>
    <t xml:space="preserve"> 2015/07/31</t>
  </si>
  <si>
    <t xml:space="preserve"> 2015/08/03</t>
  </si>
  <si>
    <t xml:space="preserve"> 2015/08/04</t>
  </si>
  <si>
    <t xml:space="preserve"> 2015/08/05</t>
  </si>
  <si>
    <t xml:space="preserve"> 2015/08/06</t>
  </si>
  <si>
    <t xml:space="preserve"> 2015/08/07</t>
  </si>
  <si>
    <t xml:space="preserve"> 2015/08/10</t>
  </si>
  <si>
    <t xml:space="preserve"> 2015/08/11</t>
  </si>
  <si>
    <t xml:space="preserve"> 2015/08/12</t>
  </si>
  <si>
    <t xml:space="preserve"> 2015/08/13</t>
  </si>
  <si>
    <t xml:space="preserve"> 2015/08/14</t>
  </si>
  <si>
    <t xml:space="preserve"> 2015/08/17</t>
  </si>
  <si>
    <t xml:space="preserve"> 2015/08/18</t>
  </si>
  <si>
    <t xml:space="preserve"> 2015/08/19</t>
  </si>
  <si>
    <t xml:space="preserve"> 2015/08/20</t>
  </si>
  <si>
    <t xml:space="preserve"> 2015/08/21</t>
  </si>
  <si>
    <t xml:space="preserve"> 2015/08/24</t>
  </si>
  <si>
    <t xml:space="preserve"> 2015/08/25</t>
  </si>
  <si>
    <t xml:space="preserve"> 2015/08/26</t>
  </si>
  <si>
    <t xml:space="preserve"> 2015/08/27</t>
  </si>
  <si>
    <t xml:space="preserve"> 2015/08/28</t>
  </si>
  <si>
    <t xml:space="preserve"> 2015/08/31</t>
  </si>
  <si>
    <t xml:space="preserve"> 2015/09/01</t>
  </si>
  <si>
    <t xml:space="preserve"> 2015/09/02</t>
  </si>
  <si>
    <t xml:space="preserve"> 2015/09/07</t>
  </si>
  <si>
    <t xml:space="preserve"> 2015/09/08</t>
  </si>
  <si>
    <t xml:space="preserve"> 2015/09/09</t>
  </si>
  <si>
    <t xml:space="preserve"> 2015/09/10</t>
  </si>
  <si>
    <t xml:space="preserve"> 2015/09/11</t>
  </si>
  <si>
    <t xml:space="preserve"> 2015/09/14</t>
  </si>
  <si>
    <t xml:space="preserve"> 2015/09/15</t>
  </si>
  <si>
    <t xml:space="preserve"> 2015/09/16</t>
  </si>
  <si>
    <t xml:space="preserve"> 2015/09/17</t>
  </si>
  <si>
    <t xml:space="preserve"> 2015/09/18</t>
  </si>
  <si>
    <t xml:space="preserve"> 2015/09/21</t>
  </si>
  <si>
    <t xml:space="preserve"> 2015/09/22</t>
  </si>
  <si>
    <t xml:space="preserve"> 2015/09/23</t>
  </si>
  <si>
    <t xml:space="preserve"> 2015/09/24</t>
  </si>
  <si>
    <t xml:space="preserve"> 2015/09/25</t>
  </si>
  <si>
    <t xml:space="preserve"> 2015/09/28</t>
  </si>
  <si>
    <t xml:space="preserve"> 2015/09/29</t>
  </si>
  <si>
    <t xml:space="preserve"> 2015/09/30</t>
  </si>
  <si>
    <t xml:space="preserve"> 2015/10/08</t>
  </si>
  <si>
    <t xml:space="preserve"> 2015/10/09</t>
  </si>
  <si>
    <t xml:space="preserve"> 2015/10/12</t>
  </si>
  <si>
    <t xml:space="preserve"> 2015/10/13</t>
  </si>
  <si>
    <t xml:space="preserve"> 2015/10/14</t>
  </si>
  <si>
    <t xml:space="preserve"> 2015/10/15</t>
  </si>
  <si>
    <t xml:space="preserve"> 2015/10/16</t>
  </si>
  <si>
    <t xml:space="preserve"> 2015/10/19</t>
  </si>
  <si>
    <t xml:space="preserve"> 2015/10/20</t>
  </si>
  <si>
    <t xml:space="preserve"> 2015/10/21</t>
  </si>
  <si>
    <t xml:space="preserve"> 2015/10/22</t>
  </si>
  <si>
    <t xml:space="preserve"> 2015/10/23</t>
  </si>
  <si>
    <t xml:space="preserve"> 2015/10/26</t>
  </si>
  <si>
    <t xml:space="preserve"> 2015/10/27</t>
  </si>
  <si>
    <t xml:space="preserve"> 2015/10/28</t>
  </si>
  <si>
    <t xml:space="preserve"> 2015/10/29</t>
  </si>
  <si>
    <t xml:space="preserve"> 2015/10/30</t>
  </si>
  <si>
    <t xml:space="preserve"> 2015/11/02</t>
  </si>
  <si>
    <t xml:space="preserve"> 2015/11/03</t>
  </si>
  <si>
    <t xml:space="preserve"> 2015/11/04</t>
  </si>
  <si>
    <t xml:space="preserve"> 2015/11/05</t>
  </si>
  <si>
    <t xml:space="preserve"> 2015/11/06</t>
  </si>
  <si>
    <t xml:space="preserve"> 2015/11/09</t>
  </si>
  <si>
    <t xml:space="preserve"> 2015/11/10</t>
  </si>
  <si>
    <t xml:space="preserve"> 2015/11/11</t>
  </si>
  <si>
    <t xml:space="preserve"> 2015/11/12</t>
  </si>
  <si>
    <t xml:space="preserve"> 2015/11/13</t>
  </si>
  <si>
    <t xml:space="preserve"> 2015/11/16</t>
  </si>
  <si>
    <t xml:space="preserve"> 2015/11/17</t>
  </si>
  <si>
    <t xml:space="preserve"> 2015/11/18</t>
  </si>
  <si>
    <t xml:space="preserve"> 2015/11/19</t>
  </si>
  <si>
    <t xml:space="preserve"> 2015/11/20</t>
  </si>
  <si>
    <t xml:space="preserve"> 2015/11/23</t>
  </si>
  <si>
    <t xml:space="preserve"> 2015/11/24</t>
  </si>
  <si>
    <t xml:space="preserve"> 2015/11/25</t>
  </si>
  <si>
    <t xml:space="preserve"> 2015/11/26</t>
  </si>
  <si>
    <t xml:space="preserve"> 2015/11/27</t>
  </si>
  <si>
    <t xml:space="preserve"> 2015/11/30</t>
  </si>
  <si>
    <t xml:space="preserve"> 2015/12/01</t>
  </si>
  <si>
    <t xml:space="preserve"> 2015/12/02</t>
  </si>
  <si>
    <t xml:space="preserve"> 2015/12/03</t>
  </si>
  <si>
    <t xml:space="preserve"> 2015/12/04</t>
  </si>
  <si>
    <t xml:space="preserve"> 2015/12/07</t>
  </si>
  <si>
    <t xml:space="preserve"> 2015/12/08</t>
  </si>
  <si>
    <t xml:space="preserve"> 2015/12/09</t>
  </si>
  <si>
    <t xml:space="preserve"> 2015/12/10</t>
  </si>
  <si>
    <t xml:space="preserve"> 2015/12/11</t>
  </si>
  <si>
    <t xml:space="preserve"> 2015/12/14</t>
  </si>
  <si>
    <t xml:space="preserve"> 2015/12/15</t>
  </si>
  <si>
    <t xml:space="preserve"> 2015/12/16</t>
  </si>
  <si>
    <t xml:space="preserve"> 2015/12/17</t>
  </si>
  <si>
    <t xml:space="preserve"> 2015/12/18</t>
  </si>
  <si>
    <t xml:space="preserve"> 2015/12/21</t>
  </si>
  <si>
    <t xml:space="preserve"> 2015/12/22</t>
  </si>
  <si>
    <t xml:space="preserve"> 2015/12/23</t>
  </si>
  <si>
    <t xml:space="preserve"> 2015/12/24</t>
  </si>
  <si>
    <t xml:space="preserve"> 2015/12/25</t>
  </si>
  <si>
    <t xml:space="preserve"> 2015/12/28</t>
  </si>
  <si>
    <t xml:space="preserve"> 2015/12/29</t>
  </si>
  <si>
    <t xml:space="preserve"> 2015/12/30</t>
  </si>
  <si>
    <t xml:space="preserve"> 2015/12/31</t>
  </si>
  <si>
    <t xml:space="preserve"> 2016/01/04</t>
  </si>
  <si>
    <t xml:space="preserve"> 2016/01/05</t>
  </si>
  <si>
    <t xml:space="preserve"> 2016/01/06</t>
  </si>
  <si>
    <t xml:space="preserve"> 2016/01/07</t>
  </si>
  <si>
    <t xml:space="preserve"> 2016/01/08</t>
  </si>
  <si>
    <t xml:space="preserve"> 2016/01/11</t>
  </si>
  <si>
    <t xml:space="preserve"> 2016/01/12</t>
  </si>
  <si>
    <t xml:space="preserve"> 2016/01/13</t>
  </si>
  <si>
    <t xml:space="preserve"> 2016/01/14</t>
  </si>
  <si>
    <t xml:space="preserve"> 2016/01/15</t>
  </si>
  <si>
    <t xml:space="preserve"> 2016/01/18</t>
  </si>
  <si>
    <t xml:space="preserve"> 2016/01/19</t>
  </si>
  <si>
    <t xml:space="preserve"> 2016/01/20</t>
  </si>
  <si>
    <t xml:space="preserve"> 2016/01/21</t>
  </si>
  <si>
    <t xml:space="preserve"> 2016/01/28</t>
  </si>
  <si>
    <t xml:space="preserve"> 2016/01/29</t>
  </si>
  <si>
    <t xml:space="preserve"> 2016/02/01</t>
  </si>
  <si>
    <t xml:space="preserve"> 2016/02/02</t>
  </si>
  <si>
    <t xml:space="preserve"> 2016/02/03</t>
  </si>
  <si>
    <t xml:space="preserve"> 2016/02/04</t>
  </si>
  <si>
    <t xml:space="preserve"> 2016/02/05</t>
  </si>
  <si>
    <t xml:space="preserve"> 2016/02/15</t>
  </si>
  <si>
    <t xml:space="preserve"> 2016/02/16</t>
  </si>
  <si>
    <t xml:space="preserve"> 2016/02/17</t>
  </si>
  <si>
    <t xml:space="preserve"> 2016/02/18</t>
  </si>
  <si>
    <t xml:space="preserve"> 2016/02/19</t>
  </si>
  <si>
    <t xml:space="preserve"> 2016/02/22</t>
  </si>
  <si>
    <t xml:space="preserve"> 2016/02/23</t>
  </si>
  <si>
    <t xml:space="preserve"> 2016/02/24</t>
  </si>
  <si>
    <t xml:space="preserve"> 2016/02/25</t>
  </si>
  <si>
    <t xml:space="preserve"> 2016/02/26</t>
  </si>
  <si>
    <t xml:space="preserve"> 2016/02/29</t>
  </si>
  <si>
    <t xml:space="preserve"> 2016/03/01</t>
  </si>
  <si>
    <t xml:space="preserve"> 2016/03/02</t>
  </si>
  <si>
    <t xml:space="preserve"> 2016/03/03</t>
  </si>
  <si>
    <t xml:space="preserve"> 2016/03/04</t>
  </si>
  <si>
    <t xml:space="preserve"> 2016/03/07</t>
  </si>
  <si>
    <t xml:space="preserve"> 2016/03/08</t>
  </si>
  <si>
    <t xml:space="preserve"> 2016/03/09</t>
  </si>
  <si>
    <t xml:space="preserve"> 2016/03/10</t>
  </si>
  <si>
    <t xml:space="preserve"> 2016/03/11</t>
  </si>
  <si>
    <t xml:space="preserve"> 2016/03/14</t>
  </si>
  <si>
    <t xml:space="preserve"> 2016/03/15</t>
  </si>
  <si>
    <t xml:space="preserve"> 2016/03/16</t>
  </si>
  <si>
    <t xml:space="preserve"> 2016/03/17</t>
  </si>
  <si>
    <t xml:space="preserve"> 2016/03/18</t>
  </si>
  <si>
    <t xml:space="preserve"> 2016/03/21</t>
  </si>
  <si>
    <t xml:space="preserve"> 2016/03/22</t>
  </si>
  <si>
    <t xml:space="preserve"> 2016/03/23</t>
  </si>
  <si>
    <t xml:space="preserve"> 2016/03/24</t>
  </si>
  <si>
    <t xml:space="preserve"> 2016/03/25</t>
  </si>
  <si>
    <t xml:space="preserve"> 2016/03/28</t>
  </si>
  <si>
    <t xml:space="preserve"> 2016/03/29</t>
  </si>
  <si>
    <t xml:space="preserve"> 2016/03/30</t>
  </si>
  <si>
    <t xml:space="preserve"> 2016/03/31</t>
  </si>
  <si>
    <t xml:space="preserve"> 2016/04/01</t>
  </si>
  <si>
    <t xml:space="preserve"> 2016/04/05</t>
  </si>
  <si>
    <t xml:space="preserve"> 2016/04/06</t>
  </si>
  <si>
    <t xml:space="preserve"> 2016/04/07</t>
  </si>
  <si>
    <t xml:space="preserve"> 2016/04/08</t>
  </si>
  <si>
    <t xml:space="preserve"> 2016/04/11</t>
  </si>
  <si>
    <t xml:space="preserve"> 2016/04/12</t>
  </si>
  <si>
    <t xml:space="preserve"> 2016/04/13</t>
  </si>
  <si>
    <t xml:space="preserve"> 2016/04/14</t>
  </si>
  <si>
    <t xml:space="preserve"> 2016/04/15</t>
  </si>
  <si>
    <t xml:space="preserve"> 2016/04/18</t>
  </si>
  <si>
    <t xml:space="preserve"> 2016/04/19</t>
  </si>
  <si>
    <t xml:space="preserve"> 2016/04/20</t>
  </si>
  <si>
    <t xml:space="preserve"> 2016/04/21</t>
  </si>
  <si>
    <t xml:space="preserve"> 2016/04/22</t>
  </si>
  <si>
    <t xml:space="preserve"> 2016/04/25</t>
  </si>
  <si>
    <t xml:space="preserve"> 2016/04/26</t>
  </si>
  <si>
    <t xml:space="preserve"> 2016/04/27</t>
  </si>
  <si>
    <t xml:space="preserve"> 2016/04/28</t>
  </si>
  <si>
    <t xml:space="preserve"> 2016/04/29</t>
  </si>
  <si>
    <t xml:space="preserve"> 2016/05/03</t>
  </si>
  <si>
    <t xml:space="preserve"> 2016/05/04</t>
  </si>
  <si>
    <t xml:space="preserve"> 2016/05/05</t>
  </si>
  <si>
    <t xml:space="preserve"> 2016/05/06</t>
  </si>
  <si>
    <t xml:space="preserve"> 2016/05/09</t>
  </si>
  <si>
    <t xml:space="preserve"> 2016/05/10</t>
  </si>
  <si>
    <t xml:space="preserve"> 2016/05/11</t>
  </si>
  <si>
    <t xml:space="preserve"> 2016/05/12</t>
  </si>
  <si>
    <t xml:space="preserve"> 2016/05/13</t>
  </si>
  <si>
    <t xml:space="preserve"> 2016/05/16</t>
  </si>
  <si>
    <t xml:space="preserve"> 2016/05/17</t>
  </si>
  <si>
    <t xml:space="preserve"> 2016/05/18</t>
  </si>
  <si>
    <t xml:space="preserve"> 2016/05/19</t>
  </si>
  <si>
    <t xml:space="preserve"> 2016/05/20</t>
  </si>
  <si>
    <t xml:space="preserve"> 2016/05/23</t>
  </si>
  <si>
    <t xml:space="preserve"> 2016/05/24</t>
  </si>
  <si>
    <t xml:space="preserve"> 2016/05/25</t>
  </si>
  <si>
    <t xml:space="preserve"> 2016/05/26</t>
  </si>
  <si>
    <t xml:space="preserve"> 2016/05/27</t>
  </si>
  <si>
    <t xml:space="preserve"> 2016/05/30</t>
  </si>
  <si>
    <t xml:space="preserve"> 2016/05/31</t>
  </si>
  <si>
    <t xml:space="preserve"> 2016/06/01</t>
  </si>
  <si>
    <t xml:space="preserve"> 2016/06/02</t>
  </si>
  <si>
    <t xml:space="preserve"> 2016/06/03</t>
  </si>
  <si>
    <t xml:space="preserve"> 2016/06/06</t>
  </si>
  <si>
    <t xml:space="preserve"> 2016/06/07</t>
  </si>
  <si>
    <t xml:space="preserve"> 2016/06/08</t>
  </si>
  <si>
    <t xml:space="preserve"> 2016/06/13</t>
  </si>
  <si>
    <t xml:space="preserve"> 2016/06/14</t>
  </si>
  <si>
    <t xml:space="preserve"> 2016/06/15</t>
  </si>
  <si>
    <t xml:space="preserve"> 2016/06/16</t>
  </si>
  <si>
    <t xml:space="preserve"> 2016/06/17</t>
  </si>
  <si>
    <t xml:space="preserve"> 2016/06/20</t>
  </si>
  <si>
    <t xml:space="preserve"> 2016/06/21</t>
  </si>
  <si>
    <t xml:space="preserve"> 2016/06/22</t>
  </si>
  <si>
    <t xml:space="preserve"> 2016/06/23</t>
  </si>
  <si>
    <t xml:space="preserve"> 2016/06/24</t>
  </si>
  <si>
    <t xml:space="preserve"> 2016/06/27</t>
  </si>
  <si>
    <t xml:space="preserve"> 2016/06/28</t>
  </si>
  <si>
    <t xml:space="preserve"> 2016/06/29</t>
  </si>
  <si>
    <t xml:space="preserve"> 2016/06/30</t>
  </si>
  <si>
    <t xml:space="preserve"> 2016/07/01</t>
  </si>
  <si>
    <t xml:space="preserve"> 2016/07/04</t>
  </si>
  <si>
    <t xml:space="preserve"> 2016/07/05</t>
  </si>
  <si>
    <t xml:space="preserve"> 2016/07/06</t>
  </si>
  <si>
    <t xml:space="preserve"> 2016/07/07</t>
  </si>
  <si>
    <t xml:space="preserve"> 2016/07/08</t>
  </si>
  <si>
    <t xml:space="preserve"> 2016/07/11</t>
  </si>
  <si>
    <t xml:space="preserve"> 2016/07/12</t>
  </si>
  <si>
    <t xml:space="preserve"> 2016/07/13</t>
  </si>
  <si>
    <t xml:space="preserve"> 2016/07/14</t>
  </si>
  <si>
    <t xml:space="preserve"> 2016/07/15</t>
  </si>
  <si>
    <t xml:space="preserve"> 2016/07/18</t>
  </si>
  <si>
    <t xml:space="preserve"> 2016/07/19</t>
  </si>
  <si>
    <t xml:space="preserve"> 2016/07/20</t>
  </si>
  <si>
    <t xml:space="preserve"> 2016/07/21</t>
  </si>
  <si>
    <t xml:space="preserve"> 2016/07/22</t>
  </si>
  <si>
    <t xml:space="preserve"> 2016/07/25</t>
  </si>
  <si>
    <t xml:space="preserve"> 2016/07/26</t>
  </si>
  <si>
    <t xml:space="preserve"> 2016/07/27</t>
  </si>
  <si>
    <t xml:space="preserve"> 2016/07/28</t>
  </si>
  <si>
    <t xml:space="preserve"> 2016/07/29</t>
  </si>
  <si>
    <t xml:space="preserve"> 2016/08/01</t>
  </si>
  <si>
    <t xml:space="preserve"> 2016/08/02</t>
  </si>
  <si>
    <t xml:space="preserve"> 2016/08/03</t>
  </si>
  <si>
    <t xml:space="preserve"> 2016/08/04</t>
  </si>
  <si>
    <t xml:space="preserve"> 2016/08/05</t>
  </si>
  <si>
    <t xml:space="preserve"> 2016/08/08</t>
  </si>
  <si>
    <t xml:space="preserve"> 2016/08/09</t>
  </si>
  <si>
    <t xml:space="preserve"> 2016/08/10</t>
  </si>
  <si>
    <t xml:space="preserve"> 2016/08/11</t>
  </si>
  <si>
    <t xml:space="preserve"> 2016/08/12</t>
  </si>
  <si>
    <t xml:space="preserve"> 2016/08/15</t>
  </si>
  <si>
    <t xml:space="preserve"> 2016/08/16</t>
  </si>
  <si>
    <t xml:space="preserve"> 2016/08/17</t>
  </si>
  <si>
    <t xml:space="preserve"> 2016/08/18</t>
  </si>
  <si>
    <t xml:space="preserve"> 2016/08/19</t>
  </si>
  <si>
    <t xml:space="preserve"> 2016/08/22</t>
  </si>
  <si>
    <t xml:space="preserve"> 2016/08/23</t>
  </si>
  <si>
    <t xml:space="preserve"> 2016/08/24</t>
  </si>
  <si>
    <t xml:space="preserve"> 2016/08/25</t>
  </si>
  <si>
    <t xml:space="preserve"> 2016/08/26</t>
  </si>
  <si>
    <t xml:space="preserve"> 2016/08/29</t>
  </si>
  <si>
    <t xml:space="preserve"> 2016/08/30</t>
  </si>
  <si>
    <t xml:space="preserve"> 2016/08/31</t>
  </si>
  <si>
    <t xml:space="preserve"> 2016/09/01</t>
  </si>
  <si>
    <t xml:space="preserve"> 2016/09/02</t>
  </si>
  <si>
    <t xml:space="preserve"> 2016/09/05</t>
  </si>
  <si>
    <t xml:space="preserve"> 2016/09/06</t>
  </si>
  <si>
    <t xml:space="preserve"> 2016/09/07</t>
  </si>
  <si>
    <t xml:space="preserve"> 2016/09/08</t>
  </si>
  <si>
    <t xml:space="preserve"> 2016/09/09</t>
  </si>
  <si>
    <t xml:space="preserve"> 2016/09/12</t>
  </si>
  <si>
    <t xml:space="preserve"> 2016/09/13</t>
  </si>
  <si>
    <t xml:space="preserve"> 2016/09/14</t>
  </si>
  <si>
    <t xml:space="preserve"> 2016/09/19</t>
  </si>
  <si>
    <t xml:space="preserve"> 2016/09/20</t>
  </si>
  <si>
    <t xml:space="preserve"> 2016/09/21</t>
  </si>
  <si>
    <t xml:space="preserve"> 2016/09/22</t>
  </si>
  <si>
    <t xml:space="preserve"> 2016/09/23</t>
  </si>
  <si>
    <t xml:space="preserve"> 2016/09/26</t>
  </si>
  <si>
    <t xml:space="preserve"> 2016/09/27</t>
  </si>
  <si>
    <t xml:space="preserve"> 2016/09/28</t>
  </si>
  <si>
    <t xml:space="preserve"> 2016/09/29</t>
  </si>
  <si>
    <t xml:space="preserve"> 2016/09/30</t>
  </si>
  <si>
    <t xml:space="preserve"> 2016/10/10</t>
  </si>
  <si>
    <t xml:space="preserve"> 2016/10/11</t>
  </si>
  <si>
    <t xml:space="preserve"> 2016/10/12</t>
  </si>
  <si>
    <t xml:space="preserve"> 2016/10/13</t>
  </si>
  <si>
    <t xml:space="preserve"> 2016/10/14</t>
  </si>
  <si>
    <t xml:space="preserve"> 2016/10/17</t>
  </si>
  <si>
    <t xml:space="preserve"> 2016/10/18</t>
  </si>
  <si>
    <t xml:space="preserve"> 2016/10/19</t>
  </si>
  <si>
    <t xml:space="preserve"> 2016/10/20</t>
  </si>
  <si>
    <t xml:space="preserve"> 2016/10/21</t>
  </si>
  <si>
    <t xml:space="preserve"> 2016/10/24</t>
  </si>
  <si>
    <t xml:space="preserve"> 2016/10/25</t>
  </si>
  <si>
    <t xml:space="preserve"> 2016/10/26</t>
  </si>
  <si>
    <t xml:space="preserve"> 2016/10/27</t>
  </si>
  <si>
    <t xml:space="preserve"> 2016/10/28</t>
  </si>
  <si>
    <t xml:space="preserve"> 2016/10/31</t>
  </si>
  <si>
    <t xml:space="preserve"> 2016/11/01</t>
  </si>
  <si>
    <t xml:space="preserve"> 2016/11/02</t>
  </si>
  <si>
    <t xml:space="preserve"> 2016/11/03</t>
  </si>
  <si>
    <t xml:space="preserve"> 2016/11/04</t>
  </si>
  <si>
    <t xml:space="preserve"> 2016/11/07</t>
  </si>
  <si>
    <t xml:space="preserve"> 2016/11/08</t>
  </si>
  <si>
    <t xml:space="preserve"> 2016/11/09</t>
  </si>
  <si>
    <t xml:space="preserve"> 2016/11/10</t>
  </si>
  <si>
    <t xml:space="preserve"> 2016/11/11</t>
  </si>
  <si>
    <t xml:space="preserve"> 2016/11/14</t>
  </si>
  <si>
    <t xml:space="preserve"> 2016/11/15</t>
  </si>
  <si>
    <t xml:space="preserve"> 2016/11/16</t>
  </si>
  <si>
    <t xml:space="preserve"> 2016/11/17</t>
  </si>
  <si>
    <t xml:space="preserve"> 2016/11/18</t>
  </si>
  <si>
    <t xml:space="preserve"> 2016/11/21</t>
  </si>
  <si>
    <t xml:space="preserve"> 2016/11/22</t>
  </si>
  <si>
    <t xml:space="preserve"> 2016/11/23</t>
  </si>
  <si>
    <t xml:space="preserve"> 2016/11/24</t>
  </si>
  <si>
    <t xml:space="preserve"> 2016/11/25</t>
  </si>
  <si>
    <t xml:space="preserve"> 2016/11/28</t>
  </si>
  <si>
    <t xml:space="preserve"> 2016/11/29</t>
  </si>
  <si>
    <t xml:space="preserve"> 2016/11/30</t>
  </si>
  <si>
    <t xml:space="preserve"> 2016/12/01</t>
  </si>
  <si>
    <t xml:space="preserve"> 2016/12/02</t>
  </si>
  <si>
    <t xml:space="preserve"> 2016/12/05</t>
  </si>
  <si>
    <t xml:space="preserve"> 2016/12/06</t>
  </si>
  <si>
    <t xml:space="preserve"> 2016/12/07</t>
  </si>
  <si>
    <t xml:space="preserve"> 2016/12/08</t>
  </si>
  <si>
    <t xml:space="preserve"> 2016/12/09</t>
  </si>
  <si>
    <t xml:space="preserve"> 2016/12/12</t>
  </si>
  <si>
    <t xml:space="preserve"> 2016/12/13</t>
  </si>
  <si>
    <t xml:space="preserve"> 2016/12/14</t>
  </si>
  <si>
    <t xml:space="preserve"> 2016/12/15</t>
  </si>
  <si>
    <t xml:space="preserve"> 2016/12/16</t>
  </si>
  <si>
    <t xml:space="preserve"> 2016/12/19</t>
  </si>
  <si>
    <t xml:space="preserve"> 2016/12/20</t>
  </si>
  <si>
    <t xml:space="preserve"> 2016/12/21</t>
  </si>
  <si>
    <t xml:space="preserve"> 2016/12/22</t>
  </si>
  <si>
    <t xml:space="preserve"> 2016/12/23</t>
  </si>
  <si>
    <t xml:space="preserve"> 2016/12/26</t>
  </si>
  <si>
    <t xml:space="preserve"> 2016/12/27</t>
  </si>
  <si>
    <t xml:space="preserve"> 2016/12/28</t>
  </si>
  <si>
    <t xml:space="preserve"> 2016/12/29</t>
  </si>
  <si>
    <t xml:space="preserve"> 2016/12/30</t>
  </si>
  <si>
    <t xml:space="preserve"> 2017/01/03</t>
  </si>
  <si>
    <t xml:space="preserve"> 2017/01/04</t>
  </si>
  <si>
    <t xml:space="preserve"> 2017/01/05</t>
  </si>
  <si>
    <t xml:space="preserve"> 2017/01/06</t>
  </si>
  <si>
    <t xml:space="preserve"> 2017/01/09</t>
  </si>
  <si>
    <t xml:space="preserve"> 2017/01/10</t>
  </si>
  <si>
    <t xml:space="preserve"> 2017/01/11</t>
  </si>
  <si>
    <t xml:space="preserve"> 2017/01/12</t>
  </si>
  <si>
    <t xml:space="preserve"> 2017/01/13</t>
  </si>
  <si>
    <t xml:space="preserve"> 2017/01/16</t>
  </si>
  <si>
    <t xml:space="preserve"> 2017/01/17</t>
  </si>
  <si>
    <t xml:space="preserve"> 2017/01/18</t>
  </si>
  <si>
    <t xml:space="preserve"> 2017/01/19</t>
  </si>
  <si>
    <t xml:space="preserve"> 2017/01/20</t>
  </si>
  <si>
    <t xml:space="preserve"> 2017/01/23</t>
  </si>
  <si>
    <t xml:space="preserve"> 2017/01/24</t>
  </si>
  <si>
    <t xml:space="preserve"> 2017/01/25</t>
  </si>
  <si>
    <t xml:space="preserve"> 2017/01/26</t>
  </si>
  <si>
    <t xml:space="preserve"> 2017/02/03</t>
  </si>
  <si>
    <t xml:space="preserve"> 2017/02/06</t>
  </si>
  <si>
    <t xml:space="preserve"> 2017/02/07</t>
  </si>
  <si>
    <t xml:space="preserve"> 2017/02/08</t>
  </si>
  <si>
    <t xml:space="preserve"> 2017/02/09</t>
  </si>
  <si>
    <t xml:space="preserve"> 2017/02/10</t>
  </si>
  <si>
    <t xml:space="preserve"> 2017/02/13</t>
  </si>
  <si>
    <t xml:space="preserve"> 2017/02/14</t>
  </si>
  <si>
    <t xml:space="preserve"> 2017/02/15</t>
  </si>
  <si>
    <t xml:space="preserve"> 2017/02/16</t>
  </si>
  <si>
    <t xml:space="preserve"> 2017/02/17</t>
  </si>
  <si>
    <t xml:space="preserve"> 2017/02/20</t>
  </si>
  <si>
    <t xml:space="preserve"> 2017/02/21</t>
  </si>
  <si>
    <t xml:space="preserve"> 2017/02/22</t>
  </si>
  <si>
    <t xml:space="preserve"> 2017/02/23</t>
  </si>
  <si>
    <t xml:space="preserve"> 2017/02/24</t>
  </si>
  <si>
    <t xml:space="preserve"> 2017/02/27</t>
  </si>
  <si>
    <t xml:space="preserve"> 2017/02/28</t>
  </si>
  <si>
    <t xml:space="preserve"> 2017/03/01</t>
  </si>
  <si>
    <t xml:space="preserve"> 2017/03/02</t>
  </si>
  <si>
    <t xml:space="preserve"> 2017/03/03</t>
  </si>
  <si>
    <t xml:space="preserve"> 2017/03/06</t>
  </si>
  <si>
    <t xml:space="preserve"> 2017/03/07</t>
  </si>
  <si>
    <t xml:space="preserve"> 2017/03/08</t>
  </si>
  <si>
    <t xml:space="preserve"> 2017/03/09</t>
  </si>
  <si>
    <t xml:space="preserve"> 2017/03/10</t>
  </si>
  <si>
    <t xml:space="preserve"> 2017/03/13</t>
  </si>
  <si>
    <t xml:space="preserve"> 2017/03/14</t>
  </si>
  <si>
    <t xml:space="preserve"> 2017/03/15</t>
  </si>
  <si>
    <t xml:space="preserve"> 2017/03/16</t>
  </si>
  <si>
    <t xml:space="preserve"> 2017/03/17</t>
  </si>
  <si>
    <t xml:space="preserve"> 2017/03/20</t>
  </si>
  <si>
    <t xml:space="preserve"> 2017/03/21</t>
  </si>
  <si>
    <t xml:space="preserve"> 2017/03/22</t>
  </si>
  <si>
    <t xml:space="preserve"> 2017/03/23</t>
  </si>
  <si>
    <t xml:space="preserve"> 2017/03/24</t>
  </si>
  <si>
    <t xml:space="preserve"> 2017/03/27</t>
  </si>
  <si>
    <t xml:space="preserve"> 2017/03/28</t>
  </si>
  <si>
    <t xml:space="preserve"> 2017/03/29</t>
  </si>
  <si>
    <t xml:space="preserve"> 2017/03/30</t>
  </si>
  <si>
    <t xml:space="preserve"> 2017/03/31</t>
  </si>
  <si>
    <t xml:space="preserve"> 2017/04/05</t>
  </si>
  <si>
    <t xml:space="preserve"> 2017/04/06</t>
  </si>
  <si>
    <t xml:space="preserve"> 2017/04/07</t>
  </si>
  <si>
    <t xml:space="preserve"> 2017/04/10</t>
  </si>
  <si>
    <t xml:space="preserve"> 2017/04/11</t>
  </si>
  <si>
    <t xml:space="preserve"> 2017/04/12</t>
  </si>
  <si>
    <t xml:space="preserve"> 2017/04/13</t>
  </si>
  <si>
    <t xml:space="preserve"> 2017/04/14</t>
  </si>
  <si>
    <t xml:space="preserve"> 2017/04/17</t>
  </si>
  <si>
    <t xml:space="preserve"> 2017/04/18</t>
  </si>
  <si>
    <t xml:space="preserve"> 2017/04/19</t>
  </si>
  <si>
    <t xml:space="preserve"> 2017/04/20</t>
  </si>
  <si>
    <t xml:space="preserve"> 2017/04/21</t>
  </si>
  <si>
    <t xml:space="preserve"> 2017/04/24</t>
  </si>
  <si>
    <t xml:space="preserve"> 2017/04/25</t>
  </si>
  <si>
    <t xml:space="preserve"> 2017/04/26</t>
  </si>
  <si>
    <t xml:space="preserve"> 2017/04/27</t>
  </si>
  <si>
    <t xml:space="preserve"> 2017/04/28</t>
  </si>
  <si>
    <t xml:space="preserve"> 2017/05/02</t>
  </si>
  <si>
    <t xml:space="preserve"> 2017/05/03</t>
  </si>
  <si>
    <t xml:space="preserve"> 2017/05/04</t>
  </si>
  <si>
    <t xml:space="preserve"> 2017/05/05</t>
  </si>
  <si>
    <t xml:space="preserve"> 2017/05/08</t>
  </si>
  <si>
    <t xml:space="preserve"> 2017/05/09</t>
  </si>
  <si>
    <t xml:space="preserve"> 2017/05/10</t>
  </si>
  <si>
    <t xml:space="preserve"> 2017/05/11</t>
  </si>
  <si>
    <t xml:space="preserve"> 2017/05/12</t>
  </si>
  <si>
    <t xml:space="preserve"> 2017/05/15</t>
  </si>
  <si>
    <t xml:space="preserve"> 2017/05/16</t>
  </si>
  <si>
    <t xml:space="preserve"> 2017/05/17</t>
  </si>
  <si>
    <t xml:space="preserve"> 2017/05/18</t>
  </si>
  <si>
    <t xml:space="preserve"> 2017/05/19</t>
  </si>
  <si>
    <t xml:space="preserve"> 2017/05/22</t>
  </si>
  <si>
    <t xml:space="preserve"> 2017/05/23</t>
  </si>
  <si>
    <t xml:space="preserve"> 2017/05/24</t>
  </si>
  <si>
    <t xml:space="preserve"> 2017/05/25</t>
  </si>
  <si>
    <t xml:space="preserve"> 2017/05/26</t>
  </si>
  <si>
    <t xml:space="preserve"> 2017/05/31</t>
  </si>
  <si>
    <t xml:space="preserve"> 2017/06/01</t>
  </si>
  <si>
    <t xml:space="preserve"> 2017/06/02</t>
  </si>
  <si>
    <t xml:space="preserve"> 2017/06/05</t>
  </si>
  <si>
    <t xml:space="preserve"> 2017/06/06</t>
  </si>
  <si>
    <t xml:space="preserve"> 2017/06/07</t>
  </si>
  <si>
    <t xml:space="preserve"> 2017/06/08</t>
  </si>
  <si>
    <t xml:space="preserve"> 2017/06/09</t>
  </si>
  <si>
    <t xml:space="preserve"> 2017/06/12</t>
  </si>
  <si>
    <t xml:space="preserve"> 2017/06/13</t>
  </si>
  <si>
    <t xml:space="preserve"> 2017/06/14</t>
  </si>
  <si>
    <t xml:space="preserve"> 2017/06/15</t>
  </si>
  <si>
    <t xml:space="preserve"> 2017/06/16</t>
  </si>
  <si>
    <t xml:space="preserve"> 2017/06/19</t>
  </si>
  <si>
    <t xml:space="preserve"> 2017/06/20</t>
  </si>
  <si>
    <t xml:space="preserve"> 2017/06/21</t>
  </si>
  <si>
    <t xml:space="preserve"> 2017/06/22</t>
  </si>
  <si>
    <t xml:space="preserve"> 2017/06/23</t>
  </si>
  <si>
    <t xml:space="preserve"> 2017/06/26</t>
  </si>
  <si>
    <t xml:space="preserve"> 2017/06/27</t>
  </si>
  <si>
    <t xml:space="preserve"> 2017/06/28</t>
  </si>
  <si>
    <t xml:space="preserve"> 2017/06/29</t>
  </si>
  <si>
    <t xml:space="preserve"> 2017/06/30</t>
  </si>
  <si>
    <t xml:space="preserve"> 2017/07/03</t>
  </si>
  <si>
    <t xml:space="preserve"> 2017/07/04</t>
  </si>
  <si>
    <t xml:space="preserve"> 2017/07/05</t>
  </si>
  <si>
    <t xml:space="preserve"> 2017/07/06</t>
  </si>
  <si>
    <t xml:space="preserve"> 2017/07/07</t>
  </si>
  <si>
    <t xml:space="preserve"> 2017/07/10</t>
  </si>
  <si>
    <t xml:space="preserve"> 2017/07/11</t>
  </si>
  <si>
    <t xml:space="preserve"> 2017/07/12</t>
  </si>
  <si>
    <t xml:space="preserve"> 2017/07/13</t>
  </si>
  <si>
    <t xml:space="preserve"> 2017/07/14</t>
  </si>
  <si>
    <t xml:space="preserve"> 2017/07/17</t>
  </si>
  <si>
    <t xml:space="preserve"> 2017/07/18</t>
  </si>
  <si>
    <t xml:space="preserve"> 2017/07/19</t>
  </si>
  <si>
    <t xml:space="preserve"> 2017/07/20</t>
  </si>
  <si>
    <t xml:space="preserve"> 2017/07/21</t>
  </si>
  <si>
    <t xml:space="preserve"> 2017/07/24</t>
  </si>
  <si>
    <t xml:space="preserve"> 2017/07/25</t>
  </si>
  <si>
    <t xml:space="preserve"> 2017/07/26</t>
  </si>
  <si>
    <t xml:space="preserve"> 2017/07/27</t>
  </si>
  <si>
    <t xml:space="preserve"> 2017/07/28</t>
  </si>
  <si>
    <t xml:space="preserve"> 2017/07/31</t>
  </si>
  <si>
    <t xml:space="preserve"> 2017/08/01</t>
  </si>
  <si>
    <t xml:space="preserve"> 2017/08/02</t>
  </si>
  <si>
    <t xml:space="preserve"> 2017/08/03</t>
  </si>
  <si>
    <t xml:space="preserve"> 2017/08/04</t>
  </si>
  <si>
    <t xml:space="preserve"> 2017/08/07</t>
  </si>
  <si>
    <t xml:space="preserve"> 2017/08/08</t>
  </si>
  <si>
    <t xml:space="preserve"> 2017/08/09</t>
  </si>
  <si>
    <t xml:space="preserve"> 2017/08/10</t>
  </si>
  <si>
    <t xml:space="preserve"> 2017/08/11</t>
  </si>
  <si>
    <t xml:space="preserve"> 2017/08/14</t>
  </si>
  <si>
    <t xml:space="preserve"> 2017/08/15</t>
  </si>
  <si>
    <t xml:space="preserve"> 2017/08/16</t>
  </si>
  <si>
    <t xml:space="preserve"> 2017/08/17</t>
  </si>
  <si>
    <t xml:space="preserve"> 2017/08/18</t>
  </si>
  <si>
    <t xml:space="preserve"> 2017/08/21</t>
  </si>
  <si>
    <t xml:space="preserve"> 2017/08/22</t>
  </si>
  <si>
    <t xml:space="preserve"> 2017/08/23</t>
  </si>
  <si>
    <t xml:space="preserve"> 2017/08/24</t>
  </si>
  <si>
    <t xml:space="preserve"> 2017/08/25</t>
  </si>
  <si>
    <t xml:space="preserve"> 2017/08/28</t>
  </si>
  <si>
    <t xml:space="preserve"> 2017/08/29</t>
  </si>
  <si>
    <t xml:space="preserve"> 2017/08/30</t>
  </si>
  <si>
    <t xml:space="preserve"> 2017/08/31</t>
  </si>
  <si>
    <t xml:space="preserve"> 2017/09/01</t>
  </si>
  <si>
    <t xml:space="preserve"> 2017/09/04</t>
  </si>
  <si>
    <t xml:space="preserve"> 2017/09/05</t>
  </si>
  <si>
    <t xml:space="preserve"> 2017/09/06</t>
  </si>
  <si>
    <t xml:space="preserve"> 2017/09/07</t>
  </si>
  <si>
    <t xml:space="preserve"> 2017/09/08</t>
  </si>
  <si>
    <t xml:space="preserve"> 2017/09/11</t>
  </si>
  <si>
    <t xml:space="preserve"> 2017/09/12</t>
  </si>
  <si>
    <t xml:space="preserve"> 2017/09/13</t>
  </si>
  <si>
    <t xml:space="preserve"> 2017/09/14</t>
  </si>
  <si>
    <t xml:space="preserve"> 2017/09/15</t>
  </si>
  <si>
    <t xml:space="preserve"> 2017/09/18</t>
  </si>
  <si>
    <t xml:space="preserve"> 2017/09/19</t>
  </si>
  <si>
    <t xml:space="preserve"> 2017/09/20</t>
  </si>
  <si>
    <t xml:space="preserve"> 2017/09/21</t>
  </si>
  <si>
    <t xml:space="preserve"> 2017/09/22</t>
  </si>
  <si>
    <t xml:space="preserve"> 2017/09/25</t>
  </si>
  <si>
    <t xml:space="preserve"> 2017/09/26</t>
  </si>
  <si>
    <t xml:space="preserve"> 2017/09/27</t>
  </si>
  <si>
    <t xml:space="preserve"> 2017/09/28</t>
  </si>
  <si>
    <t xml:space="preserve"> 2017/09/29</t>
  </si>
  <si>
    <t xml:space="preserve"> 2017/10/09</t>
  </si>
  <si>
    <t xml:space="preserve"> 2017/10/10</t>
  </si>
  <si>
    <t xml:space="preserve"> 2017/10/11</t>
  </si>
  <si>
    <t xml:space="preserve"> 2017/10/12</t>
  </si>
  <si>
    <t xml:space="preserve"> 2017/10/13</t>
  </si>
  <si>
    <t xml:space="preserve"> 2017/10/16</t>
  </si>
  <si>
    <t xml:space="preserve"> 2017/10/17</t>
  </si>
  <si>
    <t xml:space="preserve"> 2017/10/18</t>
  </si>
  <si>
    <t xml:space="preserve"> 2017/10/19</t>
  </si>
  <si>
    <t xml:space="preserve"> 2017/10/20</t>
  </si>
  <si>
    <t xml:space="preserve"> 2017/10/23</t>
  </si>
  <si>
    <t xml:space="preserve"> 2017/10/24</t>
  </si>
  <si>
    <t xml:space="preserve"> 2017/10/25</t>
  </si>
  <si>
    <t xml:space="preserve"> 2017/10/26</t>
  </si>
  <si>
    <t xml:space="preserve"> 2017/10/27</t>
  </si>
  <si>
    <t xml:space="preserve"> 2017/10/30</t>
  </si>
  <si>
    <t xml:space="preserve"> 2017/10/31</t>
  </si>
  <si>
    <t xml:space="preserve"> 2017/11/01</t>
  </si>
  <si>
    <t xml:space="preserve"> 2017/11/02</t>
  </si>
  <si>
    <t xml:space="preserve"> 2017/11/03</t>
  </si>
  <si>
    <t xml:space="preserve"> 2017/11/06</t>
  </si>
  <si>
    <t xml:space="preserve"> 2017/11/07</t>
  </si>
  <si>
    <t xml:space="preserve"> 2017/11/08</t>
  </si>
  <si>
    <t xml:space="preserve"> 2017/11/09</t>
  </si>
  <si>
    <t xml:space="preserve"> 2017/11/10</t>
  </si>
  <si>
    <t xml:space="preserve"> 2017/11/13</t>
  </si>
  <si>
    <t xml:space="preserve"> 2017/11/14</t>
  </si>
  <si>
    <t xml:space="preserve"> 2017/11/15</t>
  </si>
  <si>
    <t xml:space="preserve"> 2017/11/16</t>
  </si>
  <si>
    <t xml:space="preserve"> 2017/11/17</t>
  </si>
  <si>
    <t xml:space="preserve"> 2017/11/20</t>
  </si>
  <si>
    <t xml:space="preserve"> 2017/11/21</t>
  </si>
  <si>
    <t xml:space="preserve"> 2017/11/22</t>
  </si>
  <si>
    <t xml:space="preserve"> 2017/11/23</t>
  </si>
  <si>
    <t xml:space="preserve"> 2017/11/24</t>
  </si>
  <si>
    <t xml:space="preserve"> 2017/11/27</t>
  </si>
  <si>
    <t xml:space="preserve"> 2017/11/28</t>
  </si>
  <si>
    <t xml:space="preserve"> 2017/11/29</t>
  </si>
  <si>
    <t xml:space="preserve"> 2017/11/30</t>
  </si>
  <si>
    <t xml:space="preserve"> 2017/12/01</t>
  </si>
  <si>
    <t xml:space="preserve"> 2017/12/04</t>
  </si>
  <si>
    <t xml:space="preserve"> 2017/12/05</t>
  </si>
  <si>
    <t xml:space="preserve"> 2017/12/06</t>
  </si>
  <si>
    <t xml:space="preserve"> 2017/12/07</t>
  </si>
  <si>
    <t xml:space="preserve"> 2017/12/08</t>
  </si>
  <si>
    <t xml:space="preserve"> 2017/12/11</t>
  </si>
  <si>
    <t xml:space="preserve"> 2017/12/12</t>
  </si>
  <si>
    <t xml:space="preserve"> 2017/12/13</t>
  </si>
  <si>
    <t xml:space="preserve"> 2017/12/14</t>
  </si>
  <si>
    <t xml:space="preserve"> 2017/12/15</t>
  </si>
  <si>
    <t xml:space="preserve"> 2017/12/18</t>
  </si>
  <si>
    <t xml:space="preserve"> 2017/12/19</t>
  </si>
  <si>
    <t xml:space="preserve"> 2017/12/20</t>
  </si>
  <si>
    <t xml:space="preserve"> 2017/12/21</t>
  </si>
  <si>
    <t xml:space="preserve"> 2017/12/22</t>
  </si>
  <si>
    <t xml:space="preserve"> 2017/12/25</t>
  </si>
  <si>
    <t xml:space="preserve"> 2017/12/26</t>
  </si>
  <si>
    <t xml:space="preserve"> 2017/12/27</t>
  </si>
  <si>
    <t xml:space="preserve"> 2017/12/28</t>
  </si>
  <si>
    <t xml:space="preserve"> 2017/12/29</t>
  </si>
  <si>
    <t xml:space="preserve"> 2018/01/02</t>
  </si>
  <si>
    <t xml:space="preserve"> 2018/01/03</t>
  </si>
  <si>
    <t xml:space="preserve"> 2018/01/04</t>
  </si>
  <si>
    <t xml:space="preserve"> 2018/01/05</t>
  </si>
  <si>
    <t xml:space="preserve"> 2018/01/08</t>
  </si>
  <si>
    <t xml:space="preserve"> 2018/01/09</t>
  </si>
  <si>
    <t xml:space="preserve"> 2018/01/10</t>
  </si>
  <si>
    <t xml:space="preserve"> 2018/01/11</t>
  </si>
  <si>
    <t xml:space="preserve"> 2018/01/12</t>
  </si>
  <si>
    <t xml:space="preserve"> 2018/01/15</t>
  </si>
  <si>
    <t xml:space="preserve"> 2018/01/16</t>
  </si>
  <si>
    <t xml:space="preserve"> 2018/01/17</t>
  </si>
  <si>
    <t xml:space="preserve"> 2018/01/18</t>
  </si>
  <si>
    <t xml:space="preserve"> 2018/01/19</t>
  </si>
  <si>
    <t xml:space="preserve"> 2018/01/22</t>
  </si>
  <si>
    <t xml:space="preserve"> 2018/01/23</t>
  </si>
  <si>
    <t xml:space="preserve"> 2018/01/24</t>
  </si>
  <si>
    <t xml:space="preserve"> 2018/01/25</t>
  </si>
  <si>
    <t xml:space="preserve"> 2018/01/26</t>
  </si>
  <si>
    <t xml:space="preserve"> 2018/01/29</t>
  </si>
  <si>
    <t xml:space="preserve"> 2018/01/30</t>
  </si>
  <si>
    <t xml:space="preserve"> 2018/01/31</t>
  </si>
  <si>
    <t xml:space="preserve"> 2018/02/01</t>
  </si>
  <si>
    <t xml:space="preserve"> 2018/02/02</t>
  </si>
  <si>
    <t xml:space="preserve"> 2018/02/05</t>
  </si>
  <si>
    <t xml:space="preserve"> 2018/02/06</t>
  </si>
  <si>
    <t xml:space="preserve"> 2018/02/07</t>
  </si>
  <si>
    <t xml:space="preserve"> 2018/02/08</t>
  </si>
  <si>
    <t xml:space="preserve"> 2018/02/09</t>
  </si>
  <si>
    <t xml:space="preserve"> 2018/02/12</t>
  </si>
  <si>
    <t xml:space="preserve"> 2018/02/13</t>
  </si>
  <si>
    <t xml:space="preserve"> 2018/02/14</t>
  </si>
  <si>
    <t xml:space="preserve"> 2018/02/22</t>
  </si>
  <si>
    <t xml:space="preserve"> 2018/02/23</t>
  </si>
  <si>
    <t xml:space="preserve"> 2018/02/26</t>
  </si>
  <si>
    <t xml:space="preserve"> 2018/02/27</t>
  </si>
  <si>
    <t xml:space="preserve"> 2018/02/28</t>
  </si>
  <si>
    <t xml:space="preserve"> 2018/03/30</t>
  </si>
  <si>
    <t>数据来源:通达信</t>
  </si>
  <si>
    <t>2010Q4</t>
    <phoneticPr fontId="3" type="noConversion"/>
  </si>
  <si>
    <t>2011Q1</t>
    <phoneticPr fontId="3" type="noConversion"/>
  </si>
  <si>
    <t>2011Q2</t>
    <phoneticPr fontId="3" type="noConversion"/>
  </si>
  <si>
    <t>2011Q3</t>
  </si>
  <si>
    <t>2011Q4</t>
  </si>
  <si>
    <t>2012Q1</t>
    <phoneticPr fontId="3" type="noConversion"/>
  </si>
  <si>
    <t>2012Q2</t>
    <phoneticPr fontId="3" type="noConversion"/>
  </si>
  <si>
    <t>2012Q3</t>
  </si>
  <si>
    <t>2012Q4</t>
  </si>
  <si>
    <t>PE 最大值（收市价）</t>
    <rPh sb="3" eb="4">
      <t>zui da zhi</t>
    </rPh>
    <rPh sb="7" eb="8">
      <t>shou shi jia</t>
    </rPh>
    <phoneticPr fontId="3" type="noConversion"/>
  </si>
  <si>
    <t>PE 最小值（收市价）</t>
    <rPh sb="3" eb="4">
      <t>zui xiao zhi</t>
    </rPh>
    <rPh sb="7" eb="8">
      <t>shou shi jia</t>
    </rPh>
    <phoneticPr fontId="3" type="noConversion"/>
  </si>
  <si>
    <t>净利同比增速 单季</t>
    <rPh sb="0" eb="1">
      <t>jing li</t>
    </rPh>
    <rPh sb="2" eb="3">
      <t>tong bi zeng su</t>
    </rPh>
    <rPh sb="7" eb="8">
      <t>dan ji</t>
    </rPh>
    <phoneticPr fontId="3" type="noConversion"/>
  </si>
  <si>
    <t>2017-12-31</t>
  </si>
  <si>
    <t>2017-09-30</t>
  </si>
  <si>
    <t>2017-06-30</t>
  </si>
  <si>
    <t>2017-03-31</t>
  </si>
  <si>
    <t>2016-12-31</t>
  </si>
  <si>
    <t>2016-09-30</t>
  </si>
  <si>
    <t>2016-06-30</t>
  </si>
  <si>
    <t>2016-03-31</t>
  </si>
  <si>
    <t>2015-12-31</t>
  </si>
  <si>
    <t>2015-09-30</t>
  </si>
  <si>
    <t>2015-06-30</t>
  </si>
  <si>
    <t>2015-03-31</t>
  </si>
  <si>
    <t>2014-12-31</t>
  </si>
  <si>
    <t>2014-09-30</t>
  </si>
  <si>
    <t>2014-06-30</t>
  </si>
  <si>
    <t>2014-03-31</t>
  </si>
  <si>
    <t>2013-12-31</t>
  </si>
  <si>
    <t>2013-09-30</t>
  </si>
  <si>
    <t>2013-06-30</t>
  </si>
  <si>
    <t>2013-03-31</t>
  </si>
  <si>
    <t>2012-12-31</t>
  </si>
  <si>
    <t>2012-09-30</t>
  </si>
  <si>
    <t>2012-06-30</t>
  </si>
  <si>
    <t>2012-03-31</t>
  </si>
  <si>
    <t>2011-12-31</t>
  </si>
  <si>
    <t>2011-09-30</t>
  </si>
  <si>
    <t>2011-06-30</t>
  </si>
  <si>
    <t>2011-03-31</t>
  </si>
  <si>
    <t>2010-12-31</t>
  </si>
  <si>
    <t>2010-09-30</t>
  </si>
  <si>
    <t>2010-06-30</t>
  </si>
  <si>
    <t>2010-03-31</t>
  </si>
  <si>
    <t>2009-12-31</t>
  </si>
  <si>
    <t>2009-09-30</t>
  </si>
  <si>
    <t>2008-12-31</t>
  </si>
  <si>
    <t>2007-12-31</t>
  </si>
  <si>
    <t>-99.28%</t>
  </si>
  <si>
    <t>29.00%</t>
  </si>
  <si>
    <t>15.12%</t>
  </si>
  <si>
    <t>79.60%</t>
  </si>
  <si>
    <t>95.55%</t>
  </si>
  <si>
    <t>-37.30%</t>
  </si>
  <si>
    <t>-5.52%</t>
  </si>
  <si>
    <t>20.05%</t>
  </si>
  <si>
    <t>22.34%</t>
  </si>
  <si>
    <t>25.19%</t>
  </si>
  <si>
    <t>105.00%</t>
  </si>
  <si>
    <t>-46.13%</t>
  </si>
  <si>
    <t>-24.37%</t>
  </si>
  <si>
    <t>-13.07%</t>
  </si>
  <si>
    <t>-47.49%</t>
  </si>
  <si>
    <t>8.26%</t>
  </si>
  <si>
    <t>54.87%</t>
  </si>
  <si>
    <t>40.41%</t>
  </si>
  <si>
    <t>48.63%</t>
  </si>
  <si>
    <t>65.44%</t>
  </si>
  <si>
    <t>39.83%</t>
  </si>
  <si>
    <t>38.01%</t>
  </si>
  <si>
    <t>40.84%</t>
  </si>
  <si>
    <t>-4.46%</t>
  </si>
  <si>
    <t>-20.19%</t>
  </si>
  <si>
    <t>27.94%</t>
  </si>
  <si>
    <t>18.51%</t>
  </si>
  <si>
    <t>-19.81%</t>
  </si>
  <si>
    <t>-75.26%</t>
  </si>
  <si>
    <t>20.23%</t>
  </si>
  <si>
    <t>-1.52%</t>
  </si>
  <si>
    <t>3.73%</t>
  </si>
  <si>
    <t>428.31%</t>
  </si>
  <si>
    <t>-37.53%</t>
  </si>
  <si>
    <t>18.10%</t>
  </si>
  <si>
    <t>-43.95%</t>
  </si>
  <si>
    <t>49.28%</t>
  </si>
  <si>
    <t>13.51%</t>
  </si>
  <si>
    <t>14.29%</t>
  </si>
  <si>
    <t>202.66%</t>
  </si>
  <si>
    <t>-11.24%</t>
  </si>
  <si>
    <t>0.79%</t>
  </si>
  <si>
    <t>18.23%</t>
  </si>
  <si>
    <t>186.28%</t>
  </si>
  <si>
    <t>9.45%</t>
  </si>
  <si>
    <t>-18.28%</t>
  </si>
  <si>
    <t>7.35%</t>
  </si>
  <si>
    <t>-90.51%</t>
  </si>
  <si>
    <t>47.00%</t>
  </si>
  <si>
    <t>102.26%</t>
  </si>
  <si>
    <t>53.28%</t>
  </si>
  <si>
    <t>41.23%</t>
  </si>
  <si>
    <t>-11.75%</t>
  </si>
  <si>
    <t>-26.55%</t>
  </si>
  <si>
    <t>-40.29%</t>
  </si>
  <si>
    <t>6.02%</t>
  </si>
  <si>
    <t>18.26%</t>
  </si>
  <si>
    <t>15.39%</t>
  </si>
  <si>
    <t>21.25%</t>
  </si>
  <si>
    <t>65.27%</t>
  </si>
  <si>
    <t>-3.79%</t>
  </si>
  <si>
    <t>3.27%</t>
  </si>
  <si>
    <t>7.70%</t>
  </si>
  <si>
    <t>-16.61%</t>
  </si>
  <si>
    <t>10.39%</t>
  </si>
  <si>
    <t>7.85%</t>
  </si>
  <si>
    <t>-3.66%</t>
  </si>
  <si>
    <t>5.44%</t>
  </si>
  <si>
    <t>-0.81%</t>
  </si>
  <si>
    <t>-6.96%</t>
  </si>
  <si>
    <t>15.61%</t>
  </si>
  <si>
    <t>15.27%</t>
  </si>
  <si>
    <t>35.31%</t>
  </si>
  <si>
    <t>19.19%</t>
  </si>
  <si>
    <t>6.34%</t>
  </si>
  <si>
    <t>19.84%</t>
  </si>
  <si>
    <t>6.85%</t>
  </si>
  <si>
    <t>35.13%</t>
  </si>
  <si>
    <t>34.41%</t>
  </si>
  <si>
    <t>32.78%</t>
  </si>
  <si>
    <t>37.67%</t>
  </si>
  <si>
    <t>30.31%</t>
  </si>
  <si>
    <t>40.54%</t>
  </si>
  <si>
    <t>54.07%</t>
  </si>
  <si>
    <t>0.03%</t>
  </si>
  <si>
    <t>2.22%</t>
  </si>
  <si>
    <t>3.58%</t>
  </si>
  <si>
    <t>1.74%</t>
  </si>
  <si>
    <t>1.92%</t>
  </si>
  <si>
    <t>3.44%</t>
  </si>
  <si>
    <t>2.26%</t>
  </si>
  <si>
    <t>0.90%</t>
  </si>
  <si>
    <t>3.28%</t>
  </si>
  <si>
    <t>4.01%</t>
  </si>
  <si>
    <t>2.09%</t>
  </si>
  <si>
    <t>0.86%</t>
  </si>
  <si>
    <t>2.94%</t>
  </si>
  <si>
    <t>3.48%</t>
  </si>
  <si>
    <t>1.10%</t>
  </si>
  <si>
    <t>1.77%</t>
  </si>
  <si>
    <t>4.17%</t>
  </si>
  <si>
    <t>4.42%</t>
  </si>
  <si>
    <t>2.34%</t>
  </si>
  <si>
    <t>1.75%</t>
  </si>
  <si>
    <t>3.08%</t>
  </si>
  <si>
    <t>1.72%</t>
  </si>
  <si>
    <t>1.16%</t>
  </si>
  <si>
    <t>2.35%</t>
  </si>
  <si>
    <t>2.70%</t>
  </si>
  <si>
    <t>1.30%</t>
  </si>
  <si>
    <t>13.02%</t>
  </si>
  <si>
    <t>2.01%</t>
  </si>
  <si>
    <t>3.46%</t>
  </si>
  <si>
    <t>3.66%</t>
  </si>
  <si>
    <t>1.57%</t>
  </si>
  <si>
    <t>3.43%</t>
  </si>
  <si>
    <t>2.23%</t>
  </si>
  <si>
    <t>0.88%</t>
  </si>
  <si>
    <t>2.98%</t>
  </si>
  <si>
    <t>3.84%</t>
  </si>
  <si>
    <t>2.05%</t>
  </si>
  <si>
    <t>0.78%</t>
  </si>
  <si>
    <t>2.76%</t>
  </si>
  <si>
    <t>1.09%</t>
  </si>
  <si>
    <t>1.53%</t>
  </si>
  <si>
    <t>3.86%</t>
  </si>
  <si>
    <t>4.30%</t>
  </si>
  <si>
    <t>2.31%</t>
  </si>
  <si>
    <t>1.58%</t>
  </si>
  <si>
    <t>2.86%</t>
  </si>
  <si>
    <t>3.40%</t>
  </si>
  <si>
    <t>1.08%</t>
  </si>
  <si>
    <t>2.66%</t>
  </si>
  <si>
    <t>1.29%</t>
  </si>
  <si>
    <t>-24.23%</t>
  </si>
  <si>
    <t>12.44%</t>
  </si>
  <si>
    <t>7.49%</t>
  </si>
  <si>
    <t>107.42%</t>
  </si>
  <si>
    <t>-251.11%</t>
  </si>
  <si>
    <t>200.51%</t>
  </si>
  <si>
    <t>28.13%</t>
  </si>
  <si>
    <t>85.10%</t>
  </si>
  <si>
    <t>-25.39%</t>
  </si>
  <si>
    <t>110.00%</t>
  </si>
  <si>
    <t>24.17%</t>
  </si>
  <si>
    <t>-29.73%</t>
  </si>
  <si>
    <t>152.65%</t>
  </si>
  <si>
    <t>79.16%</t>
  </si>
  <si>
    <t>22.22%</t>
  </si>
  <si>
    <t>84.52%</t>
  </si>
  <si>
    <t>224.43%</t>
  </si>
  <si>
    <t>4.62%</t>
  </si>
  <si>
    <t>24.66%</t>
  </si>
  <si>
    <t>55.78%</t>
  </si>
  <si>
    <t>-676.28%</t>
  </si>
  <si>
    <t>71.36%</t>
  </si>
  <si>
    <t>22.76%</t>
  </si>
  <si>
    <t>59.74%</t>
  </si>
  <si>
    <t>-145.47%</t>
  </si>
  <si>
    <t>-499.71%</t>
  </si>
  <si>
    <t>25.64%</t>
  </si>
  <si>
    <t>16.31%</t>
  </si>
  <si>
    <t>38.55%</t>
  </si>
  <si>
    <t>245.06%</t>
  </si>
  <si>
    <t>19.89%</t>
  </si>
  <si>
    <t>3.78%</t>
  </si>
  <si>
    <t>14.55%</t>
  </si>
  <si>
    <t>26.22%</t>
  </si>
  <si>
    <t>27.09%</t>
  </si>
  <si>
    <t>29.93%</t>
  </si>
  <si>
    <t>30.41%</t>
  </si>
  <si>
    <t>26.65%</t>
  </si>
  <si>
    <t>28.15%</t>
  </si>
  <si>
    <t>27.97%</t>
  </si>
  <si>
    <t>30.38%</t>
  </si>
  <si>
    <t>28.76%</t>
  </si>
  <si>
    <t>25.65%</t>
  </si>
  <si>
    <t>27.40%</t>
  </si>
  <si>
    <t>27.19%</t>
  </si>
  <si>
    <t>23.96%</t>
  </si>
  <si>
    <t>26.72%</t>
  </si>
  <si>
    <t>26.56%</t>
  </si>
  <si>
    <t>24.80%</t>
  </si>
  <si>
    <t>22.88%</t>
  </si>
  <si>
    <t>26.66%</t>
  </si>
  <si>
    <t>24.20%</t>
  </si>
  <si>
    <t>26.89%</t>
  </si>
  <si>
    <t>23.31%</t>
  </si>
  <si>
    <t>21.92%</t>
  </si>
  <si>
    <t>20.24%</t>
  </si>
  <si>
    <t>20.15%</t>
  </si>
  <si>
    <t>19.98%</t>
  </si>
  <si>
    <t>21.59%</t>
  </si>
  <si>
    <t>21.61%</t>
  </si>
  <si>
    <t>22.81%</t>
  </si>
  <si>
    <t>23.39%</t>
  </si>
  <si>
    <t>25.75%</t>
  </si>
  <si>
    <t>12.40%</t>
  </si>
  <si>
    <t>14.24%</t>
  </si>
  <si>
    <t>17.27%</t>
  </si>
  <si>
    <t>9.73%</t>
  </si>
  <si>
    <t>11.19%</t>
  </si>
  <si>
    <t>11.15%</t>
  </si>
  <si>
    <t>11.74%</t>
  </si>
  <si>
    <t>11.75%</t>
  </si>
  <si>
    <t>9.64%</t>
  </si>
  <si>
    <t>9.34%</t>
  </si>
  <si>
    <t>4.40%</t>
  </si>
  <si>
    <t>12.46%</t>
  </si>
  <si>
    <t>10.90%</t>
  </si>
  <si>
    <t>10.12%</t>
  </si>
  <si>
    <t>9.20%</t>
  </si>
  <si>
    <t>7.74%</t>
  </si>
  <si>
    <t>8.94%</t>
  </si>
  <si>
    <t>8.83%</t>
  </si>
  <si>
    <t>7.25%</t>
  </si>
  <si>
    <t>11.71%</t>
  </si>
  <si>
    <t>9.49%</t>
  </si>
  <si>
    <t>8.62%</t>
  </si>
  <si>
    <t>9.85%</t>
  </si>
  <si>
    <t>--</t>
    <phoneticPr fontId="3" type="noConversion"/>
  </si>
  <si>
    <t>当季涨跌幅</t>
    <rPh sb="0" eb="1">
      <t>dang ji</t>
    </rPh>
    <rPh sb="2" eb="3">
      <t>zhang die fu</t>
    </rPh>
    <phoneticPr fontId="3" type="noConversion"/>
  </si>
  <si>
    <t>38.00%</t>
  </si>
  <si>
    <t>36.99%</t>
  </si>
  <si>
    <t>139.34%</t>
  </si>
  <si>
    <t>51.52%</t>
  </si>
  <si>
    <t>138.91%</t>
  </si>
  <si>
    <t>118.35%</t>
  </si>
  <si>
    <t>28.74%</t>
  </si>
  <si>
    <t>135.58%</t>
  </si>
  <si>
    <t>8.74%</t>
  </si>
  <si>
    <t>-2.18%</t>
  </si>
  <si>
    <t>5.91%</t>
  </si>
  <si>
    <t>19.57%</t>
  </si>
  <si>
    <t>17.26%</t>
  </si>
  <si>
    <t>35.42%</t>
  </si>
  <si>
    <t>25.32%</t>
  </si>
  <si>
    <t>34.03%</t>
  </si>
  <si>
    <t>33.31%</t>
  </si>
  <si>
    <t>37.91%</t>
  </si>
  <si>
    <t>14.73%</t>
  </si>
  <si>
    <t>16.40%</t>
  </si>
  <si>
    <t>24.33%</t>
  </si>
  <si>
    <t>29.89%</t>
  </si>
  <si>
    <t>32.77%</t>
  </si>
  <si>
    <t>48.54%</t>
  </si>
  <si>
    <t>37.71%</t>
  </si>
  <si>
    <t>41.14%</t>
  </si>
  <si>
    <t>54.82%</t>
  </si>
  <si>
    <t>18.03%</t>
  </si>
  <si>
    <t>47.01%</t>
  </si>
  <si>
    <t>27.35%</t>
  </si>
  <si>
    <t>141.94%</t>
  </si>
  <si>
    <t>58.73%</t>
  </si>
  <si>
    <t>126.59%</t>
  </si>
  <si>
    <t>117.85%</t>
  </si>
  <si>
    <t>27.46%</t>
  </si>
  <si>
    <t>145.18%</t>
  </si>
  <si>
    <t>6.36%</t>
  </si>
  <si>
    <t>8.45%</t>
  </si>
  <si>
    <t>6.64%</t>
  </si>
  <si>
    <t>20.49%</t>
  </si>
  <si>
    <t>20.13%</t>
  </si>
  <si>
    <t>25.23%</t>
  </si>
  <si>
    <t>29.76%</t>
  </si>
  <si>
    <t>14.81%</t>
  </si>
  <si>
    <t>31.15%</t>
  </si>
  <si>
    <t>28.82%</t>
  </si>
  <si>
    <t>21.12%</t>
  </si>
  <si>
    <t>25.08%</t>
  </si>
  <si>
    <t>22.03%</t>
  </si>
  <si>
    <t>13.27%</t>
  </si>
  <si>
    <t>76.92%</t>
  </si>
  <si>
    <t>44.95%</t>
  </si>
  <si>
    <t>-9.98%</t>
  </si>
  <si>
    <t>-56.48%</t>
  </si>
  <si>
    <t>39.07%</t>
  </si>
  <si>
    <t>37.55%</t>
  </si>
  <si>
    <t>77.73%</t>
  </si>
  <si>
    <t>30.81%</t>
  </si>
  <si>
    <t>66.36%</t>
  </si>
  <si>
    <t>58.54%</t>
  </si>
  <si>
    <t>21.18%</t>
  </si>
  <si>
    <t>63.01%</t>
  </si>
  <si>
    <t>1.73%</t>
  </si>
  <si>
    <t>9.24%</t>
  </si>
  <si>
    <t>10.18%</t>
  </si>
  <si>
    <t>14.42%</t>
  </si>
  <si>
    <t>21.05%</t>
  </si>
  <si>
    <t>23.05%</t>
  </si>
  <si>
    <t>34.65%</t>
  </si>
  <si>
    <t>26.24%</t>
  </si>
  <si>
    <t>26.04%</t>
  </si>
  <si>
    <t>23.23%</t>
  </si>
  <si>
    <t>24.52%</t>
  </si>
  <si>
    <t>18.93%</t>
  </si>
  <si>
    <t>17.54%</t>
  </si>
  <si>
    <t>25.05%</t>
  </si>
  <si>
    <t>26.91%</t>
  </si>
  <si>
    <t>33.84%</t>
  </si>
  <si>
    <t>39.61%</t>
  </si>
  <si>
    <t>54.17%</t>
  </si>
  <si>
    <t>60.55%</t>
  </si>
  <si>
    <t>4.44%</t>
  </si>
  <si>
    <t>3.72%</t>
  </si>
  <si>
    <t>2.25%</t>
  </si>
  <si>
    <t>3.76%</t>
  </si>
  <si>
    <t>3.14%</t>
  </si>
  <si>
    <t>6.96%</t>
  </si>
  <si>
    <t>3.82%</t>
  </si>
  <si>
    <t>3.50%</t>
  </si>
  <si>
    <t>4.38%</t>
  </si>
  <si>
    <t>3.96%</t>
  </si>
  <si>
    <t>4.04%</t>
  </si>
  <si>
    <t>2.20%</t>
  </si>
  <si>
    <t>3.93%</t>
  </si>
  <si>
    <t>3.45%</t>
  </si>
  <si>
    <t>2.02%</t>
  </si>
  <si>
    <t>3.30%</t>
  </si>
  <si>
    <t>2.77%</t>
  </si>
  <si>
    <t>1.98%</t>
  </si>
  <si>
    <t>3.38%</t>
  </si>
  <si>
    <t>2.92%</t>
  </si>
  <si>
    <t>2.38%</t>
  </si>
  <si>
    <t>1.62%</t>
  </si>
  <si>
    <t>10.31%</t>
  </si>
  <si>
    <t>10.85%</t>
  </si>
  <si>
    <t>14.52%</t>
  </si>
  <si>
    <t>1.04%</t>
  </si>
  <si>
    <t>4.12%</t>
  </si>
  <si>
    <t>3.62%</t>
  </si>
  <si>
    <t>4.89%</t>
  </si>
  <si>
    <t>3.54%</t>
  </si>
  <si>
    <t>1.07%</t>
  </si>
  <si>
    <t>-0.95%</t>
  </si>
  <si>
    <t>3.52%</t>
  </si>
  <si>
    <t>2.03%</t>
  </si>
  <si>
    <t>3.85%</t>
  </si>
  <si>
    <t>3.63%</t>
  </si>
  <si>
    <t>2.18%</t>
  </si>
  <si>
    <t>3.64%</t>
  </si>
  <si>
    <t>3.32%</t>
  </si>
  <si>
    <t>2.00%</t>
  </si>
  <si>
    <t>3.12%</t>
  </si>
  <si>
    <t>3.31%</t>
  </si>
  <si>
    <t>2.57%</t>
  </si>
  <si>
    <t>1.93%</t>
  </si>
  <si>
    <t>3.06%</t>
  </si>
  <si>
    <t>2.81%</t>
  </si>
  <si>
    <t>1.61%</t>
  </si>
  <si>
    <t>-15.90%</t>
  </si>
  <si>
    <t>8.89%</t>
  </si>
  <si>
    <t>57.13%</t>
  </si>
  <si>
    <t>81.02%</t>
  </si>
  <si>
    <t>43.10%</t>
  </si>
  <si>
    <t>70.33%</t>
  </si>
  <si>
    <t>58.62%</t>
  </si>
  <si>
    <t>90.10%</t>
  </si>
  <si>
    <t>28.41%</t>
  </si>
  <si>
    <t>37.22%</t>
  </si>
  <si>
    <t>62.11%</t>
  </si>
  <si>
    <t>22.09%</t>
  </si>
  <si>
    <t>55.80%</t>
  </si>
  <si>
    <t>42.60%</t>
  </si>
  <si>
    <t>66.76%</t>
  </si>
  <si>
    <t>20.53%</t>
  </si>
  <si>
    <t>37.42%</t>
  </si>
  <si>
    <t>42.31%</t>
  </si>
  <si>
    <t>73.01%</t>
  </si>
  <si>
    <t>19.27%</t>
  </si>
  <si>
    <t>44.19%</t>
  </si>
  <si>
    <t>58.68%</t>
  </si>
  <si>
    <t>5.22%</t>
  </si>
  <si>
    <t>18.16%</t>
  </si>
  <si>
    <t>56.94%</t>
  </si>
  <si>
    <t>35.54%</t>
  </si>
  <si>
    <t>85.79%</t>
  </si>
  <si>
    <t>15.24%</t>
  </si>
  <si>
    <t>-1.35%</t>
  </si>
  <si>
    <t>31.63%</t>
  </si>
  <si>
    <t>43.50%</t>
  </si>
  <si>
    <t>44.69%</t>
  </si>
  <si>
    <t>46.34%</t>
  </si>
  <si>
    <t>47.77%</t>
  </si>
  <si>
    <t>45.47%</t>
  </si>
  <si>
    <t>43.09%</t>
  </si>
  <si>
    <t>42.22%</t>
  </si>
  <si>
    <t>44.39%</t>
  </si>
  <si>
    <t>41.27%</t>
  </si>
  <si>
    <t>40.62%</t>
  </si>
  <si>
    <t>38.07%</t>
  </si>
  <si>
    <t>38.68%</t>
  </si>
  <si>
    <t>38.56%</t>
  </si>
  <si>
    <t>37.57%</t>
  </si>
  <si>
    <t>35.93%</t>
  </si>
  <si>
    <t>38.51%</t>
  </si>
  <si>
    <t>38.88%</t>
  </si>
  <si>
    <t>34.57%</t>
  </si>
  <si>
    <t>36.51%</t>
  </si>
  <si>
    <t>38.18%</t>
  </si>
  <si>
    <t>34.82%</t>
  </si>
  <si>
    <t>33.79%</t>
  </si>
  <si>
    <t>39.15%</t>
  </si>
  <si>
    <t>37.83%</t>
  </si>
  <si>
    <t>31.71%</t>
  </si>
  <si>
    <t>33.53%</t>
  </si>
  <si>
    <t>31.99%</t>
  </si>
  <si>
    <t>29.94%</t>
  </si>
  <si>
    <t>30.01%</t>
  </si>
  <si>
    <t>33.78%</t>
  </si>
  <si>
    <t>32.00%</t>
  </si>
  <si>
    <t>30.94%</t>
  </si>
  <si>
    <t>17.33%</t>
  </si>
  <si>
    <t>15.89%</t>
  </si>
  <si>
    <t>14.15%</t>
  </si>
  <si>
    <t>16.98%</t>
  </si>
  <si>
    <t>14.89%</t>
  </si>
  <si>
    <t>10.42%</t>
  </si>
  <si>
    <t>12.20%</t>
  </si>
  <si>
    <t>11.24%</t>
  </si>
  <si>
    <t>9.40%</t>
  </si>
  <si>
    <t>12.21%</t>
  </si>
  <si>
    <t>10.20%</t>
  </si>
  <si>
    <t>12.12%</t>
  </si>
  <si>
    <t>10.05%</t>
  </si>
  <si>
    <t>11.70%</t>
  </si>
  <si>
    <t>11.41%</t>
  </si>
  <si>
    <t>10.94%</t>
  </si>
  <si>
    <t>11.11%</t>
  </si>
  <si>
    <t>10.79%</t>
  </si>
  <si>
    <t>10.72%</t>
  </si>
  <si>
    <t>10.89%</t>
  </si>
  <si>
    <t>10.57%</t>
  </si>
  <si>
    <t>10.76%</t>
  </si>
  <si>
    <t>10.29%</t>
  </si>
  <si>
    <t>下跌驱动力判断</t>
    <rPh sb="0" eb="1">
      <t>xia die</t>
    </rPh>
    <rPh sb="2" eb="3">
      <t>qu dong li</t>
    </rPh>
    <rPh sb="5" eb="6">
      <t>pan duan</t>
    </rPh>
    <phoneticPr fontId="3" type="noConversion"/>
  </si>
  <si>
    <t>净利同比增速 TTM</t>
    <rPh sb="0" eb="1">
      <t>jing li</t>
    </rPh>
    <rPh sb="2" eb="3">
      <t>tong bi zeng su</t>
    </rPh>
    <phoneticPr fontId="3" type="noConversion"/>
  </si>
  <si>
    <t>估值</t>
    <rPh sb="0" eb="1">
      <t>gu zhi</t>
    </rPh>
    <phoneticPr fontId="3" type="noConversion"/>
  </si>
  <si>
    <r>
      <t>PE 数据来源为九斗 PE-band，其根据</t>
    </r>
    <r>
      <rPr>
        <u/>
        <sz val="10"/>
        <color theme="1"/>
        <rFont val="Times New Roman"/>
      </rPr>
      <t>当时可取得业绩数据</t>
    </r>
    <r>
      <rPr>
        <sz val="10"/>
        <color theme="1"/>
        <rFont val="Times New Roman"/>
        <family val="1"/>
      </rPr>
      <t>为分母，因此以各股价下跌季度和当季/上季业绩情况综合比对后，可判断两支股票在上市后两年内下跌的主要原因为：</t>
    </r>
    <rPh sb="3" eb="4">
      <t>shu ju</t>
    </rPh>
    <rPh sb="5" eb="6">
      <t>lai yuan</t>
    </rPh>
    <rPh sb="7" eb="8">
      <t>wei</t>
    </rPh>
    <rPh sb="8" eb="9">
      <t>jiu dou</t>
    </rPh>
    <rPh sb="19" eb="20">
      <t>qi</t>
    </rPh>
    <rPh sb="20" eb="21">
      <t>gen ju</t>
    </rPh>
    <rPh sb="22" eb="23">
      <t>dang shi</t>
    </rPh>
    <rPh sb="24" eb="25">
      <t>ke</t>
    </rPh>
    <rPh sb="25" eb="26">
      <t>qu de</t>
    </rPh>
    <rPh sb="27" eb="28">
      <t>ye ji</t>
    </rPh>
    <rPh sb="29" eb="30">
      <t>shu ju</t>
    </rPh>
    <rPh sb="31" eb="32">
      <t>wei</t>
    </rPh>
    <rPh sb="32" eb="33">
      <t>fen mu</t>
    </rPh>
    <rPh sb="35" eb="36">
      <t>yin ci</t>
    </rPh>
    <rPh sb="37" eb="38">
      <t>yi</t>
    </rPh>
    <rPh sb="38" eb="39">
      <t>ge xia die</t>
    </rPh>
    <rPh sb="39" eb="40">
      <t>gu jia</t>
    </rPh>
    <rPh sb="43" eb="44">
      <t>ji du</t>
    </rPh>
    <rPh sb="45" eb="46">
      <t>he</t>
    </rPh>
    <rPh sb="46" eb="47">
      <t>dang</t>
    </rPh>
    <rPh sb="47" eb="48">
      <t>ji</t>
    </rPh>
    <rPh sb="49" eb="50">
      <t>shang</t>
    </rPh>
    <rPh sb="51" eb="52">
      <t>ye ji</t>
    </rPh>
    <rPh sb="53" eb="54">
      <t>qing k</t>
    </rPh>
    <rPh sb="55" eb="56">
      <t>zong he</t>
    </rPh>
    <rPh sb="57" eb="58">
      <t>bi dui</t>
    </rPh>
    <rPh sb="59" eb="60">
      <t>hou</t>
    </rPh>
    <rPh sb="61" eb="62">
      <t>ke</t>
    </rPh>
    <rPh sb="62" eb="63">
      <t>pan duan</t>
    </rPh>
    <rPh sb="64" eb="65">
      <t>liang zhi</t>
    </rPh>
    <rPh sb="66" eb="67">
      <t>gu piao</t>
    </rPh>
    <rPh sb="68" eb="69">
      <t>zai</t>
    </rPh>
    <rPh sb="69" eb="70">
      <t>shang shi hou</t>
    </rPh>
    <rPh sb="72" eb="73">
      <t>liang nian</t>
    </rPh>
    <rPh sb="74" eb="75">
      <t>nei</t>
    </rPh>
    <rPh sb="75" eb="76">
      <t>xia die</t>
    </rPh>
    <rPh sb="77" eb="78">
      <t>de</t>
    </rPh>
    <rPh sb="78" eb="79">
      <t>zhu yao yuan</t>
    </rPh>
    <rPh sb="81" eb="82">
      <t>yin</t>
    </rPh>
    <rPh sb="82" eb="83">
      <t>wei</t>
    </rPh>
    <phoneticPr fontId="3" type="noConversion"/>
  </si>
  <si>
    <t>说明：2012 年后净利增速才有显著放缓趋势，但 2012 年年初至 12 月 3 日股价跌幅 9.2%，小于创业板指同期跌幅 18.62%，也远小于该股本身上市至 2011年底（约1年时间）</t>
    <rPh sb="0" eb="1">
      <t>shuo ming</t>
    </rPh>
    <rPh sb="8" eb="9">
      <t>nian hou</t>
    </rPh>
    <rPh sb="10" eb="11">
      <t>jing li</t>
    </rPh>
    <rPh sb="12" eb="13">
      <t>zeng su</t>
    </rPh>
    <rPh sb="14" eb="15">
      <t>cai</t>
    </rPh>
    <rPh sb="15" eb="16">
      <t>you</t>
    </rPh>
    <rPh sb="16" eb="17">
      <t>xian zhu</t>
    </rPh>
    <rPh sb="18" eb="19">
      <t>fang huan</t>
    </rPh>
    <rPh sb="20" eb="21">
      <t>qu shi</t>
    </rPh>
    <rPh sb="23" eb="24">
      <t>dan</t>
    </rPh>
    <rPh sb="30" eb="31">
      <t>nian</t>
    </rPh>
    <rPh sb="31" eb="32">
      <t>nian</t>
    </rPh>
    <rPh sb="32" eb="33">
      <t>chu</t>
    </rPh>
    <rPh sb="33" eb="34">
      <t>zhi</t>
    </rPh>
    <rPh sb="38" eb="39">
      <t>yue</t>
    </rPh>
    <rPh sb="42" eb="43">
      <t>ri</t>
    </rPh>
    <rPh sb="43" eb="44">
      <t>gu jia</t>
    </rPh>
    <rPh sb="45" eb="46">
      <t>die fu</t>
    </rPh>
    <rPh sb="59" eb="60">
      <t>tong qi</t>
    </rPh>
    <rPh sb="61" eb="62">
      <t>die fu</t>
    </rPh>
    <rPh sb="71" eb="72">
      <t>ye</t>
    </rPh>
    <rPh sb="72" eb="73">
      <t>yuan xiao yu</t>
    </rPh>
    <rPh sb="75" eb="76">
      <t>gai gu</t>
    </rPh>
    <rPh sb="77" eb="78">
      <t>ben shen</t>
    </rPh>
    <rPh sb="79" eb="80">
      <t>shang shi</t>
    </rPh>
    <rPh sb="81" eb="82">
      <t>zhi</t>
    </rPh>
    <rPh sb="87" eb="88">
      <t>nian di</t>
    </rPh>
    <rPh sb="90" eb="91">
      <t>yue</t>
    </rPh>
    <rPh sb="92" eb="93">
      <t>nian</t>
    </rPh>
    <rPh sb="93" eb="94">
      <t>shi jian</t>
    </rPh>
    <phoneticPr fontId="3" type="noConversion"/>
  </si>
  <si>
    <t>说明：2012 年净利增速好于 2011 年， 但 2012 年初至 12 月 3 日股价下跌 25%，弱于同期中小板指（跌幅 16.42%），从PE 最小值可看出，该股上市后估值持续下调</t>
    <rPh sb="0" eb="1">
      <t>shuo ming</t>
    </rPh>
    <rPh sb="8" eb="9">
      <t>nian</t>
    </rPh>
    <rPh sb="9" eb="10">
      <t>jing li</t>
    </rPh>
    <rPh sb="11" eb="12">
      <t>zeng su</t>
    </rPh>
    <rPh sb="13" eb="14">
      <t>hao yu</t>
    </rPh>
    <rPh sb="21" eb="22">
      <t>nian</t>
    </rPh>
    <rPh sb="24" eb="25">
      <t>dan</t>
    </rPh>
    <rPh sb="33" eb="34">
      <t>zhi</t>
    </rPh>
    <rPh sb="38" eb="39">
      <t>yue</t>
    </rPh>
    <rPh sb="42" eb="43">
      <t>ri</t>
    </rPh>
    <rPh sb="45" eb="46">
      <t>xia die</t>
    </rPh>
    <rPh sb="52" eb="53">
      <t>ruo</t>
    </rPh>
    <rPh sb="56" eb="57">
      <t>zhong xiao ban zhi</t>
    </rPh>
    <rPh sb="61" eb="62">
      <t>die fu</t>
    </rPh>
    <rPh sb="72" eb="73">
      <t>cong</t>
    </rPh>
    <rPh sb="76" eb="77">
      <t>zui xiao zhi</t>
    </rPh>
    <rPh sb="79" eb="80">
      <t>ke</t>
    </rPh>
    <rPh sb="80" eb="81">
      <t>kan chu</t>
    </rPh>
    <rPh sb="83" eb="84">
      <t>gai gu</t>
    </rPh>
    <rPh sb="85" eb="86">
      <t>shang shi</t>
    </rPh>
    <rPh sb="87" eb="88">
      <t>hou</t>
    </rPh>
    <rPh sb="88" eb="89">
      <t>gu zhi</t>
    </rPh>
    <rPh sb="90" eb="91">
      <t>chi xu</t>
    </rPh>
    <rPh sb="92" eb="93">
      <t>xia tiao</t>
    </rPh>
    <phoneticPr fontId="3" type="noConversion"/>
  </si>
  <si>
    <t>基期</t>
    <rPh sb="0" eb="1">
      <t>ji qi</t>
    </rPh>
    <phoneticPr fontId="3" type="noConversion"/>
  </si>
  <si>
    <t>当期</t>
    <rPh sb="0" eb="1">
      <t>dang qi</t>
    </rPh>
    <phoneticPr fontId="3" type="noConversion"/>
  </si>
  <si>
    <t>前复权至当期</t>
    <rPh sb="0" eb="1">
      <t>qian</t>
    </rPh>
    <rPh sb="1" eb="2">
      <t>fu quan</t>
    </rPh>
    <rPh sb="3" eb="4">
      <t>zhi</t>
    </rPh>
    <rPh sb="4" eb="5">
      <t>dang qi</t>
    </rPh>
    <phoneticPr fontId="3" type="noConversion"/>
  </si>
  <si>
    <t>南方泵业（300145） ：（第一个季度按首发开盘价）</t>
    <rPh sb="15" eb="16">
      <t>di yi ge ji du</t>
    </rPh>
    <rPh sb="20" eb="21">
      <t>an</t>
    </rPh>
    <phoneticPr fontId="3" type="noConversion"/>
  </si>
  <si>
    <t>新界泵业（002532）：（第一个季度按首发开盘价）</t>
    <phoneticPr fontId="3" type="noConversion"/>
  </si>
  <si>
    <t>上市之初二级市场所给予 50 倍左右过高估值，需进行估值回归</t>
    <rPh sb="4" eb="5">
      <t>er ji</t>
    </rPh>
    <rPh sb="6" eb="7">
      <t>shi chang</t>
    </rPh>
    <phoneticPr fontId="3" type="noConversion"/>
  </si>
  <si>
    <t>季度</t>
  </si>
  <si>
    <t>国内生产总值</t>
  </si>
  <si>
    <t>第一产业</t>
  </si>
  <si>
    <t>第二产业</t>
  </si>
  <si>
    <t>第三产业</t>
  </si>
  <si>
    <t>绝对值</t>
  </si>
  <si>
    <t>(亿元)</t>
  </si>
  <si>
    <t>同比</t>
  </si>
  <si>
    <t>增长</t>
  </si>
  <si>
    <t>2017年第1-4季度</t>
  </si>
  <si>
    <t>2017年第1-3季度</t>
  </si>
  <si>
    <t>2017年第1-2季度</t>
  </si>
  <si>
    <t>2017年第1季度</t>
  </si>
  <si>
    <t>2016年第1-4季度</t>
  </si>
  <si>
    <t>2016年第1-3季度</t>
  </si>
  <si>
    <t>2016年第1-2季度</t>
  </si>
  <si>
    <t>2016年第1季度</t>
  </si>
  <si>
    <t>2015年第1-4季度</t>
  </si>
  <si>
    <t>2015年第1-3季度</t>
  </si>
  <si>
    <t>2015年第1-2季度</t>
  </si>
  <si>
    <t>2015年第1季度</t>
  </si>
  <si>
    <t>2014年第1-4季度</t>
  </si>
  <si>
    <t>2014年第1-3季度</t>
  </si>
  <si>
    <t>2014年第1-2季度</t>
  </si>
  <si>
    <t>2014年第1季度</t>
  </si>
  <si>
    <t>2013年第1-4季度</t>
  </si>
  <si>
    <t>2013年第1-3季度</t>
  </si>
  <si>
    <t>2013年第1-2季度</t>
  </si>
  <si>
    <t>2013年第1季度</t>
  </si>
  <si>
    <t>2012年第1-4季度</t>
  </si>
  <si>
    <t>2012年第1-3季度</t>
  </si>
  <si>
    <t>2012年第1-2季度</t>
  </si>
  <si>
    <t>2012年第1季度</t>
  </si>
  <si>
    <t>2011年第1-4季度</t>
  </si>
  <si>
    <t>2011年第1-3季度</t>
  </si>
  <si>
    <t>2011年第1-2季度</t>
  </si>
  <si>
    <t>2011年第1季度</t>
  </si>
  <si>
    <t>2010年第1-4季度</t>
  </si>
  <si>
    <t>2010年第1-3季度</t>
  </si>
  <si>
    <t>2010年第1-2季度</t>
  </si>
  <si>
    <t>2010年第1季度</t>
  </si>
  <si>
    <t>2009年第1-4季度</t>
  </si>
  <si>
    <t>2009年第1-3季度</t>
  </si>
  <si>
    <t>2009年第1-2季度</t>
  </si>
  <si>
    <t>2009年第1季度</t>
  </si>
  <si>
    <t>2008年第1-4季度</t>
  </si>
  <si>
    <t>2008年第1-3季度</t>
  </si>
  <si>
    <t>2008年第1-2季度</t>
  </si>
  <si>
    <t>2008年第1季度</t>
  </si>
  <si>
    <t>2007年第1-4季度</t>
  </si>
  <si>
    <t>2007年第1-3季度</t>
  </si>
  <si>
    <t>2007年第1-2季度</t>
  </si>
  <si>
    <t>2007年第1季度</t>
  </si>
  <si>
    <t>2006年第1-4季度</t>
  </si>
  <si>
    <t>2006年第1-3季度</t>
  </si>
  <si>
    <t>2006年第1-2季度</t>
  </si>
  <si>
    <t>2006年第1季度</t>
  </si>
  <si>
    <t>报告期</t>
    <rPh sb="0" eb="1">
      <t>bao goa qi</t>
    </rPh>
    <phoneticPr fontId="3" type="noConversion"/>
  </si>
  <si>
    <t>单季</t>
    <rPh sb="0" eb="1">
      <t>dan ji</t>
    </rPh>
    <phoneticPr fontId="3" type="noConversion"/>
  </si>
  <si>
    <t>2017Q4</t>
    <phoneticPr fontId="3" type="noConversion"/>
  </si>
  <si>
    <t>2017Q3</t>
    <phoneticPr fontId="3" type="noConversion"/>
  </si>
  <si>
    <t>2017Q2</t>
    <phoneticPr fontId="3" type="noConversion"/>
  </si>
  <si>
    <t>2017Q1</t>
    <phoneticPr fontId="3" type="noConversion"/>
  </si>
  <si>
    <t>2016Q4</t>
    <phoneticPr fontId="3" type="noConversion"/>
  </si>
  <si>
    <t>2016Q3</t>
    <phoneticPr fontId="3" type="noConversion"/>
  </si>
  <si>
    <t>2016Q2</t>
    <phoneticPr fontId="3" type="noConversion"/>
  </si>
  <si>
    <t>2016Q1</t>
    <phoneticPr fontId="3" type="noConversion"/>
  </si>
  <si>
    <t>2015Q4</t>
    <phoneticPr fontId="3" type="noConversion"/>
  </si>
  <si>
    <t>2015Q3</t>
    <phoneticPr fontId="3" type="noConversion"/>
  </si>
  <si>
    <t>2015Q2</t>
    <phoneticPr fontId="3" type="noConversion"/>
  </si>
  <si>
    <t>2015Q1</t>
    <phoneticPr fontId="3" type="noConversion"/>
  </si>
  <si>
    <t>2014Q4</t>
    <phoneticPr fontId="3" type="noConversion"/>
  </si>
  <si>
    <t>2014Q3</t>
    <phoneticPr fontId="3" type="noConversion"/>
  </si>
  <si>
    <t>2014Q2</t>
    <phoneticPr fontId="3" type="noConversion"/>
  </si>
  <si>
    <t>2014Q1</t>
    <phoneticPr fontId="3" type="noConversion"/>
  </si>
  <si>
    <t>2013Q4</t>
    <phoneticPr fontId="3" type="noConversion"/>
  </si>
  <si>
    <t>2013Q3</t>
    <phoneticPr fontId="3" type="noConversion"/>
  </si>
  <si>
    <t>2013Q2</t>
    <phoneticPr fontId="3" type="noConversion"/>
  </si>
  <si>
    <t>2013Q1</t>
    <phoneticPr fontId="3" type="noConversion"/>
  </si>
  <si>
    <t>2012Q4</t>
    <phoneticPr fontId="3" type="noConversion"/>
  </si>
  <si>
    <t>2012Q3</t>
    <phoneticPr fontId="3" type="noConversion"/>
  </si>
  <si>
    <t>2012Q2</t>
    <phoneticPr fontId="3" type="noConversion"/>
  </si>
  <si>
    <t>2012Q1</t>
    <phoneticPr fontId="3" type="noConversion"/>
  </si>
  <si>
    <t>2011Q4</t>
    <phoneticPr fontId="3" type="noConversion"/>
  </si>
  <si>
    <t>2011Q3</t>
    <phoneticPr fontId="3" type="noConversion"/>
  </si>
  <si>
    <t>2011Q2</t>
    <phoneticPr fontId="3" type="noConversion"/>
  </si>
  <si>
    <t>2011Q1</t>
    <phoneticPr fontId="3" type="noConversion"/>
  </si>
  <si>
    <t>2010Q4</t>
    <phoneticPr fontId="3" type="noConversion"/>
  </si>
  <si>
    <t>2010Q3</t>
    <phoneticPr fontId="3" type="noConversion"/>
  </si>
  <si>
    <t>2010Q2</t>
    <phoneticPr fontId="3" type="noConversion"/>
  </si>
  <si>
    <t>2010Q1</t>
    <phoneticPr fontId="3" type="noConversion"/>
  </si>
  <si>
    <t>2009Q4</t>
    <phoneticPr fontId="3" type="noConversion"/>
  </si>
  <si>
    <t>2009Q3</t>
    <phoneticPr fontId="3" type="noConversion"/>
  </si>
  <si>
    <t>2009Q2</t>
    <phoneticPr fontId="3" type="noConversion"/>
  </si>
  <si>
    <t>2009Q1</t>
    <phoneticPr fontId="3" type="noConversion"/>
  </si>
  <si>
    <t>2008Q4</t>
    <phoneticPr fontId="3" type="noConversion"/>
  </si>
  <si>
    <t>2008Q3</t>
    <phoneticPr fontId="3" type="noConversion"/>
  </si>
  <si>
    <t>2008Q2</t>
    <phoneticPr fontId="3" type="noConversion"/>
  </si>
  <si>
    <t>2008Q1</t>
    <phoneticPr fontId="3" type="noConversion"/>
  </si>
  <si>
    <t>2007Q4</t>
    <phoneticPr fontId="3" type="noConversion"/>
  </si>
  <si>
    <t>2007Q3</t>
    <phoneticPr fontId="3" type="noConversion"/>
  </si>
  <si>
    <t>2007Q2</t>
    <phoneticPr fontId="3" type="noConversion"/>
  </si>
  <si>
    <t>2007Q1</t>
    <phoneticPr fontId="3" type="noConversion"/>
  </si>
  <si>
    <t>2006Q4</t>
    <phoneticPr fontId="3" type="noConversion"/>
  </si>
  <si>
    <t>2006Q3</t>
    <phoneticPr fontId="3" type="noConversion"/>
  </si>
  <si>
    <t>2006Q2</t>
    <phoneticPr fontId="3" type="noConversion"/>
  </si>
  <si>
    <t>2006Q1</t>
    <phoneticPr fontId="3" type="noConversion"/>
  </si>
  <si>
    <t>国内生产总值</t>
    <rPh sb="0" eb="1">
      <t>guo nei sheng chan</t>
    </rPh>
    <rPh sb="4" eb="5">
      <t>zong zhi</t>
    </rPh>
    <phoneticPr fontId="3" type="noConversion"/>
  </si>
  <si>
    <t>第一产业</t>
    <rPh sb="0" eb="1">
      <t>di yi chan ye</t>
    </rPh>
    <phoneticPr fontId="3" type="noConversion"/>
  </si>
  <si>
    <t>第二产业</t>
    <rPh sb="0" eb="1">
      <t>di er chan ye</t>
    </rPh>
    <phoneticPr fontId="3" type="noConversion"/>
  </si>
  <si>
    <t>第三产业</t>
    <rPh sb="0" eb="1">
      <t>di san chan ye</t>
    </rPh>
    <phoneticPr fontId="3" type="noConversion"/>
  </si>
  <si>
    <t>CAGR（2010-2017）</t>
    <phoneticPr fontId="3" type="noConversion"/>
  </si>
  <si>
    <t>CAGR（2005-2010）</t>
    <phoneticPr fontId="3" type="noConversion"/>
  </si>
  <si>
    <t>10. 写出南方泵业和新界泵业所处大行业/细分行业的竞争格局。（行业集中度、外资/民营各自的市场份额、高中低端各自的市场份额、出口进口对产值和市场规模的影响）。</t>
    <phoneticPr fontId="3" type="noConversion"/>
  </si>
  <si>
    <t xml:space="preserve">      标注所在招股说明书的位置。参考券商研报，对比你的答案。</t>
    <rPh sb="19" eb="20">
      <t>can kao</t>
    </rPh>
    <rPh sb="21" eb="22">
      <t>quan shang yan bao</t>
    </rPh>
    <rPh sb="26" eb="27">
      <t>dui bi</t>
    </rPh>
    <rPh sb="28" eb="29">
      <t>ni de</t>
    </rPh>
    <rPh sb="30" eb="31">
      <t>da an</t>
    </rPh>
    <phoneticPr fontId="3" type="noConversion"/>
  </si>
  <si>
    <t>*本题图表</t>
    <rPh sb="1" eb="2">
      <t>ben ti</t>
    </rPh>
    <rPh sb="2" eb="3">
      <t>ti</t>
    </rPh>
    <rPh sb="3" eb="4">
      <t>tu biao</t>
    </rPh>
    <rPh sb="4" eb="5">
      <t>biao</t>
    </rPh>
    <phoneticPr fontId="3" type="noConversion"/>
  </si>
  <si>
    <t>*数据来源：国家统计局</t>
    <phoneticPr fontId="3" type="noConversion"/>
  </si>
  <si>
    <t>(2)加入WTO-全球化红利、(3)自主化（复制-模仿-进口替代）、(4)规模化-资本外延扩张</t>
    <rPh sb="18" eb="19">
      <t>zi zhu hua</t>
    </rPh>
    <rPh sb="22" eb="23">
      <t>fu zhi</t>
    </rPh>
    <rPh sb="25" eb="26">
      <t>mo fang</t>
    </rPh>
    <rPh sb="28" eb="29">
      <t>jin kou ti dai</t>
    </rPh>
    <phoneticPr fontId="3" type="noConversion"/>
  </si>
  <si>
    <t>2010 年之前，中国制造业主要立足于以下四点发展：(1)商品房市场开放-城镇化率大跃进、</t>
    <rPh sb="5" eb="6">
      <t>nian</t>
    </rPh>
    <rPh sb="6" eb="7">
      <t>zhi qian</t>
    </rPh>
    <rPh sb="9" eb="10">
      <t>zhong guo zhi zao ye</t>
    </rPh>
    <rPh sb="14" eb="15">
      <t>zhu yao</t>
    </rPh>
    <rPh sb="16" eb="17">
      <t>li zu</t>
    </rPh>
    <rPh sb="18" eb="19">
      <t>yu</t>
    </rPh>
    <rPh sb="19" eb="20">
      <t>yi xia</t>
    </rPh>
    <rPh sb="21" eb="22">
      <t>si dian</t>
    </rPh>
    <phoneticPr fontId="3" type="noConversion"/>
  </si>
  <si>
    <t>月份</t>
  </si>
  <si>
    <t>制造业</t>
  </si>
  <si>
    <t>非制造业</t>
  </si>
  <si>
    <t>指数</t>
  </si>
  <si>
    <t>同比增长</t>
  </si>
  <si>
    <t>2007年12月</t>
  </si>
  <si>
    <t>2007年11月</t>
  </si>
  <si>
    <t>2007年10月</t>
  </si>
  <si>
    <t>2007年9月</t>
  </si>
  <si>
    <t>2007年8月</t>
  </si>
  <si>
    <t>2007年7月</t>
  </si>
  <si>
    <t>2007年6月</t>
  </si>
  <si>
    <t>2007年5月</t>
  </si>
  <si>
    <t>2007年4月</t>
  </si>
  <si>
    <t>2007年3月</t>
  </si>
  <si>
    <t>2007年2月</t>
  </si>
  <si>
    <t>2007年1月</t>
  </si>
  <si>
    <t>2006年12月</t>
  </si>
  <si>
    <t>2006年11月</t>
  </si>
  <si>
    <t>2006年10月</t>
  </si>
  <si>
    <t>2006年9月</t>
  </si>
  <si>
    <t>2006年8月</t>
  </si>
  <si>
    <t>2006年7月</t>
  </si>
  <si>
    <t>2006年6月</t>
  </si>
  <si>
    <t>2006年5月</t>
  </si>
  <si>
    <t>2006年4月</t>
  </si>
  <si>
    <t>2006年3月</t>
  </si>
  <si>
    <t>2006年2月</t>
  </si>
  <si>
    <t>2006年1月</t>
  </si>
  <si>
    <t>2005年12月</t>
  </si>
  <si>
    <t>2005年11月</t>
  </si>
  <si>
    <t>2005年10月</t>
  </si>
  <si>
    <t>2005年9月</t>
  </si>
  <si>
    <t>2005年8月</t>
  </si>
  <si>
    <t>2005年7月</t>
  </si>
  <si>
    <t>2005年6月</t>
  </si>
  <si>
    <t>2005年5月</t>
  </si>
  <si>
    <t>2005年4月</t>
  </si>
  <si>
    <t>2005年3月</t>
  </si>
  <si>
    <t>2005年2月</t>
  </si>
  <si>
    <t>2005年1月</t>
  </si>
  <si>
    <t>图：我国制造业采购经理人指数（200501-201803）</t>
    <rPh sb="0" eb="1">
      <t>tu</t>
    </rPh>
    <rPh sb="2" eb="3">
      <t>wo guo</t>
    </rPh>
    <rPh sb="4" eb="5">
      <t>zhi zao ye</t>
    </rPh>
    <rPh sb="7" eb="8">
      <t>cai gou jing li ren zhi shu</t>
    </rPh>
    <phoneticPr fontId="3" type="noConversion"/>
  </si>
  <si>
    <t>然而 2008 年遭遇次贷危机金融海啸，外贸导向的中低端制造业受到重创，当年 11 月制造业 PMI 降至</t>
    <rPh sb="0" eb="1">
      <t>ran er</t>
    </rPh>
    <rPh sb="8" eb="9">
      <t>nian</t>
    </rPh>
    <rPh sb="9" eb="10">
      <t>zao yu</t>
    </rPh>
    <rPh sb="11" eb="12">
      <t>ci dai wei ji</t>
    </rPh>
    <rPh sb="15" eb="16">
      <t>jin rong</t>
    </rPh>
    <rPh sb="17" eb="18">
      <t>hai xiao</t>
    </rPh>
    <rPh sb="20" eb="21">
      <t>wai mao</t>
    </rPh>
    <rPh sb="22" eb="23">
      <t>dao xiang</t>
    </rPh>
    <rPh sb="24" eb="25">
      <t>de</t>
    </rPh>
    <rPh sb="25" eb="26">
      <t>zhong di duan</t>
    </rPh>
    <rPh sb="28" eb="29">
      <t>zhi zao ye</t>
    </rPh>
    <rPh sb="31" eb="32">
      <t>shou dao</t>
    </rPh>
    <rPh sb="33" eb="34">
      <t>zhong chuang</t>
    </rPh>
    <rPh sb="43" eb="44">
      <t>zhi zao ye</t>
    </rPh>
    <phoneticPr fontId="3" type="noConversion"/>
  </si>
  <si>
    <t>38.8 历史低点，第二产业增速在 2009 年上半年降至谷底。</t>
    <rPh sb="5" eb="6">
      <t>li shi</t>
    </rPh>
    <rPh sb="7" eb="8">
      <t>di dian</t>
    </rPh>
    <rPh sb="27" eb="28">
      <t>jiang</t>
    </rPh>
    <rPh sb="28" eb="29">
      <t>zhi</t>
    </rPh>
    <rPh sb="29" eb="30">
      <t>gu di</t>
    </rPh>
    <phoneticPr fontId="3" type="noConversion"/>
  </si>
  <si>
    <t>合理 PE：</t>
    <rPh sb="0" eb="1">
      <t>he li</t>
    </rPh>
    <phoneticPr fontId="3" type="noConversion"/>
  </si>
  <si>
    <t>上市公司行业平均市盈率统计表</t>
  </si>
  <si>
    <r>
      <rPr>
        <b/>
        <sz val="11"/>
        <color indexed="8"/>
        <rFont val="宋体"/>
        <family val="3"/>
        <charset val="134"/>
      </rPr>
      <t>分类标准：</t>
    </r>
    <r>
      <rPr>
        <b/>
        <sz val="11"/>
        <color indexed="60"/>
        <rFont val="宋体"/>
        <family val="3"/>
        <charset val="134"/>
      </rPr>
      <t>证监会行业分类</t>
    </r>
    <r>
      <rPr>
        <b/>
        <sz val="11"/>
        <color indexed="60"/>
        <rFont val="Arial"/>
      </rPr>
      <t xml:space="preserve">        </t>
    </r>
    <r>
      <rPr>
        <b/>
        <sz val="11"/>
        <color indexed="8"/>
        <rFont val="Arial"/>
      </rPr>
      <t xml:space="preserve">       </t>
    </r>
    <r>
      <rPr>
        <b/>
        <sz val="11"/>
        <color indexed="8"/>
        <rFont val="宋体"/>
        <family val="3"/>
        <charset val="134"/>
      </rPr>
      <t>统计板块：</t>
    </r>
    <r>
      <rPr>
        <b/>
        <sz val="11"/>
        <color indexed="60"/>
        <rFont val="宋体"/>
        <family val="3"/>
        <charset val="134"/>
      </rPr>
      <t>深沪全市场</t>
    </r>
    <r>
      <rPr>
        <b/>
        <sz val="11"/>
        <color indexed="8"/>
        <rFont val="Arial"/>
      </rPr>
      <t xml:space="preserve">                 </t>
    </r>
    <r>
      <rPr>
        <b/>
        <sz val="11"/>
        <color indexed="8"/>
        <rFont val="宋体"/>
        <family val="3"/>
        <charset val="134"/>
      </rPr>
      <t>更新日期：</t>
    </r>
  </si>
  <si>
    <t>2018-03-30</t>
  </si>
  <si>
    <t>行业编码</t>
  </si>
  <si>
    <r>
      <rPr>
        <b/>
        <sz val="10"/>
        <rFont val="宋体"/>
        <family val="3"/>
        <charset val="134"/>
      </rPr>
      <t>行业名称</t>
    </r>
  </si>
  <si>
    <t>公司数量</t>
  </si>
  <si>
    <r>
      <rPr>
        <b/>
        <sz val="10"/>
        <rFont val="宋体"/>
        <family val="3"/>
        <charset val="134"/>
      </rPr>
      <t>静态市盈率</t>
    </r>
  </si>
  <si>
    <r>
      <rPr>
        <b/>
        <sz val="10"/>
        <rFont val="宋体"/>
        <family val="3"/>
        <charset val="134"/>
      </rPr>
      <t>滚动市盈率</t>
    </r>
  </si>
  <si>
    <t>门类</t>
  </si>
  <si>
    <t>大类</t>
  </si>
  <si>
    <r>
      <rPr>
        <b/>
        <sz val="10"/>
        <rFont val="宋体"/>
        <family val="3"/>
        <charset val="134"/>
      </rPr>
      <t>加权平均</t>
    </r>
  </si>
  <si>
    <r>
      <rPr>
        <b/>
        <sz val="10"/>
        <rFont val="宋体"/>
        <family val="3"/>
        <charset val="134"/>
      </rPr>
      <t>中位数</t>
    </r>
  </si>
  <si>
    <t>A</t>
  </si>
  <si>
    <t xml:space="preserve"> 农、林、牧、渔业</t>
  </si>
  <si>
    <t>A01</t>
  </si>
  <si>
    <t xml:space="preserve">   农业</t>
  </si>
  <si>
    <t>A02</t>
  </si>
  <si>
    <t xml:space="preserve">   林业</t>
  </si>
  <si>
    <t>NA</t>
  </si>
  <si>
    <t>A03</t>
  </si>
  <si>
    <t xml:space="preserve">   畜牧业</t>
  </si>
  <si>
    <t>A04</t>
  </si>
  <si>
    <t xml:space="preserve">   渔业</t>
  </si>
  <si>
    <t>A05</t>
  </si>
  <si>
    <t xml:space="preserve">   农、林、牧、渔服务业</t>
  </si>
  <si>
    <t>B</t>
  </si>
  <si>
    <t xml:space="preserve"> 采矿业</t>
  </si>
  <si>
    <t>B06</t>
  </si>
  <si>
    <t xml:space="preserve">   煤炭开采和洗选业</t>
  </si>
  <si>
    <t>B07</t>
  </si>
  <si>
    <t xml:space="preserve">   石油和天然气开采业</t>
  </si>
  <si>
    <t>B08</t>
  </si>
  <si>
    <t xml:space="preserve">   黑色金属矿采选业</t>
  </si>
  <si>
    <t>B09</t>
  </si>
  <si>
    <t xml:space="preserve">   有色金属矿采选业</t>
  </si>
  <si>
    <t>B10</t>
  </si>
  <si>
    <t xml:space="preserve">   非金属矿采选业</t>
  </si>
  <si>
    <t>B11</t>
  </si>
  <si>
    <t xml:space="preserve">   开采辅助活动</t>
  </si>
  <si>
    <t>B12</t>
  </si>
  <si>
    <t xml:space="preserve">   其他采矿业</t>
  </si>
  <si>
    <t>C</t>
  </si>
  <si>
    <t xml:space="preserve"> 制造业</t>
  </si>
  <si>
    <t>是否高于平均</t>
    <rPh sb="0" eb="1">
      <t>shi fou</t>
    </rPh>
    <rPh sb="2" eb="3">
      <t>gao yu</t>
    </rPh>
    <rPh sb="4" eb="5">
      <t>ping jun</t>
    </rPh>
    <phoneticPr fontId="40" type="noConversion"/>
  </si>
  <si>
    <t>是否高于中位数</t>
    <rPh sb="0" eb="1">
      <t>shi fou</t>
    </rPh>
    <rPh sb="2" eb="3">
      <t>gao yu</t>
    </rPh>
    <rPh sb="4" eb="5">
      <t>zhong wei shu</t>
    </rPh>
    <phoneticPr fontId="40" type="noConversion"/>
  </si>
  <si>
    <t>C13</t>
  </si>
  <si>
    <t xml:space="preserve">   农副食品加工业</t>
  </si>
  <si>
    <t>C14</t>
  </si>
  <si>
    <t xml:space="preserve">   食品制造业</t>
  </si>
  <si>
    <t>C15</t>
  </si>
  <si>
    <t xml:space="preserve">   酒、饮料和精制茶制造业</t>
  </si>
  <si>
    <t>C16</t>
  </si>
  <si>
    <t xml:space="preserve">   烟草制品业</t>
  </si>
  <si>
    <t>C17</t>
  </si>
  <si>
    <t xml:space="preserve">   纺织业</t>
  </si>
  <si>
    <t>C18</t>
  </si>
  <si>
    <t xml:space="preserve">   纺织服装、服饰业</t>
  </si>
  <si>
    <t>C19</t>
  </si>
  <si>
    <t xml:space="preserve">   皮革、毛皮、羽毛及其制品和制鞋业</t>
  </si>
  <si>
    <t>C20</t>
  </si>
  <si>
    <t xml:space="preserve">   木材加工和木、竹、藤、棕、草制品业</t>
  </si>
  <si>
    <t>C21</t>
  </si>
  <si>
    <t xml:space="preserve">   家具制造业</t>
  </si>
  <si>
    <t>C22</t>
  </si>
  <si>
    <t xml:space="preserve">   造纸和纸制品业</t>
  </si>
  <si>
    <t>C23</t>
  </si>
  <si>
    <t xml:space="preserve">   印刷和记录媒介复制业</t>
  </si>
  <si>
    <t>C24</t>
  </si>
  <si>
    <t xml:space="preserve">   文教、工美、体育和娱乐用品制造业</t>
  </si>
  <si>
    <t>C25</t>
  </si>
  <si>
    <t xml:space="preserve">   石油加工、炼焦和核燃料加工业</t>
  </si>
  <si>
    <t>C26</t>
  </si>
  <si>
    <t xml:space="preserve">   化学原料和化学制品制造业</t>
  </si>
  <si>
    <t>C27</t>
  </si>
  <si>
    <t xml:space="preserve">   医药制造业</t>
  </si>
  <si>
    <t>C28</t>
  </si>
  <si>
    <t xml:space="preserve">   化学纤维制造业</t>
  </si>
  <si>
    <t>C29</t>
  </si>
  <si>
    <t xml:space="preserve">   橡胶和塑料制品业</t>
  </si>
  <si>
    <t>C30</t>
  </si>
  <si>
    <t xml:space="preserve">   非金属矿物制品业</t>
  </si>
  <si>
    <t>C31</t>
  </si>
  <si>
    <t xml:space="preserve">   黑色金属冶炼和压延加工业</t>
  </si>
  <si>
    <t>C32</t>
  </si>
  <si>
    <t xml:space="preserve">   有色金属冶炼和压延加工业</t>
  </si>
  <si>
    <t>C33</t>
  </si>
  <si>
    <t xml:space="preserve">   金属制品业</t>
  </si>
  <si>
    <t>C34</t>
  </si>
  <si>
    <t xml:space="preserve">   通用设备制造业</t>
  </si>
  <si>
    <t>C35</t>
  </si>
  <si>
    <t xml:space="preserve">   专用设备制造业</t>
  </si>
  <si>
    <t>C36</t>
  </si>
  <si>
    <t xml:space="preserve">   汽车制造业</t>
  </si>
  <si>
    <t>C37</t>
  </si>
  <si>
    <t xml:space="preserve">   铁路、船舶、航空航天和其他运输设备制造业</t>
  </si>
  <si>
    <t>C38</t>
  </si>
  <si>
    <t xml:space="preserve">   电气机械和器材制造业</t>
  </si>
  <si>
    <t>C39</t>
  </si>
  <si>
    <t xml:space="preserve">   计算机、通信和其他电子设备制造业</t>
  </si>
  <si>
    <t>C40</t>
  </si>
  <si>
    <t xml:space="preserve">   仪器仪表制造业</t>
  </si>
  <si>
    <t>C41</t>
  </si>
  <si>
    <t xml:space="preserve">   其他制造业</t>
  </si>
  <si>
    <t>C42</t>
  </si>
  <si>
    <t xml:space="preserve">   废弃资源综合利用业</t>
  </si>
  <si>
    <t>C43</t>
  </si>
  <si>
    <t xml:space="preserve">   金属制品、机械和设备修理业</t>
  </si>
  <si>
    <t>D</t>
  </si>
  <si>
    <t xml:space="preserve"> 电力、热力、燃气及水生产和供应业</t>
  </si>
  <si>
    <t>D44</t>
  </si>
  <si>
    <t xml:space="preserve">   电力、热力生产和供应业</t>
  </si>
  <si>
    <t>D45</t>
  </si>
  <si>
    <t xml:space="preserve">   燃气生产和供应业</t>
  </si>
  <si>
    <t>D46</t>
  </si>
  <si>
    <t xml:space="preserve">   水的生产和供应业</t>
  </si>
  <si>
    <t>E</t>
  </si>
  <si>
    <t xml:space="preserve"> 建筑业</t>
  </si>
  <si>
    <t>E47</t>
  </si>
  <si>
    <t xml:space="preserve">   房屋建筑业</t>
  </si>
  <si>
    <t>E48</t>
  </si>
  <si>
    <t xml:space="preserve">   土木工程建筑业</t>
  </si>
  <si>
    <t>E49</t>
  </si>
  <si>
    <t xml:space="preserve">   建筑安装业</t>
  </si>
  <si>
    <t>E50</t>
  </si>
  <si>
    <t xml:space="preserve">   建筑装饰和其他建筑业</t>
  </si>
  <si>
    <t>F</t>
  </si>
  <si>
    <t xml:space="preserve"> 批发和零售业</t>
  </si>
  <si>
    <t>F51</t>
  </si>
  <si>
    <t xml:space="preserve">   批发业</t>
  </si>
  <si>
    <t>F52</t>
  </si>
  <si>
    <t xml:space="preserve">   零售业</t>
  </si>
  <si>
    <t>G</t>
  </si>
  <si>
    <t xml:space="preserve"> 交通运输、仓储和邮政业</t>
  </si>
  <si>
    <t>G53</t>
  </si>
  <si>
    <t xml:space="preserve">   铁路运输业</t>
  </si>
  <si>
    <t>G54</t>
  </si>
  <si>
    <t xml:space="preserve">   道路运输业</t>
  </si>
  <si>
    <t>G55</t>
  </si>
  <si>
    <t xml:space="preserve">   水上运输业</t>
  </si>
  <si>
    <t>G56</t>
  </si>
  <si>
    <t xml:space="preserve">   航空运输业</t>
  </si>
  <si>
    <t>G57</t>
  </si>
  <si>
    <t xml:space="preserve">   管道运输业</t>
  </si>
  <si>
    <t>G58</t>
  </si>
  <si>
    <t xml:space="preserve">   装卸搬运和运输代理业</t>
  </si>
  <si>
    <t>G59</t>
  </si>
  <si>
    <t xml:space="preserve">   仓储业</t>
  </si>
  <si>
    <t>G60</t>
  </si>
  <si>
    <t xml:space="preserve">   邮政业</t>
  </si>
  <si>
    <t>H</t>
  </si>
  <si>
    <t xml:space="preserve"> 住宿和餐饮业</t>
  </si>
  <si>
    <t>H61</t>
  </si>
  <si>
    <t xml:space="preserve">   住宿业</t>
  </si>
  <si>
    <t>H62</t>
  </si>
  <si>
    <t xml:space="preserve">   餐饮业</t>
  </si>
  <si>
    <t>I</t>
  </si>
  <si>
    <t xml:space="preserve"> 信息传输、软件和信息技术服务业</t>
  </si>
  <si>
    <t>I63</t>
  </si>
  <si>
    <t xml:space="preserve">   电信、广播电视和卫星传输服务</t>
  </si>
  <si>
    <t>I64</t>
  </si>
  <si>
    <t xml:space="preserve">   互联网和相关服务</t>
  </si>
  <si>
    <t>I65</t>
  </si>
  <si>
    <t xml:space="preserve">   软件和信息技术服务业</t>
  </si>
  <si>
    <t>J</t>
  </si>
  <si>
    <t xml:space="preserve"> 金融业</t>
  </si>
  <si>
    <t>J66</t>
  </si>
  <si>
    <t xml:space="preserve">   货币金融服务</t>
  </si>
  <si>
    <t>J67</t>
  </si>
  <si>
    <t xml:space="preserve">   资本市场服务</t>
  </si>
  <si>
    <t>J68</t>
  </si>
  <si>
    <t xml:space="preserve">   保险业</t>
  </si>
  <si>
    <t>J69</t>
  </si>
  <si>
    <t xml:space="preserve">   其他金融业</t>
  </si>
  <si>
    <t>K</t>
  </si>
  <si>
    <t xml:space="preserve"> 房地产业</t>
  </si>
  <si>
    <t>K70</t>
  </si>
  <si>
    <t xml:space="preserve">   房地产业</t>
  </si>
  <si>
    <t>L</t>
  </si>
  <si>
    <t xml:space="preserve"> 租赁和商务服务业</t>
  </si>
  <si>
    <t>L71</t>
  </si>
  <si>
    <t xml:space="preserve">   租赁业</t>
  </si>
  <si>
    <t>L72</t>
  </si>
  <si>
    <t xml:space="preserve">   商务服务业</t>
  </si>
  <si>
    <t>M</t>
  </si>
  <si>
    <t xml:space="preserve"> 科学研究和技术服务业</t>
  </si>
  <si>
    <t>M73</t>
  </si>
  <si>
    <t xml:space="preserve">   研究和试验发展</t>
  </si>
  <si>
    <t>M74</t>
  </si>
  <si>
    <t xml:space="preserve">   专业技术服务业</t>
  </si>
  <si>
    <t>M75</t>
  </si>
  <si>
    <t xml:space="preserve">   科技推广和应用服务业</t>
  </si>
  <si>
    <t>N</t>
  </si>
  <si>
    <t xml:space="preserve"> 水利、环境和公共设施管理业</t>
  </si>
  <si>
    <t>N76</t>
  </si>
  <si>
    <t xml:space="preserve">   水利管理业</t>
  </si>
  <si>
    <t>N77</t>
  </si>
  <si>
    <t xml:space="preserve">   生态保护和环境治理业</t>
  </si>
  <si>
    <t>N78</t>
  </si>
  <si>
    <t xml:space="preserve">   公共设施管理业</t>
  </si>
  <si>
    <t>O</t>
  </si>
  <si>
    <t xml:space="preserve"> 居民服务、修理和其他服务业</t>
  </si>
  <si>
    <t>O79</t>
  </si>
  <si>
    <t xml:space="preserve">   居民服务业</t>
  </si>
  <si>
    <t>O80</t>
  </si>
  <si>
    <t xml:space="preserve">   机动车、电子产品和日用产品修理业</t>
  </si>
  <si>
    <t>O81</t>
  </si>
  <si>
    <t xml:space="preserve">   其他服务业</t>
  </si>
  <si>
    <t>P</t>
  </si>
  <si>
    <t xml:space="preserve"> 教育</t>
  </si>
  <si>
    <t>P82</t>
  </si>
  <si>
    <t xml:space="preserve">   教育</t>
  </si>
  <si>
    <t>Q</t>
  </si>
  <si>
    <t xml:space="preserve"> 卫生和社会工作</t>
  </si>
  <si>
    <t>Q83</t>
  </si>
  <si>
    <t xml:space="preserve">   卫生</t>
  </si>
  <si>
    <t>Q84</t>
  </si>
  <si>
    <t xml:space="preserve">   社会工作</t>
  </si>
  <si>
    <t>R</t>
  </si>
  <si>
    <t xml:space="preserve"> 文化、体育和娱乐业</t>
  </si>
  <si>
    <t>R85</t>
  </si>
  <si>
    <t xml:space="preserve">   新闻和出版业</t>
  </si>
  <si>
    <t>R86</t>
  </si>
  <si>
    <t xml:space="preserve">   广播、电视、电影和影视录音制作业</t>
  </si>
  <si>
    <t>R87</t>
  </si>
  <si>
    <t xml:space="preserve">   文化艺术业</t>
  </si>
  <si>
    <t>R88</t>
  </si>
  <si>
    <t xml:space="preserve">   体育</t>
  </si>
  <si>
    <t>R89</t>
  </si>
  <si>
    <t xml:space="preserve">   娱乐业</t>
  </si>
  <si>
    <t>S</t>
  </si>
  <si>
    <t xml:space="preserve"> 综合</t>
  </si>
  <si>
    <t>S90</t>
  </si>
  <si>
    <t xml:space="preserve">   综合</t>
  </si>
  <si>
    <r>
      <t>法律声明</t>
    </r>
    <r>
      <rPr>
        <sz val="10"/>
        <color indexed="8"/>
        <rFont val="宋体"/>
        <family val="3"/>
        <charset val="134"/>
      </rPr>
      <t xml:space="preserve">
    本公司统计和发布的上市公司行业平均市盈率力求但不保证准确性及完整性。本公司发布的上市公司行业平均市盈率数据仅供参考，不构成对任何投资产品的买卖建议或投资策略的行为依据。对任何因直接或间接使用本公司发布的上市公司行业平均市盈率数据而形成的任何损失，本公司均不承担任何法律责任。
    本公司依据中国证监会发布的《上市公司行业分类指引》和国证上市公司行业分类确定的标准，并根据上市公司公开披露的信息，对上市公司进行行业分类。由于行业分类、统计口径和统计指标等存在不同的处理方法，本公司统计的上市公司行业平均市盈率与其他机构统计的同类数据可能不完全一致。
    本公司统计和发布的上市公司行业平均市盈率数据的所有版权归本公司所有，未经本公司书面许可，任何机构或者个人不得以牟利为目的，以任何形式翻版、复制、刊登、发表或引用本公司发布的上市公司行业平均市盈率的相关数据和内容。本公司发布的上市公司行业平均市盈率数据的最终解释权归本公司所有。
    本公司郑重提示：任何机构或者个人使用本公司发布的上市公司行业平均市盈率，即被视为已完全知悉、理解并接受本声明的全部内容。</t>
    </r>
  </si>
  <si>
    <t>三分之二，滚动市盈率中位数达 43 倍，加权平均则为 29 倍</t>
    <rPh sb="5" eb="6">
      <t>gun dong</t>
    </rPh>
    <rPh sb="13" eb="14">
      <t>da</t>
    </rPh>
    <phoneticPr fontId="3" type="noConversion"/>
  </si>
  <si>
    <t>若对应到 2017 年规模以上工业企业利润增速 21%（2018年1-2月增速16.1%），则上述估值略高</t>
    <rPh sb="0" eb="1">
      <t>ruo</t>
    </rPh>
    <rPh sb="32" eb="33">
      <t>nian</t>
    </rPh>
    <rPh sb="36" eb="37">
      <t>yue</t>
    </rPh>
    <rPh sb="37" eb="38">
      <t>zeng su</t>
    </rPh>
    <rPh sb="46" eb="47">
      <t>ze</t>
    </rPh>
    <rPh sb="47" eb="48">
      <t>shang shu</t>
    </rPh>
    <rPh sb="49" eb="50">
      <t>gu zhi</t>
    </rPh>
    <rPh sb="51" eb="52">
      <t>lue gao</t>
    </rPh>
    <phoneticPr fontId="3" type="noConversion"/>
  </si>
  <si>
    <t>2、向上游拓展，掌握核心零部件</t>
    <rPh sb="2" eb="3">
      <t>xiang</t>
    </rPh>
    <rPh sb="3" eb="4">
      <t>shang you tuo zhan</t>
    </rPh>
    <rPh sb="8" eb="9">
      <t>zhang wo</t>
    </rPh>
    <rPh sb="10" eb="11">
      <t>he xin</t>
    </rPh>
    <rPh sb="12" eb="13">
      <t>ling bu jian</t>
    </rPh>
    <phoneticPr fontId="3" type="noConversion"/>
  </si>
  <si>
    <t>1、向高端拓展，升级技术工艺</t>
    <rPh sb="8" eb="9">
      <t>sheng ji</t>
    </rPh>
    <rPh sb="10" eb="11">
      <t>ji shu</t>
    </rPh>
    <rPh sb="12" eb="13">
      <t>gong yi</t>
    </rPh>
    <phoneticPr fontId="3" type="noConversion"/>
  </si>
  <si>
    <t>3、向下游拓展，利用主业既有优势开发系统产品</t>
    <rPh sb="2" eb="3">
      <t>xiang xia you</t>
    </rPh>
    <rPh sb="5" eb="6">
      <t>tuo zhan</t>
    </rPh>
    <rPh sb="8" eb="9">
      <t>li yong</t>
    </rPh>
    <rPh sb="10" eb="11">
      <t>zhu ye</t>
    </rPh>
    <rPh sb="11" eb="12">
      <t>ye</t>
    </rPh>
    <rPh sb="12" eb="13">
      <t>ji you</t>
    </rPh>
    <rPh sb="14" eb="15">
      <t>you shi</t>
    </rPh>
    <rPh sb="16" eb="17">
      <t>kai fa</t>
    </rPh>
    <rPh sb="18" eb="19">
      <t>xi tong</t>
    </rPh>
    <rPh sb="20" eb="21">
      <t>chan pin</t>
    </rPh>
    <phoneticPr fontId="3" type="noConversion"/>
  </si>
  <si>
    <t>能募集资金投放项目，扩充产能，加速企业未来增长</t>
    <rPh sb="0" eb="1">
      <t>neng</t>
    </rPh>
    <rPh sb="1" eb="2">
      <t>mu ji zi jin</t>
    </rPh>
    <rPh sb="5" eb="6">
      <t>tou fang</t>
    </rPh>
    <rPh sb="7" eb="8">
      <t>xiang mu</t>
    </rPh>
    <rPh sb="10" eb="11">
      <t>kuo chong</t>
    </rPh>
    <rPh sb="12" eb="13">
      <t>chan neng</t>
    </rPh>
    <rPh sb="15" eb="16">
      <t>jia su</t>
    </rPh>
    <rPh sb="17" eb="18">
      <t>qi ye</t>
    </rPh>
    <rPh sb="19" eb="20">
      <t>wei lai</t>
    </rPh>
    <rPh sb="21" eb="22">
      <t>zeng zhang</t>
    </rPh>
    <phoneticPr fontId="3" type="noConversion"/>
  </si>
  <si>
    <t>南方泵业上市募投项目：</t>
    <rPh sb="0" eb="1">
      <t>nan fang</t>
    </rPh>
    <rPh sb="4" eb="5">
      <t>shang shi</t>
    </rPh>
    <rPh sb="6" eb="7">
      <t>mu tou xiang mu</t>
    </rPh>
    <phoneticPr fontId="3" type="noConversion"/>
  </si>
  <si>
    <t xml:space="preserve">项目名称 </t>
  </si>
  <si>
    <t xml:space="preserve">项目总投资 </t>
  </si>
  <si>
    <t xml:space="preserve">年新增20万台不锈钢冲压焊接离心泵生产线 技改项目 </t>
  </si>
  <si>
    <t xml:space="preserve">年产2,000套无负压变频供水设备建设项目 </t>
  </si>
  <si>
    <t xml:space="preserve">海水淡化高压泵研发项目 </t>
  </si>
  <si>
    <t xml:space="preserve">项目名称 </t>
    <phoneticPr fontId="3" type="noConversion"/>
  </si>
  <si>
    <t xml:space="preserve">项目总投资 </t>
    <phoneticPr fontId="3" type="noConversion"/>
  </si>
  <si>
    <t xml:space="preserve">年产2,000套无负压变频供水设备建设项目 </t>
    <phoneticPr fontId="3" type="noConversion"/>
  </si>
  <si>
    <t xml:space="preserve">海水淡化高压泵研发项目 </t>
    <phoneticPr fontId="3" type="noConversion"/>
  </si>
  <si>
    <t xml:space="preserve">年新增20万台不锈钢冲压焊接离心泵生产线技改项目 </t>
    <phoneticPr fontId="3" type="noConversion"/>
  </si>
  <si>
    <r>
      <t>年产</t>
    </r>
    <r>
      <rPr>
        <sz val="11"/>
        <color theme="1"/>
        <rFont val="TimesNewRomanPSMT"/>
        <family val="1"/>
      </rPr>
      <t>100</t>
    </r>
    <r>
      <rPr>
        <sz val="11"/>
        <color theme="1"/>
        <rFont val="SimSun"/>
        <family val="3"/>
        <charset val="134"/>
      </rPr>
      <t xml:space="preserve">万台农用水泵建设项目 </t>
    </r>
  </si>
  <si>
    <t xml:space="preserve">技术中心建设项目 </t>
  </si>
  <si>
    <t xml:space="preserve">技术中心建设项目 </t>
    <phoneticPr fontId="3" type="noConversion"/>
  </si>
  <si>
    <t>新界泵业上市募投项目：</t>
    <rPh sb="0" eb="1">
      <t>xin jie</t>
    </rPh>
    <rPh sb="4" eb="5">
      <t>shang shi</t>
    </rPh>
    <rPh sb="6" eb="7">
      <t>mu tou xiang mu</t>
    </rPh>
    <phoneticPr fontId="3" type="noConversion"/>
  </si>
  <si>
    <r>
      <t>年产</t>
    </r>
    <r>
      <rPr>
        <sz val="10"/>
        <color theme="1"/>
        <rFont val="TimesNewRomanPSMT"/>
        <family val="1"/>
      </rPr>
      <t>100</t>
    </r>
    <r>
      <rPr>
        <sz val="10"/>
        <color theme="1"/>
        <rFont val="SimSun"/>
        <family val="3"/>
        <charset val="134"/>
      </rPr>
      <t xml:space="preserve">万台农用水泵建设项目 </t>
    </r>
    <phoneticPr fontId="3" type="noConversion"/>
  </si>
  <si>
    <t>制造业企业 IPO 的主要募投方向：扩增产能、技术研发/改良</t>
    <rPh sb="18" eb="19">
      <t>kuo zeng chan neng</t>
    </rPh>
    <rPh sb="23" eb="24">
      <t>ji shu yan fa</t>
    </rPh>
    <rPh sb="28" eb="29">
      <t>gai liang</t>
    </rPh>
    <phoneticPr fontId="3" type="noConversion"/>
  </si>
  <si>
    <t>2007年</t>
    <rPh sb="4" eb="5">
      <t>nian</t>
    </rPh>
    <phoneticPr fontId="3" type="noConversion"/>
  </si>
  <si>
    <t>2008年</t>
    <rPh sb="4" eb="5">
      <t>nian</t>
    </rPh>
    <phoneticPr fontId="3" type="noConversion"/>
  </si>
  <si>
    <t>2009年</t>
    <rPh sb="4" eb="5">
      <t>nian</t>
    </rPh>
    <phoneticPr fontId="3" type="noConversion"/>
  </si>
  <si>
    <t>2010年1-6月</t>
    <rPh sb="4" eb="5">
      <t>nian</t>
    </rPh>
    <rPh sb="8" eb="9">
      <t>yue</t>
    </rPh>
    <phoneticPr fontId="3" type="noConversion"/>
  </si>
  <si>
    <t>南方泵业</t>
    <rPh sb="0" eb="1">
      <t>nan fang beng ye</t>
    </rPh>
    <phoneticPr fontId="3" type="noConversion"/>
  </si>
  <si>
    <t>新界泵业</t>
    <rPh sb="0" eb="1">
      <t>xin jie beng ye</t>
    </rPh>
    <phoneticPr fontId="3" type="noConversion"/>
  </si>
  <si>
    <t>--</t>
    <phoneticPr fontId="3" type="noConversion"/>
  </si>
  <si>
    <t xml:space="preserve">    数据出处（招股说明书）</t>
    <rPh sb="4" eb="5">
      <t>shu ju</t>
    </rPh>
    <rPh sb="6" eb="7">
      <t>chu chu</t>
    </rPh>
    <rPh sb="9" eb="10">
      <t>zhao gu shuo ming shu</t>
    </rPh>
    <phoneticPr fontId="3" type="noConversion"/>
  </si>
  <si>
    <t xml:space="preserve">    111~112页、339页</t>
    <rPh sb="11" eb="12">
      <t>ye</t>
    </rPh>
    <rPh sb="16" eb="17">
      <t>ye</t>
    </rPh>
    <phoneticPr fontId="3" type="noConversion"/>
  </si>
  <si>
    <t xml:space="preserve">    95～96页</t>
    <rPh sb="9" eb="10">
      <t>ye</t>
    </rPh>
    <phoneticPr fontId="3" type="noConversion"/>
  </si>
  <si>
    <t>的 23.56%跌幅</t>
    <phoneticPr fontId="3" type="noConversion"/>
  </si>
  <si>
    <t>综上所述，我认为制造业的合理估值应不超过 20 倍市盈率，其中进入成熟期的细分子行业则应</t>
    <rPh sb="0" eb="1">
      <t>zong shang</t>
    </rPh>
    <rPh sb="5" eb="6">
      <t>wo ren wei</t>
    </rPh>
    <rPh sb="8" eb="9">
      <t>zhi zao ye</t>
    </rPh>
    <rPh sb="11" eb="12">
      <t>de</t>
    </rPh>
    <rPh sb="12" eb="13">
      <t>he li gu zhi</t>
    </rPh>
    <rPh sb="16" eb="17">
      <t>ying</t>
    </rPh>
    <rPh sb="17" eb="18">
      <t>bu chao guo</t>
    </rPh>
    <rPh sb="24" eb="25">
      <t>bei</t>
    </rPh>
    <rPh sb="25" eb="26">
      <t>shi ying lü</t>
    </rPh>
    <rPh sb="29" eb="30">
      <t>qi zhong</t>
    </rPh>
    <rPh sb="31" eb="32">
      <t>jin ru</t>
    </rPh>
    <rPh sb="33" eb="34">
      <t>cheng shu qi</t>
    </rPh>
    <rPh sb="36" eb="37">
      <t>de</t>
    </rPh>
    <rPh sb="37" eb="38">
      <t>xi fen</t>
    </rPh>
    <rPh sb="39" eb="40">
      <t>zi</t>
    </rPh>
    <rPh sb="40" eb="41">
      <t>hang ye</t>
    </rPh>
    <rPh sb="42" eb="43">
      <t>ze ying</t>
    </rPh>
    <phoneticPr fontId="3" type="noConversion"/>
  </si>
  <si>
    <t>我认为制造业企业上市时的产能利用率，应具备以下特征，才具备合理充分的募资动机：</t>
    <rPh sb="0" eb="1">
      <t>wo ren wei</t>
    </rPh>
    <rPh sb="3" eb="4">
      <t>zhi zao ye qi ye</t>
    </rPh>
    <rPh sb="8" eb="9">
      <t>shang shi</t>
    </rPh>
    <rPh sb="10" eb="11">
      <t>shi</t>
    </rPh>
    <rPh sb="11" eb="12">
      <t>de</t>
    </rPh>
    <rPh sb="12" eb="13">
      <t>chan neng li yong lü</t>
    </rPh>
    <rPh sb="18" eb="19">
      <t>ying</t>
    </rPh>
    <rPh sb="19" eb="20">
      <t>ju bei</t>
    </rPh>
    <rPh sb="21" eb="22">
      <t>yi xia</t>
    </rPh>
    <rPh sb="23" eb="24">
      <t>te zheng</t>
    </rPh>
    <rPh sb="26" eb="27">
      <t>cai</t>
    </rPh>
    <rPh sb="27" eb="28">
      <t>ju bei</t>
    </rPh>
    <rPh sb="29" eb="30">
      <t>he li</t>
    </rPh>
    <rPh sb="31" eb="32">
      <t>chong fen</t>
    </rPh>
    <rPh sb="33" eb="34">
      <t>de</t>
    </rPh>
    <rPh sb="34" eb="35">
      <t>mu zi</t>
    </rPh>
    <rPh sb="36" eb="37">
      <t>dong ji</t>
    </rPh>
    <phoneticPr fontId="3" type="noConversion"/>
  </si>
  <si>
    <t>随着国家紧急出台四万亿公共投资，货币财政双宽松，2010 年起制造业强势反弹，直到 2011 年</t>
    <rPh sb="0" eb="1">
      <t>sui zhe</t>
    </rPh>
    <rPh sb="11" eb="12">
      <t>gong gong tou zi</t>
    </rPh>
    <rPh sb="39" eb="40">
      <t>zhi dao</t>
    </rPh>
    <rPh sb="47" eb="48">
      <t>nian</t>
    </rPh>
    <phoneticPr fontId="3" type="noConversion"/>
  </si>
  <si>
    <t>下半年均领先于整体，维持 20%上下的较高增速，然而欧债危机持续发酵，全球总需求增速下降，</t>
    <rPh sb="32" eb="33">
      <t>fa jiao</t>
    </rPh>
    <rPh sb="35" eb="36">
      <t>quan qiu</t>
    </rPh>
    <rPh sb="37" eb="38">
      <t>zong xu qiu</t>
    </rPh>
    <rPh sb="40" eb="41">
      <t>zeng su</t>
    </rPh>
    <rPh sb="42" eb="43">
      <t>xia jiang</t>
    </rPh>
    <phoneticPr fontId="3" type="noConversion"/>
  </si>
  <si>
    <t>国内城镇化也持续降速，2012 年起制造业增速再次滑坡，2011-2016 年复合增速低至 5.49%，2015 年</t>
    <rPh sb="5" eb="6">
      <t>ye</t>
    </rPh>
    <rPh sb="6" eb="7">
      <t>chi xu</t>
    </rPh>
    <rPh sb="8" eb="9">
      <t>jiang su</t>
    </rPh>
    <rPh sb="38" eb="39">
      <t>nian</t>
    </rPh>
    <rPh sb="39" eb="40">
      <t>fu he</t>
    </rPh>
    <rPh sb="41" eb="42">
      <t>zeng su</t>
    </rPh>
    <rPh sb="57" eb="58">
      <t>nian</t>
    </rPh>
    <phoneticPr fontId="3" type="noConversion"/>
  </si>
  <si>
    <t>下半年同比增速甚至低至不足 1%，2016 年起增长再次提速，2017 年起季度同比才重新站上 10%+</t>
    <rPh sb="22" eb="23">
      <t>nian</t>
    </rPh>
    <rPh sb="23" eb="24">
      <t>qi</t>
    </rPh>
    <rPh sb="24" eb="25">
      <t>zeng su</t>
    </rPh>
    <rPh sb="25" eb="26">
      <t>zhang</t>
    </rPh>
    <rPh sb="26" eb="27">
      <t>zai ci</t>
    </rPh>
    <rPh sb="28" eb="29">
      <t>ti su</t>
    </rPh>
    <phoneticPr fontId="3" type="noConversion"/>
  </si>
  <si>
    <t>固定资产(元)</t>
  </si>
  <si>
    <t>固定资产周转率</t>
    <rPh sb="0" eb="1">
      <t>gu ding zi chan zhou zhuan lü</t>
    </rPh>
    <phoneticPr fontId="3" type="noConversion"/>
  </si>
  <si>
    <t>图：南方泵业历年业绩表现</t>
    <rPh sb="0" eb="1">
      <t>tu</t>
    </rPh>
    <rPh sb="2" eb="3">
      <t>nan fang beng ye</t>
    </rPh>
    <rPh sb="6" eb="7">
      <t>li nian</t>
    </rPh>
    <rPh sb="8" eb="9">
      <t>ye ji biao xian</t>
    </rPh>
    <phoneticPr fontId="3" type="noConversion"/>
  </si>
  <si>
    <t>图：新界泵业历年业绩表现</t>
    <rPh sb="0" eb="1">
      <t>tu</t>
    </rPh>
    <rPh sb="2" eb="3">
      <t>xin jie</t>
    </rPh>
    <rPh sb="6" eb="7">
      <t>li nian</t>
    </rPh>
    <rPh sb="8" eb="9">
      <t>ye ji biao xian</t>
    </rPh>
    <phoneticPr fontId="3" type="noConversion"/>
  </si>
  <si>
    <t>南方泵业 2014 年年报揭露：上市募投项目建设完成，然而第25页有如下描述（第一项即为上市募投项目之一）</t>
    <rPh sb="0" eb="1">
      <t>nan fang beng ye</t>
    </rPh>
    <rPh sb="10" eb="11">
      <t>nian</t>
    </rPh>
    <rPh sb="11" eb="12">
      <t>nian bao</t>
    </rPh>
    <rPh sb="13" eb="14">
      <t>jie lu</t>
    </rPh>
    <rPh sb="16" eb="17">
      <t>shang shi</t>
    </rPh>
    <rPh sb="18" eb="19">
      <t>mu tou xiang mu</t>
    </rPh>
    <rPh sb="22" eb="23">
      <t>jian she wan cheng</t>
    </rPh>
    <rPh sb="27" eb="28">
      <t>ran er</t>
    </rPh>
    <rPh sb="29" eb="30">
      <t>di</t>
    </rPh>
    <rPh sb="32" eb="33">
      <t>ye</t>
    </rPh>
    <rPh sb="33" eb="34">
      <t>you</t>
    </rPh>
    <rPh sb="34" eb="35">
      <t>ru xia</t>
    </rPh>
    <rPh sb="36" eb="37">
      <t>miao shu</t>
    </rPh>
    <rPh sb="39" eb="40">
      <t>di yi xiang</t>
    </rPh>
    <rPh sb="42" eb="43">
      <t>ji wei</t>
    </rPh>
    <rPh sb="44" eb="45">
      <t>shang shi</t>
    </rPh>
    <rPh sb="46" eb="47">
      <t>mu tou xiang mu</t>
    </rPh>
    <rPh sb="50" eb="51">
      <t>zhi yi</t>
    </rPh>
    <phoneticPr fontId="3" type="noConversion"/>
  </si>
  <si>
    <t>2011H1</t>
    <phoneticPr fontId="3" type="noConversion"/>
  </si>
  <si>
    <t>2012H1</t>
    <phoneticPr fontId="3" type="noConversion"/>
  </si>
  <si>
    <t>2013H1</t>
    <phoneticPr fontId="3" type="noConversion"/>
  </si>
  <si>
    <t>年新增20万台不锈钢冲压焊接离心泵</t>
    <phoneticPr fontId="3" type="noConversion"/>
  </si>
  <si>
    <t xml:space="preserve">生产线技改项目 </t>
    <phoneticPr fontId="3" type="noConversion"/>
  </si>
  <si>
    <t>当期投入</t>
    <rPh sb="0" eb="1">
      <t>dang qi</t>
    </rPh>
    <rPh sb="2" eb="3">
      <t>tou ru</t>
    </rPh>
    <phoneticPr fontId="3" type="noConversion"/>
  </si>
  <si>
    <t>年产2,000套无负压变频供水设备</t>
    <phoneticPr fontId="3" type="noConversion"/>
  </si>
  <si>
    <t xml:space="preserve">建设项目 </t>
    <phoneticPr fontId="3" type="noConversion"/>
  </si>
  <si>
    <t>当期投入</t>
    <rPh sb="0" eb="1">
      <t>dang qi tou ru</t>
    </rPh>
    <phoneticPr fontId="3" type="noConversion"/>
  </si>
  <si>
    <t>进展指标</t>
    <rPh sb="0" eb="1">
      <t>jin zhan</t>
    </rPh>
    <rPh sb="2" eb="3">
      <t>zhi biao</t>
    </rPh>
    <phoneticPr fontId="3" type="noConversion"/>
  </si>
  <si>
    <t>当期实现效益</t>
    <rPh sb="0" eb="1">
      <t>dang qi</t>
    </rPh>
    <rPh sb="2" eb="3">
      <t>shi xian xiao yi</t>
    </rPh>
    <phoneticPr fontId="3" type="noConversion"/>
  </si>
  <si>
    <t>累计完成度</t>
    <rPh sb="0" eb="1">
      <t>lei ji</t>
    </rPh>
    <rPh sb="2" eb="3">
      <t>wan cheng du</t>
    </rPh>
    <phoneticPr fontId="3" type="noConversion"/>
  </si>
  <si>
    <t>2011H2</t>
    <phoneticPr fontId="3" type="noConversion"/>
  </si>
  <si>
    <t>2012H2</t>
    <phoneticPr fontId="3" type="noConversion"/>
  </si>
  <si>
    <t>2013H2</t>
    <phoneticPr fontId="3" type="noConversion"/>
  </si>
  <si>
    <t>*2012年报调整进度</t>
    <rPh sb="5" eb="6">
      <t>nian bao</t>
    </rPh>
    <rPh sb="7" eb="8">
      <t>tiao zheng</t>
    </rPh>
    <rPh sb="9" eb="10">
      <t>jin du</t>
    </rPh>
    <phoneticPr fontId="3" type="noConversion"/>
  </si>
  <si>
    <t>竞争格局分析维度</t>
    <rPh sb="0" eb="1">
      <t>jing zheng ge ju</t>
    </rPh>
    <rPh sb="4" eb="5">
      <t>fen xi</t>
    </rPh>
    <rPh sb="6" eb="7">
      <t>wei du</t>
    </rPh>
    <phoneticPr fontId="3" type="noConversion"/>
  </si>
  <si>
    <t>内容</t>
    <rPh sb="0" eb="1">
      <t>nei rong</t>
    </rPh>
    <phoneticPr fontId="3" type="noConversion"/>
  </si>
  <si>
    <t>行业集中度-大行业</t>
    <rPh sb="0" eb="1">
      <t>hang ye ji zhong du</t>
    </rPh>
    <rPh sb="6" eb="7">
      <t>da hang ye</t>
    </rPh>
    <phoneticPr fontId="3" type="noConversion"/>
  </si>
  <si>
    <t>行业集中度-细分行业</t>
    <rPh sb="0" eb="1">
      <t>hang ye ji zhong du</t>
    </rPh>
    <rPh sb="6" eb="7">
      <t>xi fen</t>
    </rPh>
    <phoneticPr fontId="3" type="noConversion"/>
  </si>
  <si>
    <t>世界泵行业有约1万家泵制造厂商，市场竞争激烈，但行业集中度很高。根据McIlvaine公司《泵业市场资讯》(McIlvaine’s Pumps)，世界前10家泵</t>
    <phoneticPr fontId="3" type="noConversion"/>
  </si>
  <si>
    <t>在主要细分市场领域，市场份额越来越向几个优势企业集中，如核用泵领域的沈鼓集团、耐酸泵领域的大连耐酸泵厂、杂质泵领域的石家庄强大</t>
    <phoneticPr fontId="3" type="noConversion"/>
  </si>
  <si>
    <t>泵业集团、管道泵领域的上海凯泉泵业集团、潜污泵领域的江苏亚太泵阀有限公司、不锈钢冲压焊接离心泵领域的杭州南方特种泵业股份有限公司、</t>
    <phoneticPr fontId="3" type="noConversion"/>
  </si>
  <si>
    <t>制造厂商的销售额约占世界泵市场总量的50% ...中国泵行业规模以上企业3500家以上，产品种类约为450个系列5000多个品种。与世界泵业市场相比，</t>
    <phoneticPr fontId="3" type="noConversion"/>
  </si>
  <si>
    <t>根据浙江工业大学工业泵研究所编著的《冲压泵行业现状及发展前景分析报告》，2009年国外不锈钢冲压焊接离心泵市场销售额在180亿-200亿之间，</t>
    <phoneticPr fontId="3" type="noConversion"/>
  </si>
  <si>
    <t>杭州南方特种泵业股份有限公司占12%左右的市场份额，其它国内企业合计占38%。国内生产不锈钢冲压焊接离心泵的企业目前约有30家，杭州南方</t>
    <phoneticPr fontId="3" type="noConversion"/>
  </si>
  <si>
    <t>市场份额-高中低端</t>
    <rPh sb="0" eb="1">
      <t>shi chang</t>
    </rPh>
    <rPh sb="2" eb="3">
      <t>fen e</t>
    </rPh>
    <rPh sb="5" eb="6">
      <t>gao duan</t>
    </rPh>
    <rPh sb="6" eb="7">
      <t>zhong di</t>
    </rPh>
    <phoneticPr fontId="3" type="noConversion"/>
  </si>
  <si>
    <t>市场份额-外资/民营</t>
    <rPh sb="0" eb="1">
      <t>shi chang fen e</t>
    </rPh>
    <rPh sb="8" eb="9">
      <t>min ying</t>
    </rPh>
    <phoneticPr fontId="3" type="noConversion"/>
  </si>
  <si>
    <t>出口进口对产值和</t>
    <rPh sb="0" eb="1">
      <t>chu kou</t>
    </rPh>
    <rPh sb="2" eb="3">
      <t>jin kou</t>
    </rPh>
    <rPh sb="4" eb="5">
      <t>dui</t>
    </rPh>
    <rPh sb="5" eb="6">
      <t>chan zhi</t>
    </rPh>
    <rPh sb="7" eb="8">
      <t>he</t>
    </rPh>
    <phoneticPr fontId="3" type="noConversion"/>
  </si>
  <si>
    <t>市场规模的影响</t>
    <rPh sb="0" eb="1">
      <t>shi chang gui mo</t>
    </rPh>
    <rPh sb="4" eb="5">
      <t>de</t>
    </rPh>
    <rPh sb="5" eb="6">
      <t>ying xiang</t>
    </rPh>
    <phoneticPr fontId="3" type="noConversion"/>
  </si>
  <si>
    <t xml:space="preserve">年份 </t>
  </si>
  <si>
    <t xml:space="preserve">公司生产量 </t>
  </si>
  <si>
    <t xml:space="preserve">公司销售量 </t>
  </si>
  <si>
    <t xml:space="preserve">2007 年 </t>
  </si>
  <si>
    <t xml:space="preserve">2008 年 </t>
  </si>
  <si>
    <t xml:space="preserve">2009 年 </t>
  </si>
  <si>
    <t xml:space="preserve">会员单位
总产量*注 </t>
    <phoneticPr fontId="3" type="noConversion"/>
  </si>
  <si>
    <t xml:space="preserve">会员单位
总销量 </t>
    <phoneticPr fontId="3" type="noConversion"/>
  </si>
  <si>
    <t xml:space="preserve">公司产量份额 </t>
    <phoneticPr fontId="3" type="noConversion"/>
  </si>
  <si>
    <t xml:space="preserve">公司销量份额 </t>
    <phoneticPr fontId="3" type="noConversion"/>
  </si>
  <si>
    <r>
      <t>根据2008-2010年出版的《中国通用机械泵行业年鉴》，发行人</t>
    </r>
    <r>
      <rPr>
        <sz val="10"/>
        <color rgb="FFC00000"/>
        <rFont val="Times New Roman"/>
      </rPr>
      <t>（南方泵业）</t>
    </r>
    <r>
      <rPr>
        <sz val="10"/>
        <color theme="1"/>
        <rFont val="Times New Roman"/>
        <family val="1"/>
      </rPr>
      <t>在“多级离心泵” 类别的产销量规模最大，其份额如下:（单位：台）</t>
    </r>
    <rPh sb="33" eb="34">
      <t>nan fang beng ye</t>
    </rPh>
    <rPh sb="65" eb="66">
      <t>dan wei</t>
    </rPh>
    <rPh sb="68" eb="69">
      <t>tai</t>
    </rPh>
    <phoneticPr fontId="3" type="noConversion"/>
  </si>
  <si>
    <t>会员单位总产量</t>
    <phoneticPr fontId="3" type="noConversion"/>
  </si>
  <si>
    <t xml:space="preserve">会员单位总销量 </t>
    <phoneticPr fontId="3" type="noConversion"/>
  </si>
  <si>
    <t xml:space="preserve">数据来源:由2008-2010年出版的《中国通用机械泵行业年鉴》经计算处理 </t>
  </si>
  <si>
    <t>【南方泵业招股书P101-102】</t>
    <phoneticPr fontId="3" type="noConversion"/>
  </si>
  <si>
    <r>
      <t>我国泵业市场集中度相对较低，没有市场地位显著突出的综合性泵业集团。</t>
    </r>
    <r>
      <rPr>
        <b/>
        <sz val="10"/>
        <color theme="8"/>
        <rFont val="Times New Roman"/>
      </rPr>
      <t>【南方泵业招股书P85】</t>
    </r>
    <rPh sb="34" eb="35">
      <t>nan fang beng ye</t>
    </rPh>
    <rPh sb="38" eb="39">
      <t>zhao gu shu</t>
    </rPh>
    <phoneticPr fontId="3" type="noConversion"/>
  </si>
  <si>
    <r>
      <t>电站泵领域的上海KSB、上海电力修造厂等。</t>
    </r>
    <r>
      <rPr>
        <b/>
        <sz val="10"/>
        <color theme="8"/>
        <rFont val="Times New Roman"/>
      </rPr>
      <t>【南方泵业招股书P85】</t>
    </r>
    <phoneticPr fontId="3" type="noConversion"/>
  </si>
  <si>
    <r>
      <t>特种泵业股份有限公司是目前国内不锈钢冲压焊接离心泵领域产销量最大的专业生产厂家。</t>
    </r>
    <r>
      <rPr>
        <b/>
        <sz val="10"/>
        <color theme="8"/>
        <rFont val="Times New Roman"/>
      </rPr>
      <t>【南方泵业招股书P98】</t>
    </r>
    <phoneticPr fontId="3" type="noConversion"/>
  </si>
  <si>
    <r>
      <t>外资(合资)企业的销售额占我国</t>
    </r>
    <r>
      <rPr>
        <sz val="10"/>
        <color rgb="FFC00000"/>
        <rFont val="Times New Roman"/>
      </rPr>
      <t>（泵业）</t>
    </r>
    <r>
      <rPr>
        <sz val="10"/>
        <color theme="1"/>
        <rFont val="Times New Roman"/>
        <family val="1"/>
      </rPr>
      <t>市场销售额的23.8%。</t>
    </r>
    <r>
      <rPr>
        <b/>
        <sz val="10"/>
        <color theme="8"/>
        <rFont val="Times New Roman"/>
      </rPr>
      <t>【南方泵业招股书P86】</t>
    </r>
    <rPh sb="16" eb="17">
      <t>beng ye</t>
    </rPh>
    <phoneticPr fontId="3" type="noConversion"/>
  </si>
  <si>
    <r>
      <t>国内市场销售额在30亿元左右，其中丹麦格兰富及其它国外企业在国内的市场份额占 50%左右。</t>
    </r>
    <r>
      <rPr>
        <b/>
        <sz val="10"/>
        <color theme="8"/>
        <rFont val="Times New Roman"/>
      </rPr>
      <t>【南方泵业招股书P98】</t>
    </r>
    <phoneticPr fontId="3" type="noConversion"/>
  </si>
  <si>
    <r>
      <t>外资(合资)企业的销售额占我国</t>
    </r>
    <r>
      <rPr>
        <sz val="10"/>
        <color rgb="FFC00000"/>
        <rFont val="Times New Roman"/>
      </rPr>
      <t>（泵业）</t>
    </r>
    <r>
      <rPr>
        <sz val="10"/>
        <color theme="1"/>
        <rFont val="Times New Roman"/>
        <family val="1"/>
      </rPr>
      <t>市场销售额的23.8%。在华的外资(合资)企业主要服务于中、高端市场 …外资企业的产品价格昂贵，主要</t>
    </r>
    <phoneticPr fontId="3" type="noConversion"/>
  </si>
  <si>
    <r>
      <t>占据高端市场。 公司产品性能接近外资企业产品，主要占据中端市场，并逐渐向高端市场扩展。</t>
    </r>
    <r>
      <rPr>
        <b/>
        <sz val="10"/>
        <color theme="8"/>
        <rFont val="Times New Roman"/>
      </rPr>
      <t>【南方泵业招股书P86】</t>
    </r>
    <phoneticPr fontId="3" type="noConversion"/>
  </si>
  <si>
    <r>
      <t>本公司</t>
    </r>
    <r>
      <rPr>
        <sz val="10"/>
        <color rgb="FFC00000"/>
        <rFont val="Times New Roman"/>
      </rPr>
      <t>（南方泵业）</t>
    </r>
    <r>
      <rPr>
        <sz val="10"/>
        <color theme="1"/>
        <rFont val="Times New Roman"/>
        <family val="1"/>
      </rPr>
      <t>的主要产品为不锈钢冲压焊接离心泵，其主要竞争对手为国外企业在华的独资公司或合资公司，国内竞争对手虽然数量较多，</t>
    </r>
    <rPh sb="0" eb="1">
      <t>ben</t>
    </rPh>
    <rPh sb="4" eb="5">
      <t>nan fang beng ye</t>
    </rPh>
    <phoneticPr fontId="3" type="noConversion"/>
  </si>
  <si>
    <t>但实力较弱。目前主要的竞争对手为格兰富在华投资企业、德国威乐在华的威乐(中国)水泵系统有限公司、日本荏原在华投资企业、美国ITT在南京</t>
    <rPh sb="49" eb="50">
      <t>ben</t>
    </rPh>
    <phoneticPr fontId="3" type="noConversion"/>
  </si>
  <si>
    <t>的投资企业。根据中国通用机械工业协会泵业分会2009年4月出版的《中国通用机械泵行业年鉴》及其他有关资料，2008年按照销售额排名情况如下:</t>
    <phoneticPr fontId="3" type="noConversion"/>
  </si>
  <si>
    <t>（单位:人民币亿元）</t>
    <phoneticPr fontId="3" type="noConversion"/>
  </si>
  <si>
    <t xml:space="preserve">序号 </t>
  </si>
  <si>
    <t xml:space="preserve">公司名称 </t>
  </si>
  <si>
    <t xml:space="preserve">销售额 </t>
  </si>
  <si>
    <t xml:space="preserve">数据来源 </t>
  </si>
  <si>
    <t xml:space="preserve">格兰富在华企业合计 </t>
  </si>
  <si>
    <t xml:space="preserve">http://www.grundfos.com </t>
  </si>
  <si>
    <t xml:space="preserve">公司 </t>
  </si>
  <si>
    <t xml:space="preserve">审计报告，主营业务收入 </t>
  </si>
  <si>
    <t>威乐(中国)水泵系统有限公司</t>
  </si>
  <si>
    <t>《中国通用机械泵行业年鉴》</t>
  </si>
  <si>
    <t>荏原机械(中国)有限公司</t>
  </si>
  <si>
    <t>南京埃梯梯古尔兹泵业有限公司</t>
  </si>
  <si>
    <t>【南方泵业招股书P102】</t>
    <phoneticPr fontId="3" type="noConversion"/>
  </si>
  <si>
    <t xml:space="preserve">本公司 </t>
    <rPh sb="0" eb="1">
      <t>ben</t>
    </rPh>
    <phoneticPr fontId="3" type="noConversion"/>
  </si>
  <si>
    <t>序号</t>
    <phoneticPr fontId="3" type="noConversion"/>
  </si>
  <si>
    <t xml:space="preserve">我国现在有各类泵制造企业 6,000 家左右 …世界泵行业的集中度很高，2006 年世界前十大泵制造商的销售额占世界泵市场总量的 50%。 </t>
    <phoneticPr fontId="3" type="noConversion"/>
  </si>
  <si>
    <t>【新界泵业招股书P66-67】</t>
    <phoneticPr fontId="3" type="noConversion"/>
  </si>
  <si>
    <t>据农机协会排灌分会统计，2008 年，我国农用水泵生产企业约有 3,000 家，规模达到亿元以上的企业不足 30 家。绝大多数企业规模较小，年产值</t>
    <phoneticPr fontId="3" type="noConversion"/>
  </si>
  <si>
    <r>
      <t>99%以上的农用水泵市场为国内厂商所占据。</t>
    </r>
    <r>
      <rPr>
        <b/>
        <sz val="10"/>
        <color theme="9" tint="-0.249977111117893"/>
        <rFont val="Times New Roman"/>
      </rPr>
      <t>【新界泵业招股书P68】</t>
    </r>
    <phoneticPr fontId="3" type="noConversion"/>
  </si>
  <si>
    <t>我国农用水泵近年来开始大量出口海外市场。据《EIF 世界泵业市场报告》 分析，中国已成为一个泵类出口国，泵的出口额占世界出口额的百分比</t>
    <phoneticPr fontId="3" type="noConversion"/>
  </si>
  <si>
    <r>
      <t>从 2003 年的 3.4% 增加到 2007 年的 8.6%。</t>
    </r>
    <r>
      <rPr>
        <b/>
        <sz val="10"/>
        <color theme="9" tint="-0.249977111117893"/>
        <rFont val="Times New Roman"/>
      </rPr>
      <t>【新界泵业招股书P68】</t>
    </r>
    <phoneticPr fontId="3" type="noConversion"/>
  </si>
  <si>
    <t>我国农用水泵产品供应基本来源于国内生产企业，国外进口产品极少。我国农用水泵产品种类繁多，覆盖高中低各个档次，可以满足来自于农业生</t>
    <rPh sb="11" eb="12">
      <t>ben</t>
    </rPh>
    <phoneticPr fontId="3" type="noConversion"/>
  </si>
  <si>
    <r>
      <t>产、农村建设、农民生活等多领域的不同的需求。</t>
    </r>
    <r>
      <rPr>
        <b/>
        <sz val="10"/>
        <color theme="9" tint="-0.249977111117893"/>
        <rFont val="Times New Roman"/>
      </rPr>
      <t>【新界泵业招股书P70】</t>
    </r>
    <phoneticPr fontId="3" type="noConversion"/>
  </si>
  <si>
    <r>
      <t>从几百万元到几千万元不等，而且尚未建立全国性的销售渠道网络，销售往往集中在一个或几个局部市场。</t>
    </r>
    <r>
      <rPr>
        <b/>
        <sz val="10"/>
        <color theme="9" tint="-0.249977111117893"/>
        <rFont val="Times New Roman"/>
      </rPr>
      <t>【新界泵业招股书P67-68】</t>
    </r>
    <rPh sb="16" eb="17">
      <t>wei</t>
    </rPh>
    <phoneticPr fontId="3" type="noConversion"/>
  </si>
  <si>
    <t>由于本行业（农用水泵）进入资金门槛较低，产品市场需求量大，因此行业内生产厂商众多，市场占有率超过 2%的企业屈指可数。目前， 我国农用</t>
    <rPh sb="2" eb="3">
      <t>ben</t>
    </rPh>
    <rPh sb="6" eb="7">
      <t>nong yong shui beng</t>
    </rPh>
    <phoneticPr fontId="3" type="noConversion"/>
  </si>
  <si>
    <r>
      <t>水泵生产厂商约 3,000 家，其中半数以上产能集中在浙江温岭地区，各厂商之间竞争激烈。</t>
    </r>
    <r>
      <rPr>
        <b/>
        <sz val="10"/>
        <color theme="9" tint="-0.249977111117893"/>
        <rFont val="Times New Roman"/>
      </rPr>
      <t>【新界泵业招股书P78】</t>
    </r>
    <phoneticPr fontId="3" type="noConversion"/>
  </si>
  <si>
    <r>
      <t>在我国农用水泵行业，民营企业借助其灵活的机制、良好的市场意识和创新意识迅速崛起，已占据其主导地位。</t>
    </r>
    <r>
      <rPr>
        <b/>
        <sz val="10"/>
        <color theme="9" tint="-0.249977111117893"/>
        <rFont val="Times New Roman"/>
      </rPr>
      <t>【新界泵业招股书P78】</t>
    </r>
    <phoneticPr fontId="3" type="noConversion"/>
  </si>
  <si>
    <t>市场占有率情况如下:</t>
    <phoneticPr fontId="3" type="noConversion"/>
  </si>
  <si>
    <t xml:space="preserve">年度 </t>
  </si>
  <si>
    <r>
      <t xml:space="preserve">2007 </t>
    </r>
    <r>
      <rPr>
        <sz val="11"/>
        <color theme="1"/>
        <rFont val="SimHei"/>
        <charset val="136"/>
      </rPr>
      <t xml:space="preserve">年 </t>
    </r>
  </si>
  <si>
    <r>
      <t xml:space="preserve">2008 </t>
    </r>
    <r>
      <rPr>
        <sz val="11"/>
        <color theme="1"/>
        <rFont val="SimHei"/>
        <charset val="136"/>
      </rPr>
      <t xml:space="preserve">年 </t>
    </r>
  </si>
  <si>
    <r>
      <t xml:space="preserve">2009 </t>
    </r>
    <r>
      <rPr>
        <sz val="11"/>
        <color theme="1"/>
        <rFont val="SimHei"/>
        <charset val="136"/>
      </rPr>
      <t xml:space="preserve">年 </t>
    </r>
  </si>
  <si>
    <t xml:space="preserve">公司销量(万台) </t>
  </si>
  <si>
    <t xml:space="preserve">行业销量(万台) </t>
  </si>
  <si>
    <t xml:space="preserve">公司市场占有率 </t>
  </si>
  <si>
    <r>
      <t xml:space="preserve">2007 </t>
    </r>
    <r>
      <rPr>
        <sz val="10"/>
        <color theme="1"/>
        <rFont val="Times New Roman"/>
        <family val="1"/>
      </rPr>
      <t xml:space="preserve">年 </t>
    </r>
  </si>
  <si>
    <r>
      <t xml:space="preserve">2008 </t>
    </r>
    <r>
      <rPr>
        <sz val="10"/>
        <color theme="1"/>
        <rFont val="Times New Roman"/>
        <family val="1"/>
      </rPr>
      <t xml:space="preserve">年 </t>
    </r>
  </si>
  <si>
    <r>
      <t xml:space="preserve">2009 </t>
    </r>
    <r>
      <rPr>
        <sz val="10"/>
        <color theme="1"/>
        <rFont val="Times New Roman"/>
        <family val="1"/>
      </rPr>
      <t xml:space="preserve">年 </t>
    </r>
  </si>
  <si>
    <r>
      <t xml:space="preserve">数据来源:中国农业机械工业协会排灌机械分会 </t>
    </r>
    <r>
      <rPr>
        <b/>
        <sz val="10"/>
        <color theme="9" tint="-0.249977111117893"/>
        <rFont val="Times New Roman"/>
      </rPr>
      <t>【新界泵业招股书P79】</t>
    </r>
    <phoneticPr fontId="3" type="noConversion"/>
  </si>
  <si>
    <r>
      <t>经中国农业机械工业协会证明，2007年、 2008年和2009年公司</t>
    </r>
    <r>
      <rPr>
        <sz val="10"/>
        <color rgb="FFC00000"/>
        <rFont val="Times New Roman"/>
      </rPr>
      <t>（新界泵业）</t>
    </r>
    <r>
      <rPr>
        <sz val="10"/>
        <color theme="1"/>
        <rFont val="Times New Roman"/>
        <family val="1"/>
      </rPr>
      <t>农用水泵销量连续稳居国内行业第一。报告期内，公司在农用水泵行业</t>
    </r>
    <rPh sb="35" eb="36">
      <t>xin jie beng ye</t>
    </rPh>
    <phoneticPr fontId="3" type="noConversion"/>
  </si>
  <si>
    <t>由于海水淡化系统膜组件、能量回收装置国产化进程较慢，关键部件高压泵依赖进口，国内海水淡化市场发展较缓慢:1997年-2000年期间，先后</t>
    <phoneticPr fontId="3" type="noConversion"/>
  </si>
  <si>
    <t>建成了日产500立方米、l,000立方米的反渗透海水淡化装置;2003年，山东荣成日产5,000 立方米级反渗透海水淡化示范工程建成投产;我国海水淡化</t>
    <phoneticPr fontId="3" type="noConversion"/>
  </si>
  <si>
    <t>装置总计建成约50 套，产水量仅为世界的3‰。2005年9月，国家发改委、海洋局、财政部等联合颁布《海水利用专项规划》， 制定了国内海水淡</t>
    <phoneticPr fontId="3" type="noConversion"/>
  </si>
  <si>
    <t>化发展规划:到2010年，我国的海水淡化装置产水量将达到70 -100万吨/日，到2020年，达到200万吨/日;到2010年，我国海水利用产业国产化率达</t>
    <phoneticPr fontId="3" type="noConversion"/>
  </si>
  <si>
    <r>
      <t>60%以上，到2020年，海水利用(特别是海水淡化)国产化率达到90%以上。</t>
    </r>
    <r>
      <rPr>
        <b/>
        <sz val="10"/>
        <color theme="8"/>
        <rFont val="Times New Roman"/>
      </rPr>
      <t>【南方泵业招股书P330】</t>
    </r>
    <phoneticPr fontId="3" type="noConversion"/>
  </si>
  <si>
    <t>我国泵业市场格局如下:电站用泵、水利工程用泵、石油化工用泵等专业性 较强的工业用泵市场，被老牌国有企业占据主要市场，如沈阳水泵股份</t>
    <rPh sb="0" eb="1">
      <t>wo</t>
    </rPh>
    <phoneticPr fontId="3" type="noConversion"/>
  </si>
  <si>
    <t>有限公司、 大连耐酸泵厂等;在建筑工程、市政工程、楼宇给水等领域，以上海凯泉为代表 的上海企业占有较高市场份额;而在农业灌溉、居民生活</t>
    <phoneticPr fontId="3" type="noConversion"/>
  </si>
  <si>
    <r>
      <t xml:space="preserve">给水、管网增压等领域， 则被浙江台州、温州的民营企业占据绝对市场份额 </t>
    </r>
    <r>
      <rPr>
        <b/>
        <sz val="10"/>
        <color theme="9" tint="-0.249977111117893"/>
        <rFont val="Times New Roman"/>
      </rPr>
      <t>【新界泵业招股书P66】</t>
    </r>
    <phoneticPr fontId="3" type="noConversion"/>
  </si>
  <si>
    <t>2010-2017 年第二产业生产总值（名义）的年复合增速为 8.29%</t>
    <rPh sb="10" eb="11">
      <t>nian</t>
    </rPh>
    <rPh sb="11" eb="12">
      <t>di er chan ye</t>
    </rPh>
    <rPh sb="20" eb="21">
      <t>ming yi</t>
    </rPh>
    <rPh sb="23" eb="24">
      <t>de</t>
    </rPh>
    <rPh sb="24" eb="25">
      <t>nian fu he zneg su</t>
    </rPh>
    <rPh sb="29" eb="30">
      <t>wei</t>
    </rPh>
    <phoneticPr fontId="3" type="noConversion"/>
  </si>
  <si>
    <t>图：我国国内生产总值和第二产业（名义）各季度同比增速（2006-2017）</t>
    <rPh sb="0" eb="1">
      <t>tu</t>
    </rPh>
    <rPh sb="2" eb="3">
      <t>wo guo</t>
    </rPh>
    <rPh sb="4" eb="5">
      <t>guo nei sheng chan zong zhi</t>
    </rPh>
    <rPh sb="10" eb="11">
      <t>he</t>
    </rPh>
    <rPh sb="11" eb="12">
      <t>di er chan ye</t>
    </rPh>
    <rPh sb="16" eb="17">
      <t>ming yi</t>
    </rPh>
    <rPh sb="19" eb="20">
      <t>ge</t>
    </rPh>
    <rPh sb="20" eb="21">
      <t>ji du</t>
    </rPh>
    <rPh sb="22" eb="23">
      <t>tong bi zeng su</t>
    </rPh>
    <phoneticPr fontId="3" type="noConversion"/>
  </si>
  <si>
    <t>表：我国国内生产总值（名义）各阶段复合增速对比</t>
    <rPh sb="0" eb="1">
      <t>biao</t>
    </rPh>
    <rPh sb="2" eb="3">
      <t>wo guo</t>
    </rPh>
    <rPh sb="4" eb="5">
      <t>guo nei sheng chan zong zhi</t>
    </rPh>
    <rPh sb="11" eb="12">
      <t>ming yi</t>
    </rPh>
    <rPh sb="17" eb="18">
      <t>fu he</t>
    </rPh>
    <rPh sb="19" eb="20">
      <t>zeng su</t>
    </rPh>
    <rPh sb="21" eb="22">
      <t>dui bi</t>
    </rPh>
    <phoneticPr fontId="3" type="noConversion"/>
  </si>
  <si>
    <t>若对应到 2017 年第二产业名义生产总值各季度同比增长平均约 12%，上述估值偏高甚多</t>
    <rPh sb="0" eb="1">
      <t>ruo</t>
    </rPh>
    <rPh sb="11" eb="12">
      <t>di er</t>
    </rPh>
    <rPh sb="15" eb="16">
      <t>ming yi</t>
    </rPh>
    <rPh sb="17" eb="18">
      <t>sheng chan</t>
    </rPh>
    <rPh sb="19" eb="20">
      <t>zong zhi</t>
    </rPh>
    <rPh sb="24" eb="25">
      <t>tong bi zeng zhang</t>
    </rPh>
    <rPh sb="28" eb="29">
      <t>ping jun</t>
    </rPh>
    <rPh sb="30" eb="31">
      <t>yue</t>
    </rPh>
    <rPh sb="36" eb="37">
      <t>shang shu</t>
    </rPh>
    <rPh sb="38" eb="39">
      <t>gu zhi</t>
    </rPh>
    <rPh sb="40" eb="41">
      <t>pian gao</t>
    </rPh>
    <rPh sb="42" eb="43">
      <t>shen duo</t>
    </rPh>
    <phoneticPr fontId="3" type="noConversion"/>
  </si>
  <si>
    <t>不超过 12 倍市盈率</t>
    <rPh sb="7" eb="8">
      <t>bei</t>
    </rPh>
    <rPh sb="8" eb="9">
      <t>shi ying lü</t>
    </rPh>
    <phoneticPr fontId="3" type="noConversion"/>
  </si>
  <si>
    <t>原因分析：（以下均引用名义而非实际生产总值增速数据）</t>
    <rPh sb="0" eb="1">
      <t>yuan yin fen xi</t>
    </rPh>
    <rPh sb="6" eb="7">
      <t>yi xia</t>
    </rPh>
    <rPh sb="8" eb="9">
      <t>jun</t>
    </rPh>
    <rPh sb="9" eb="10">
      <t>yin yong</t>
    </rPh>
    <rPh sb="11" eb="12">
      <t>ming yi</t>
    </rPh>
    <rPh sb="13" eb="14">
      <t>er fei</t>
    </rPh>
    <rPh sb="15" eb="16">
      <t>shi ji</t>
    </rPh>
    <rPh sb="17" eb="18">
      <t>sheng chan zong zhi</t>
    </rPh>
    <rPh sb="21" eb="22">
      <t>zeng su</t>
    </rPh>
    <rPh sb="23" eb="24">
      <t>shu ju</t>
    </rPh>
    <phoneticPr fontId="3" type="noConversion"/>
  </si>
  <si>
    <r>
      <t>南方泵业的毛利率高于新界泵业，原因在：</t>
    </r>
    <r>
      <rPr>
        <b/>
        <sz val="10"/>
        <color theme="1"/>
        <rFont val="Times New Roman"/>
        <family val="1"/>
      </rPr>
      <t/>
    </r>
    <rPh sb="0" eb="1">
      <t>nan fang beng ye</t>
    </rPh>
    <rPh sb="4" eb="5">
      <t>de</t>
    </rPh>
    <rPh sb="5" eb="6">
      <t>mao li lü</t>
    </rPh>
    <rPh sb="8" eb="9">
      <t>gao yu xin jie beng ye</t>
    </rPh>
    <rPh sb="15" eb="16">
      <t>yuan yin</t>
    </rPh>
    <rPh sb="17" eb="18">
      <t>zai</t>
    </rPh>
    <phoneticPr fontId="3" type="noConversion"/>
  </si>
  <si>
    <t xml:space="preserve">      废气及废渣，不造成环境污染。环保节能优势明显。</t>
    <phoneticPr fontId="3" type="noConversion"/>
  </si>
  <si>
    <t xml:space="preserve">      同期南方泵业的原材料不锈钢（占成本16%）价格上升逾4成，其毛利率却不降反升，从2009年的29.3%逐年上升至2011年的35.9%。2011年3月1日，公司公告了上调部分产品</t>
    <rPh sb="6" eb="7">
      <t>tong qi</t>
    </rPh>
    <rPh sb="8" eb="9">
      <t>nan fang beng ye</t>
    </rPh>
    <rPh sb="12" eb="13">
      <t>de</t>
    </rPh>
    <rPh sb="13" eb="14">
      <t>yuan cai liao</t>
    </rPh>
    <rPh sb="16" eb="17">
      <t>bu xiu gang</t>
    </rPh>
    <rPh sb="20" eb="21">
      <t>zhan</t>
    </rPh>
    <rPh sb="21" eb="22">
      <t>cheng ben</t>
    </rPh>
    <rPh sb="27" eb="28">
      <t>jia ge</t>
    </rPh>
    <rPh sb="29" eb="30">
      <t>shang sheng</t>
    </rPh>
    <rPh sb="31" eb="32">
      <t>yu</t>
    </rPh>
    <rPh sb="33" eb="34">
      <t>cheng</t>
    </rPh>
    <rPh sb="35" eb="36">
      <t>qi</t>
    </rPh>
    <rPh sb="36" eb="37">
      <t>mao li lü</t>
    </rPh>
    <rPh sb="39" eb="40">
      <t>que</t>
    </rPh>
    <rPh sb="40" eb="41">
      <t>bu jiang fan sheng</t>
    </rPh>
    <rPh sb="45" eb="46">
      <t>cong</t>
    </rPh>
    <rPh sb="50" eb="51">
      <t>nian</t>
    </rPh>
    <rPh sb="51" eb="52">
      <t>de</t>
    </rPh>
    <rPh sb="57" eb="58">
      <t>zhu nian shang sheng</t>
    </rPh>
    <rPh sb="61" eb="62">
      <t>zhi</t>
    </rPh>
    <rPh sb="66" eb="67">
      <t>nian</t>
    </rPh>
    <rPh sb="67" eb="68">
      <t>de</t>
    </rPh>
    <phoneticPr fontId="3" type="noConversion"/>
  </si>
  <si>
    <t xml:space="preserve">      价格，原因是原材料价格上涨，显示出公司具有一定的价格转嫁能力。 </t>
    <phoneticPr fontId="3" type="noConversion"/>
  </si>
  <si>
    <t>新界泵业所属细分行业，集中度低、技术含量一般、国内市场处在成熟阶段，靠着行业领先地位、极度下沉的渠道获取稳定收益，未来增长方向在其它发展中国家的出口业务</t>
    <rPh sb="0" eb="1">
      <t>xin jie beng ye</t>
    </rPh>
    <rPh sb="4" eb="5">
      <t>suo chu</t>
    </rPh>
    <rPh sb="5" eb="6">
      <t>shu</t>
    </rPh>
    <rPh sb="6" eb="7">
      <t>xi fen</t>
    </rPh>
    <rPh sb="8" eb="9">
      <t>hang ye</t>
    </rPh>
    <rPh sb="11" eb="12">
      <t>ji zhong du di</t>
    </rPh>
    <rPh sb="16" eb="17">
      <t>ji shu han liang</t>
    </rPh>
    <rPh sb="20" eb="21">
      <t>yi ban</t>
    </rPh>
    <rPh sb="23" eb="24">
      <t>guo nei</t>
    </rPh>
    <rPh sb="25" eb="26">
      <t>shi chang</t>
    </rPh>
    <rPh sb="27" eb="28">
      <t>chu zai</t>
    </rPh>
    <rPh sb="29" eb="30">
      <t>cheng shu jie duan</t>
    </rPh>
    <rPh sb="34" eb="35">
      <t>kao zhe</t>
    </rPh>
    <rPh sb="36" eb="37">
      <t>hang ye</t>
    </rPh>
    <rPh sb="38" eb="39">
      <t>ling xian di wei</t>
    </rPh>
    <rPh sb="43" eb="44">
      <t>ji du</t>
    </rPh>
    <rPh sb="45" eb="46">
      <t>xia chen</t>
    </rPh>
    <rPh sb="47" eb="48">
      <t>de</t>
    </rPh>
    <rPh sb="48" eb="49">
      <t>qu dao</t>
    </rPh>
    <rPh sb="50" eb="51">
      <t>huo qu</t>
    </rPh>
    <rPh sb="52" eb="53">
      <t>wen ding shou yi</t>
    </rPh>
    <rPh sb="57" eb="58">
      <t>wei lai</t>
    </rPh>
    <rPh sb="59" eb="60">
      <t>zeng zhang dian</t>
    </rPh>
    <rPh sb="61" eb="62">
      <t>fang x</t>
    </rPh>
    <rPh sb="63" eb="64">
      <t>zai</t>
    </rPh>
    <rPh sb="64" eb="65">
      <t>qi ta</t>
    </rPh>
    <rPh sb="66" eb="67">
      <t>fa zhan zhong guo jia</t>
    </rPh>
    <rPh sb="71" eb="72">
      <t>de</t>
    </rPh>
    <rPh sb="74" eb="75">
      <t>ye wu</t>
    </rPh>
    <phoneticPr fontId="3" type="noConversion"/>
  </si>
  <si>
    <t>两家公司历年销售毛利率原则上稳步提升，但净利营收增速双降（2011-2014年），业绩表现确实差强人意</t>
    <rPh sb="0" eb="1">
      <t>liang jia gong si</t>
    </rPh>
    <rPh sb="4" eb="5">
      <t>li nian</t>
    </rPh>
    <rPh sb="6" eb="7">
      <t>xiao shou mao li lü</t>
    </rPh>
    <rPh sb="11" eb="12">
      <t>yuan ze</t>
    </rPh>
    <rPh sb="13" eb="14">
      <t>shang</t>
    </rPh>
    <rPh sb="14" eb="15">
      <t>wen bu</t>
    </rPh>
    <rPh sb="16" eb="17">
      <t>ti sheng</t>
    </rPh>
    <rPh sb="19" eb="20">
      <t>dan</t>
    </rPh>
    <rPh sb="20" eb="21">
      <t>jing li</t>
    </rPh>
    <rPh sb="22" eb="23">
      <t>ying shou</t>
    </rPh>
    <rPh sb="24" eb="25">
      <t>zeng su</t>
    </rPh>
    <rPh sb="38" eb="39">
      <t>nian</t>
    </rPh>
    <rPh sb="41" eb="42">
      <t>ye ji biao xian</t>
    </rPh>
    <rPh sb="45" eb="46">
      <t>que shi</t>
    </rPh>
    <rPh sb="47" eb="48">
      <t>cha qiang ren yi</t>
    </rPh>
    <phoneticPr fontId="3" type="noConversion"/>
  </si>
  <si>
    <t>欲了解是否遭受产能因素制约，因此检查固定资产周转率，可发现上市当年（2010年）即为阶段高点，后续年度均有较严重的滑坡情形</t>
    <rPh sb="0" eb="1">
      <t>yu liao jie</t>
    </rPh>
    <rPh sb="3" eb="4">
      <t>shi fou</t>
    </rPh>
    <rPh sb="5" eb="6">
      <t>zao shou</t>
    </rPh>
    <rPh sb="7" eb="8">
      <t>chan neng yin su zhi yue</t>
    </rPh>
    <rPh sb="14" eb="15">
      <t>yin ci</t>
    </rPh>
    <rPh sb="16" eb="17">
      <t>jian cha</t>
    </rPh>
    <rPh sb="18" eb="19">
      <t>gu ding zi chan zhou zhuang lü</t>
    </rPh>
    <rPh sb="22" eb="23">
      <t>zhou zhuan lü</t>
    </rPh>
    <rPh sb="26" eb="27">
      <t>ke fa xian</t>
    </rPh>
    <rPh sb="29" eb="30">
      <t>shang shi</t>
    </rPh>
    <rPh sb="31" eb="32">
      <t>dang nian</t>
    </rPh>
    <rPh sb="38" eb="39">
      <t>nian</t>
    </rPh>
    <rPh sb="40" eb="41">
      <t>ji wei</t>
    </rPh>
    <rPh sb="42" eb="43">
      <t>jie duan</t>
    </rPh>
    <rPh sb="44" eb="45">
      <t>gao dian</t>
    </rPh>
    <rPh sb="47" eb="48">
      <t>hou xu</t>
    </rPh>
    <rPh sb="49" eb="50">
      <t>nian du</t>
    </rPh>
    <rPh sb="51" eb="52">
      <t>jun</t>
    </rPh>
    <rPh sb="52" eb="53">
      <t>you</t>
    </rPh>
    <rPh sb="53" eb="54">
      <t>jiao</t>
    </rPh>
    <rPh sb="54" eb="55">
      <t>yan zhong</t>
    </rPh>
    <rPh sb="56" eb="57">
      <t>de</t>
    </rPh>
    <rPh sb="57" eb="58">
      <t>hua po</t>
    </rPh>
    <rPh sb="59" eb="60">
      <t>qing xing</t>
    </rPh>
    <phoneticPr fontId="3" type="noConversion"/>
  </si>
  <si>
    <t>综合来看，两家公司有产能过剩情形，对它们的发展形成制约的因素并非产能不足（可能问题更多出在下游需求的收缩）</t>
    <rPh sb="0" eb="1">
      <t>zong he lai kan</t>
    </rPh>
    <rPh sb="5" eb="6">
      <t>liang jia gong si de</t>
    </rPh>
    <rPh sb="9" eb="10">
      <t>you</t>
    </rPh>
    <rPh sb="10" eb="11">
      <t>chan neng</t>
    </rPh>
    <rPh sb="12" eb="13">
      <t>guo sheng</t>
    </rPh>
    <rPh sb="14" eb="15">
      <t>qing xing</t>
    </rPh>
    <rPh sb="17" eb="18">
      <t>dui</t>
    </rPh>
    <rPh sb="18" eb="19">
      <t>ta men</t>
    </rPh>
    <rPh sb="20" eb="21">
      <t>de</t>
    </rPh>
    <rPh sb="21" eb="22">
      <t>fa zhan</t>
    </rPh>
    <rPh sb="23" eb="24">
      <t>xing cheng</t>
    </rPh>
    <rPh sb="25" eb="26">
      <t>zhi yue</t>
    </rPh>
    <rPh sb="27" eb="28">
      <t>de</t>
    </rPh>
    <rPh sb="28" eb="29">
      <t>yin su</t>
    </rPh>
    <rPh sb="30" eb="31">
      <t>bing fei</t>
    </rPh>
    <rPh sb="32" eb="33">
      <t>chan neng</t>
    </rPh>
    <rPh sb="34" eb="35">
      <t>bu zu</t>
    </rPh>
    <rPh sb="37" eb="38">
      <t>ke neng</t>
    </rPh>
    <rPh sb="39" eb="40">
      <t>wen ti</t>
    </rPh>
    <rPh sb="41" eb="42">
      <t>geng duo</t>
    </rPh>
    <rPh sb="43" eb="44">
      <t>chu zai</t>
    </rPh>
    <rPh sb="45" eb="46">
      <t>xia you</t>
    </rPh>
    <rPh sb="47" eb="48">
      <t>xu qiu</t>
    </rPh>
    <rPh sb="49" eb="50">
      <t>de</t>
    </rPh>
    <rPh sb="50" eb="51">
      <t>shou suo</t>
    </rPh>
    <phoneticPr fontId="3" type="noConversion"/>
  </si>
  <si>
    <t>南方泵业所主攻的细分领域，其技术领先内资企业，并依托价格优势与外资（合资）企业抢食高端份额，未来发展逻辑主要为“消费升级”+“进口替代”</t>
    <rPh sb="0" eb="1">
      <t>nan fang beng ye</t>
    </rPh>
    <rPh sb="4" eb="5">
      <t>suo chu de</t>
    </rPh>
    <rPh sb="5" eb="6">
      <t>zhu gng</t>
    </rPh>
    <rPh sb="8" eb="9">
      <t>xi fen ling yu</t>
    </rPh>
    <rPh sb="13" eb="14">
      <t>qi</t>
    </rPh>
    <rPh sb="14" eb="15">
      <t>ji shu</t>
    </rPh>
    <rPh sb="18" eb="19">
      <t>nei zi</t>
    </rPh>
    <rPh sb="23" eb="24">
      <t>bing</t>
    </rPh>
    <rPh sb="24" eb="25">
      <t>yi tuo</t>
    </rPh>
    <rPh sb="26" eb="27">
      <t>jia ge you shi</t>
    </rPh>
    <rPh sb="30" eb="31">
      <t>yu</t>
    </rPh>
    <rPh sb="31" eb="32">
      <t>wai zi</t>
    </rPh>
    <rPh sb="34" eb="35">
      <t>he zi</t>
    </rPh>
    <rPh sb="37" eb="38">
      <t>qi ye</t>
    </rPh>
    <rPh sb="39" eb="40">
      <t>qiang shi</t>
    </rPh>
    <rPh sb="41" eb="42">
      <t>gao duan</t>
    </rPh>
    <rPh sb="43" eb="44">
      <t>fen e</t>
    </rPh>
    <rPh sb="46" eb="47">
      <t>wei lai</t>
    </rPh>
    <rPh sb="48" eb="49">
      <t>fa zhan</t>
    </rPh>
    <rPh sb="50" eb="51">
      <t>luo ji</t>
    </rPh>
    <rPh sb="52" eb="53">
      <t>zhu yao</t>
    </rPh>
    <rPh sb="54" eb="55">
      <t>wei</t>
    </rPh>
    <rPh sb="56" eb="57">
      <t>xiao fei sheng ji</t>
    </rPh>
    <rPh sb="63" eb="64">
      <t>jin kou ti dai</t>
    </rPh>
    <phoneticPr fontId="3" type="noConversion"/>
  </si>
  <si>
    <t>1、当下接近满产（产能瓶颈）</t>
    <rPh sb="2" eb="3">
      <t>dang xia</t>
    </rPh>
    <rPh sb="4" eb="5">
      <t>jie jin</t>
    </rPh>
    <rPh sb="6" eb="7">
      <t>man chan</t>
    </rPh>
    <rPh sb="9" eb="10">
      <t>chan neng ping jing</t>
    </rPh>
    <phoneticPr fontId="3" type="noConversion"/>
  </si>
  <si>
    <t>2、产能利用率经历了一段上升过程且趋势不变（预期未来产能不足）</t>
    <rPh sb="2" eb="3">
      <t>chan neng li yong lü</t>
    </rPh>
    <rPh sb="10" eb="11">
      <t>yi duan shi qi</t>
    </rPh>
    <rPh sb="16" eb="17">
      <t>qie</t>
    </rPh>
    <rPh sb="17" eb="18">
      <t>qu shi</t>
    </rPh>
    <rPh sb="19" eb="20">
      <t>bu bian</t>
    </rPh>
    <rPh sb="22" eb="23">
      <t>yu qi</t>
    </rPh>
    <rPh sb="24" eb="25">
      <t>wei lai</t>
    </rPh>
    <rPh sb="26" eb="27">
      <t>chan neng</t>
    </rPh>
    <rPh sb="28" eb="29">
      <t>bu zu</t>
    </rPh>
    <phoneticPr fontId="3" type="noConversion"/>
  </si>
  <si>
    <t>两者比较，南方泵业国内业务较具成长性，也不乏出口业务机会（东盟），其发展前景空间更为宽广</t>
    <rPh sb="0" eb="1">
      <t>liang zhe</t>
    </rPh>
    <rPh sb="2" eb="3">
      <t>bi jiao</t>
    </rPh>
    <rPh sb="5" eb="6">
      <t>nan fang beng ye</t>
    </rPh>
    <rPh sb="9" eb="10">
      <t>guo nei ye wu</t>
    </rPh>
    <rPh sb="15" eb="16">
      <t>cheng zhang xing</t>
    </rPh>
    <rPh sb="19" eb="20">
      <t>ye</t>
    </rPh>
    <rPh sb="20" eb="21">
      <t>bu fa</t>
    </rPh>
    <rPh sb="22" eb="23">
      <t>chu kou ye wu</t>
    </rPh>
    <rPh sb="26" eb="27">
      <t>ji hui</t>
    </rPh>
    <rPh sb="29" eb="30">
      <t>dong meng</t>
    </rPh>
    <rPh sb="33" eb="34">
      <t>qi</t>
    </rPh>
    <rPh sb="34" eb="35">
      <t>fa zhan</t>
    </rPh>
    <rPh sb="36" eb="37">
      <t>qian jing</t>
    </rPh>
    <rPh sb="38" eb="39">
      <t>kong j</t>
    </rPh>
    <rPh sb="40" eb="41">
      <t>geng</t>
    </rPh>
    <rPh sb="41" eb="42">
      <t>wei</t>
    </rPh>
    <rPh sb="42" eb="43">
      <t>kuan guang</t>
    </rPh>
    <phoneticPr fontId="3" type="noConversion"/>
  </si>
  <si>
    <t>3、应对原材料波动的能力：2009Q4-2011Q1，新界泵业的原材料铸铁（占成本19%）价格上升约3成，其毛利率即从2009年的24.7%逐年下滑至2011年的20.6%；</t>
    <rPh sb="2" eb="3">
      <t>ying dui</t>
    </rPh>
    <rPh sb="4" eb="5">
      <t>yuan cai liao bo dong</t>
    </rPh>
    <rPh sb="9" eb="10">
      <t>de</t>
    </rPh>
    <rPh sb="10" eb="11">
      <t>neng li</t>
    </rPh>
    <rPh sb="27" eb="28">
      <t>xin jie beng ye</t>
    </rPh>
    <rPh sb="31" eb="32">
      <t>de</t>
    </rPh>
    <rPh sb="32" eb="33">
      <t>yuan cai liao</t>
    </rPh>
    <rPh sb="35" eb="36">
      <t>zhu tie</t>
    </rPh>
    <rPh sb="38" eb="39">
      <t>zhan bi</t>
    </rPh>
    <rPh sb="39" eb="40">
      <t>cheng ben</t>
    </rPh>
    <rPh sb="45" eb="46">
      <t>jia ge</t>
    </rPh>
    <rPh sb="47" eb="48">
      <t>shang sheng</t>
    </rPh>
    <rPh sb="49" eb="50">
      <t>yue</t>
    </rPh>
    <rPh sb="51" eb="52">
      <t>cheng</t>
    </rPh>
    <rPh sb="53" eb="54">
      <t>qi</t>
    </rPh>
    <rPh sb="54" eb="55">
      <t>mao li lü</t>
    </rPh>
    <rPh sb="57" eb="58">
      <t>ji</t>
    </rPh>
    <rPh sb="58" eb="59">
      <t>cong</t>
    </rPh>
    <rPh sb="63" eb="64">
      <t>nian</t>
    </rPh>
    <rPh sb="64" eb="65">
      <t>de</t>
    </rPh>
    <rPh sb="70" eb="71">
      <t>zhu nian</t>
    </rPh>
    <rPh sb="72" eb="73">
      <t>xia hua</t>
    </rPh>
    <rPh sb="74" eb="75">
      <t>zhi</t>
    </rPh>
    <rPh sb="79" eb="80">
      <t>nian</t>
    </rPh>
    <rPh sb="80" eb="81">
      <t>de</t>
    </rPh>
    <phoneticPr fontId="3" type="noConversion"/>
  </si>
  <si>
    <t xml:space="preserve">      从产品结构来看，营业收入占比较大的 CDL 系列、CHL 系列产品和变频供水设备毛利率较高，对提高主营业务毛利率和综合毛利率贡献较大。 CHL 系列产品、SJ 系列毛利率</t>
    <phoneticPr fontId="3" type="noConversion"/>
  </si>
  <si>
    <t xml:space="preserve">      有所提升，主要系本期大流量、高毛利率的泵产品销售数量和销售收入快速增长，从而带动该系列产品毛利率的增长;同时，公司加大在管道泵、端吸泵、计量泵等细分领域的</t>
    <phoneticPr fontId="3" type="noConversion"/>
  </si>
  <si>
    <t xml:space="preserve">      研发和投入，增加毛利较高的大规格产品的销售，导致其他系列水泵产品的毛利率快速上升。</t>
    <phoneticPr fontId="3" type="noConversion"/>
  </si>
  <si>
    <r>
      <t>2、产品结构优化：据公司招股书：</t>
    </r>
    <r>
      <rPr>
        <sz val="10"/>
        <color rgb="FFC00000"/>
        <rFont val="Times New Roman"/>
      </rPr>
      <t>报告期内其研究开发了数百个规格的新产品，累计投入的技术开发费达到 4961.23 万元。通过技术创新和产品升级，高毛利率产品所占比重</t>
    </r>
    <phoneticPr fontId="3" type="noConversion"/>
  </si>
  <si>
    <r>
      <t xml:space="preserve">      </t>
    </r>
    <r>
      <rPr>
        <sz val="10"/>
        <color rgb="FFC00000"/>
        <rFont val="Times New Roman"/>
      </rPr>
      <t>逐年增加，提高了公司整体盈利能力和抗风险能力。</t>
    </r>
    <r>
      <rPr>
        <sz val="10"/>
        <color theme="1"/>
        <rFont val="Times New Roman"/>
        <family val="1"/>
      </rPr>
      <t>而2010年不锈钢价格及电机价格持续上涨的条件下，公司平均单台毛利水平有所上升，2010-2011年年报当中有相关描述：</t>
    </r>
    <phoneticPr fontId="3" type="noConversion"/>
  </si>
  <si>
    <t>1、主营业务技术路线选择：南方泵业采取冲压焊接成型的先进加工工艺来制造不锈钢冲压泵，其所消耗的能源是新界泵业所采铸造法的1/10，且生产制造过程中不会产生废水、</t>
    <rPh sb="10" eb="11">
      <t>xuan ze</t>
    </rPh>
    <rPh sb="50" eb="51">
      <t>xin jie beng ye</t>
    </rPh>
    <phoneticPr fontId="3" type="noConversion"/>
  </si>
  <si>
    <t>截至 2018 年 3 月 30 日，按证监会行业分类，制造业为沪深两市最大的一级行业，上市公司家数占</t>
    <rPh sb="0" eb="1">
      <t>jie zhi</t>
    </rPh>
    <rPh sb="8" eb="9">
      <t>nian</t>
    </rPh>
    <rPh sb="12" eb="13">
      <t>yue</t>
    </rPh>
    <rPh sb="17" eb="18">
      <t>ri</t>
    </rPh>
    <rPh sb="19" eb="20">
      <t>an</t>
    </rPh>
    <rPh sb="20" eb="21">
      <t>zheng jian hui</t>
    </rPh>
    <phoneticPr fontId="3" type="noConversion"/>
  </si>
  <si>
    <r>
      <t>支撑两家企业 2013 年至今股价表现的核心是</t>
    </r>
    <r>
      <rPr>
        <b/>
        <sz val="10"/>
        <color theme="1"/>
        <rFont val="Times New Roman"/>
        <family val="1"/>
      </rPr>
      <t>横向布局、外延战略扩张/转型（环保污水处理）</t>
    </r>
    <rPh sb="23" eb="24">
      <t>heng xiang</t>
    </rPh>
    <rPh sb="25" eb="26">
      <t>bu ju</t>
    </rPh>
    <rPh sb="30" eb="31">
      <t>zhan lue</t>
    </rPh>
    <rPh sb="32" eb="33">
      <t>kuo zhang</t>
    </rPh>
    <rPh sb="35" eb="36">
      <t>zhuan xing</t>
    </rPh>
    <rPh sb="38" eb="39">
      <t>huan bao</t>
    </rPh>
    <rPh sb="40" eb="41">
      <t>wu shui</t>
    </rPh>
    <rPh sb="42" eb="43">
      <t>chu li</t>
    </rPh>
    <phoneticPr fontId="3" type="noConversion"/>
  </si>
  <si>
    <t>上市初期如何看两家公司未来长期竞争力：</t>
    <rPh sb="4" eb="5">
      <t>ru he kan</t>
    </rPh>
    <rPh sb="7" eb="8">
      <t>liang jia</t>
    </rPh>
    <rPh sb="9" eb="10">
      <t>gong si</t>
    </rPh>
    <rPh sb="11" eb="12">
      <t>wei lai</t>
    </rPh>
    <rPh sb="13" eb="14">
      <t>chang qi jing zheng li</t>
    </rPh>
    <phoneticPr fontId="3" type="noConversion"/>
  </si>
  <si>
    <t>1、看主营领域、布局领域的竞争态势、增长空间、所在周期位置，和公司在其中的定位/核心竞争力如何，据此估算未来3-5年公司增长幅度</t>
    <rPh sb="2" eb="3">
      <t>kan</t>
    </rPh>
    <rPh sb="3" eb="4">
      <t>zhu ying</t>
    </rPh>
    <rPh sb="5" eb="6">
      <t>ling yu</t>
    </rPh>
    <rPh sb="8" eb="9">
      <t>bu ju ling yu</t>
    </rPh>
    <rPh sb="12" eb="13">
      <t>de</t>
    </rPh>
    <rPh sb="13" eb="14">
      <t>jing zheng tai shi</t>
    </rPh>
    <rPh sb="18" eb="19">
      <t>zeng zhang kong jian</t>
    </rPh>
    <rPh sb="23" eb="24">
      <t>suo zai</t>
    </rPh>
    <rPh sb="25" eb="26">
      <t>zhou qi</t>
    </rPh>
    <rPh sb="27" eb="28">
      <t>wei zhi</t>
    </rPh>
    <rPh sb="30" eb="31">
      <t>he</t>
    </rPh>
    <rPh sb="31" eb="32">
      <t>gong si</t>
    </rPh>
    <rPh sb="33" eb="34">
      <t>zai</t>
    </rPh>
    <rPh sb="34" eb="35">
      <t>qi zhong</t>
    </rPh>
    <rPh sb="36" eb="37">
      <t>de</t>
    </rPh>
    <rPh sb="37" eb="38">
      <t>ding wei</t>
    </rPh>
    <rPh sb="45" eb="46">
      <t>ru</t>
    </rPh>
    <rPh sb="46" eb="47">
      <t>he</t>
    </rPh>
    <rPh sb="48" eb="49">
      <t>ju ci</t>
    </rPh>
    <rPh sb="50" eb="51">
      <t>gu suan</t>
    </rPh>
    <rPh sb="52" eb="53">
      <t>wei lai</t>
    </rPh>
    <rPh sb="57" eb="58">
      <t>nian</t>
    </rPh>
    <rPh sb="58" eb="59">
      <t>gong si</t>
    </rPh>
    <rPh sb="60" eb="61">
      <t>zeng zhang</t>
    </rPh>
    <rPh sb="62" eb="63">
      <t>fu du</t>
    </rPh>
    <phoneticPr fontId="3" type="noConversion"/>
  </si>
  <si>
    <t>2、从财报、公告、调研记录当中去判断公司管理层的执行力、战略素养</t>
    <rPh sb="2" eb="3">
      <t>cong</t>
    </rPh>
    <rPh sb="3" eb="4">
      <t>cai bao</t>
    </rPh>
    <rPh sb="6" eb="7">
      <t>gong gao</t>
    </rPh>
    <rPh sb="9" eb="10">
      <t>diao yan</t>
    </rPh>
    <rPh sb="11" eb="12">
      <t>ji lu</t>
    </rPh>
    <rPh sb="13" eb="14">
      <t>dang zhong</t>
    </rPh>
    <rPh sb="15" eb="16">
      <t>qu</t>
    </rPh>
    <rPh sb="16" eb="17">
      <t>pan duan</t>
    </rPh>
    <rPh sb="18" eb="19">
      <t>gong si</t>
    </rPh>
    <rPh sb="20" eb="21">
      <t>guan li ceng</t>
    </rPh>
    <rPh sb="23" eb="24">
      <t>de</t>
    </rPh>
    <rPh sb="24" eb="25">
      <t>zhi xing li</t>
    </rPh>
    <rPh sb="28" eb="29">
      <t>zhan lue</t>
    </rPh>
    <rPh sb="30" eb="31">
      <t>su yang</t>
    </rPh>
    <phoneticPr fontId="3" type="noConversion"/>
  </si>
  <si>
    <t xml:space="preserve">      如7～9题相关内容，和辅助文件所列的研报行业数据、调研纪要</t>
    <rPh sb="6" eb="7">
      <t>ru</t>
    </rPh>
    <rPh sb="10" eb="11">
      <t>ti</t>
    </rPh>
    <rPh sb="11" eb="12">
      <t>xiang guan</t>
    </rPh>
    <rPh sb="13" eb="14">
      <t>nei rong</t>
    </rPh>
    <rPh sb="16" eb="17">
      <t>he</t>
    </rPh>
    <rPh sb="17" eb="18">
      <t>fu zhu</t>
    </rPh>
    <rPh sb="19" eb="20">
      <t>wen jian</t>
    </rPh>
    <rPh sb="21" eb="22">
      <t>suo lie</t>
    </rPh>
    <rPh sb="23" eb="24">
      <t>de</t>
    </rPh>
    <rPh sb="24" eb="25">
      <t>yan bao</t>
    </rPh>
    <rPh sb="26" eb="27">
      <t>hang ye</t>
    </rPh>
    <rPh sb="28" eb="29">
      <t>shu ju</t>
    </rPh>
    <rPh sb="31" eb="32">
      <t>diao yan ji yao</t>
    </rPh>
    <phoneticPr fontId="3" type="noConversion"/>
  </si>
  <si>
    <t xml:space="preserve">      如10～11题相关内容，和招股书、辅助文件所列的研报内容，多方对照</t>
    <rPh sb="6" eb="7">
      <t>ru</t>
    </rPh>
    <rPh sb="12" eb="13">
      <t>ti</t>
    </rPh>
    <rPh sb="13" eb="14">
      <t>xiang guan</t>
    </rPh>
    <rPh sb="15" eb="16">
      <t>nei rong</t>
    </rPh>
    <rPh sb="18" eb="19">
      <t>he zhao gu shuo ming shu</t>
    </rPh>
    <rPh sb="32" eb="33">
      <t>nei rong</t>
    </rPh>
    <rPh sb="35" eb="36">
      <t>duo fang</t>
    </rPh>
    <rPh sb="37" eb="38">
      <t>dui zhao</t>
    </rPh>
    <phoneticPr fontId="3" type="noConversion"/>
  </si>
  <si>
    <t>本公司国内外主要客户名录</t>
  </si>
  <si>
    <t xml:space="preserve">国内主要主机厂名录 </t>
  </si>
  <si>
    <t xml:space="preserve">东风康明斯 </t>
  </si>
  <si>
    <t xml:space="preserve">一汽轿车 </t>
  </si>
  <si>
    <t xml:space="preserve">上海汽车 </t>
  </si>
  <si>
    <t xml:space="preserve">潍柴动力 </t>
  </si>
  <si>
    <t xml:space="preserve">上柴股份 </t>
  </si>
  <si>
    <t xml:space="preserve">重庆康明斯 </t>
  </si>
  <si>
    <t xml:space="preserve">大柴道依茨 </t>
  </si>
  <si>
    <t xml:space="preserve">广汽集团 </t>
  </si>
  <si>
    <t xml:space="preserve">江铃汽车 </t>
  </si>
  <si>
    <t xml:space="preserve">洛阳第一拖拉机 </t>
  </si>
  <si>
    <t xml:space="preserve">山东临工 </t>
  </si>
  <si>
    <t xml:space="preserve">扬柴动力 </t>
  </si>
  <si>
    <t xml:space="preserve">无锡动力工程 </t>
  </si>
  <si>
    <t xml:space="preserve">吉利集团 </t>
  </si>
  <si>
    <t xml:space="preserve">南京汽车集团 </t>
  </si>
  <si>
    <t xml:space="preserve">沈阳新光华翔 </t>
  </si>
  <si>
    <t xml:space="preserve">华晨汽车 </t>
  </si>
  <si>
    <t xml:space="preserve">浙江新柴 </t>
  </si>
  <si>
    <t xml:space="preserve">郑州海马 </t>
  </si>
  <si>
    <t xml:space="preserve">东风裕隆汽车 </t>
  </si>
  <si>
    <t xml:space="preserve">东风商用车 </t>
  </si>
  <si>
    <t xml:space="preserve">云内动力 </t>
  </si>
  <si>
    <t>玉柴股份</t>
  </si>
  <si>
    <t>福田康明斯</t>
  </si>
  <si>
    <t>神龙汽车</t>
  </si>
  <si>
    <t>福田汽车</t>
  </si>
  <si>
    <t>长城汽车</t>
  </si>
  <si>
    <t>奇瑞汽车</t>
  </si>
  <si>
    <t>上汽菲亚特红岩动力</t>
  </si>
  <si>
    <t>南通柴油机</t>
  </si>
  <si>
    <t>华丰动力</t>
  </si>
  <si>
    <t>东安汽车发动机公司</t>
  </si>
  <si>
    <t>江麓容大传动</t>
  </si>
  <si>
    <t xml:space="preserve">  一汽锡柴</t>
  </si>
  <si>
    <t xml:space="preserve">  西安康明斯</t>
  </si>
  <si>
    <t xml:space="preserve">  江淮汽车</t>
  </si>
  <si>
    <t xml:space="preserve">  中国重汽</t>
  </si>
  <si>
    <t xml:space="preserve">  天津雷沃动力</t>
  </si>
  <si>
    <t xml:space="preserve">  长安汽车</t>
  </si>
  <si>
    <t xml:space="preserve">  广汽菲亚特</t>
  </si>
  <si>
    <t xml:space="preserve">  浙江青年曼卡</t>
  </si>
  <si>
    <t xml:space="preserve">  东风小康汽车</t>
  </si>
  <si>
    <t xml:space="preserve">  盛瑞传动</t>
  </si>
  <si>
    <t xml:space="preserve">  安徽全柴</t>
  </si>
  <si>
    <t>相关上市公司：</t>
    <rPh sb="0" eb="1">
      <t>xiang guan</t>
    </rPh>
    <rPh sb="2" eb="3">
      <t>shang shi gong si</t>
    </rPh>
    <phoneticPr fontId="3" type="noConversion"/>
  </si>
  <si>
    <t>关系</t>
    <rPh sb="0" eb="1">
      <t>guan xi</t>
    </rPh>
    <phoneticPr fontId="3" type="noConversion"/>
  </si>
  <si>
    <t>上市公司</t>
    <rPh sb="0" eb="1">
      <t>shang shi gong si</t>
    </rPh>
    <phoneticPr fontId="3" type="noConversion"/>
  </si>
  <si>
    <t>OEM客户</t>
    <rPh sb="3" eb="4">
      <t>ke hu</t>
    </rPh>
    <phoneticPr fontId="3" type="noConversion"/>
  </si>
  <si>
    <t>竞争对手</t>
    <rPh sb="0" eb="1">
      <t>jing zheng dui shou</t>
    </rPh>
    <phoneticPr fontId="3" type="noConversion"/>
  </si>
  <si>
    <t>圣龙股份（SH.603178）、富奥股份（SZ.000030）、西泵股份（SZ.002536）</t>
    <rPh sb="0" eb="1">
      <t>sheng long gu fen</t>
    </rPh>
    <rPh sb="16" eb="17">
      <t>fu ao gu fen</t>
    </rPh>
    <rPh sb="32" eb="33">
      <t>xi beng gu fen</t>
    </rPh>
    <phoneticPr fontId="3" type="noConversion"/>
  </si>
  <si>
    <t>潍柴动力（SZ.000338、HK.02338）、福田汽车（SH.600166）、东风汽车（SH.600006）、重庆机电(HK.02722)、中国重汽（SZ.000951）、</t>
    <rPh sb="0" eb="1">
      <t>wei chai dong li</t>
    </rPh>
    <rPh sb="25" eb="26">
      <t>fu tian qi che</t>
    </rPh>
    <rPh sb="41" eb="42">
      <t>dong feng qi che</t>
    </rPh>
    <phoneticPr fontId="3" type="noConversion"/>
  </si>
  <si>
    <t>竞争态势：</t>
    <rPh sb="0" eb="1">
      <t>jing zheng tai shi</t>
    </rPh>
    <phoneticPr fontId="3" type="noConversion"/>
  </si>
  <si>
    <t>上柴股份（SH.600841）、一拖股份（SH.601138）、上汽集团（SH.600104）、长安汽车（SZ.000625）</t>
    <rPh sb="16" eb="17">
      <t>yi tuo gu fen</t>
    </rPh>
    <rPh sb="32" eb="33">
      <t>shang qi ji tuan</t>
    </rPh>
    <rPh sb="48" eb="49">
      <t>chang an qi che</t>
    </rPh>
    <phoneticPr fontId="3" type="noConversion"/>
  </si>
  <si>
    <t>柴油机机油泵：尤其在中重大型柴油机机油泵市场是绝对的龙头，产销量接近 200 万台，市场份额接近 40%。主要的合作对象包括康明斯、潍柴、玉柴、卡特彼勒、一汽锡柴等。</t>
    <rPh sb="9" eb="10">
      <t>zai</t>
    </rPh>
    <phoneticPr fontId="3" type="noConversion"/>
  </si>
  <si>
    <t>该领域具有较强竞争力的除了湘油泵外，还有山东高密润达机油泵有限公司、浙江平柴泵业有限公司等几家。</t>
    <rPh sb="0" eb="1">
      <t>gai ling yu</t>
    </rPh>
    <rPh sb="3" eb="4">
      <t>ju you</t>
    </rPh>
    <rPh sb="5" eb="6">
      <t>jiao qiang</t>
    </rPh>
    <rPh sb="7" eb="8">
      <t>jing zheng li de</t>
    </rPh>
    <rPh sb="11" eb="12">
      <t>chu le</t>
    </rPh>
    <rPh sb="13" eb="14">
      <t>xiang you beng</t>
    </rPh>
    <rPh sb="16" eb="17">
      <t>wai</t>
    </rPh>
    <rPh sb="18" eb="19">
      <t>hai y</t>
    </rPh>
    <phoneticPr fontId="3" type="noConversion"/>
  </si>
  <si>
    <t>湘油泵是中国内燃机机油泵龙头企业，产品分为柴油机、汽油机两种。</t>
    <rPh sb="17" eb="18">
      <t>chan pin</t>
    </rPh>
    <rPh sb="19" eb="20">
      <t>fen wei</t>
    </rPh>
    <rPh sb="21" eb="22">
      <t>chai you ji</t>
    </rPh>
    <rPh sb="25" eb="26">
      <t>qi you ji</t>
    </rPh>
    <rPh sb="28" eb="29">
      <t>liang z</t>
    </rPh>
    <phoneticPr fontId="3" type="noConversion"/>
  </si>
  <si>
    <t>汽油机机油泵：份额不到 10%，产品是定排量机油泵， 主要国内销售，客户是奇瑞汽车、长安汽车等自主品牌轿车企业内部泵类产品制造事业部或子公司。主要竞争对手上市公</t>
    <rPh sb="0" eb="1">
      <t>qi you ji</t>
    </rPh>
    <rPh sb="3" eb="4">
      <t>ji you beng</t>
    </rPh>
    <rPh sb="29" eb="30">
      <t>guo nei xiao shou</t>
    </rPh>
    <rPh sb="46" eb="47">
      <t>deng</t>
    </rPh>
    <rPh sb="71" eb="72">
      <t>zhu yao</t>
    </rPh>
    <rPh sb="73" eb="74">
      <t>jing zheng dui shou</t>
    </rPh>
    <rPh sb="77" eb="78">
      <t>shang shi gong si</t>
    </rPh>
    <phoneticPr fontId="3" type="noConversion"/>
  </si>
  <si>
    <t>司均在这个领域，湘油泵在此领域的排名依序落后于西泵股份、圣龙股份、富奥股份。湘油泵在 2016 年下半年已实现可变排量机油泵的批量生产，应是国内首家拥有自主技术。</t>
    <rPh sb="8" eb="9">
      <t>xiang you beng</t>
    </rPh>
    <rPh sb="11" eb="12">
      <t>zai</t>
    </rPh>
    <rPh sb="12" eb="13">
      <t>ci</t>
    </rPh>
    <rPh sb="13" eb="14">
      <t>ling yu</t>
    </rPh>
    <rPh sb="15" eb="16">
      <t>de</t>
    </rPh>
    <rPh sb="16" eb="17">
      <t>pai ming</t>
    </rPh>
    <rPh sb="18" eb="19">
      <t>yi xu</t>
    </rPh>
    <rPh sb="20" eb="21">
      <t>luo hou</t>
    </rPh>
    <rPh sb="22" eb="23">
      <t>yu</t>
    </rPh>
    <rPh sb="23" eb="24">
      <t>xi beng gu fen</t>
    </rPh>
    <rPh sb="28" eb="29">
      <t>sheng long gu fen</t>
    </rPh>
    <rPh sb="33" eb="34">
      <t>fu ao gu fen</t>
    </rPh>
    <rPh sb="38" eb="39">
      <t>xiang you b</t>
    </rPh>
    <phoneticPr fontId="3" type="noConversion"/>
  </si>
  <si>
    <t>未来增长驱动因素：</t>
    <rPh sb="0" eb="1">
      <t>wei lai</t>
    </rPh>
    <rPh sb="2" eb="3">
      <t>zeng zhang</t>
    </rPh>
    <rPh sb="4" eb="5">
      <t>qu dong yin su</t>
    </rPh>
    <phoneticPr fontId="3" type="noConversion"/>
  </si>
  <si>
    <t>项目</t>
    <rPh sb="0" eb="1">
      <t>xiang mu</t>
    </rPh>
    <phoneticPr fontId="3" type="noConversion"/>
  </si>
  <si>
    <t>原利用率</t>
    <rPh sb="0" eb="1">
      <t>yuan li yong lb</t>
    </rPh>
    <phoneticPr fontId="3" type="noConversion"/>
  </si>
  <si>
    <t>预计达产年度</t>
    <rPh sb="0" eb="1">
      <t>yu ji</t>
    </rPh>
    <rPh sb="2" eb="3">
      <t>da chan</t>
    </rPh>
    <rPh sb="4" eb="5">
      <t>nian du</t>
    </rPh>
    <phoneticPr fontId="3" type="noConversion"/>
  </si>
  <si>
    <t>现有产能
（万台）</t>
    <rPh sb="0" eb="1">
      <t>xian you</t>
    </rPh>
    <rPh sb="2" eb="3">
      <t>chan neng</t>
    </rPh>
    <rPh sb="6" eb="7">
      <t>wan tai</t>
    </rPh>
    <phoneticPr fontId="3" type="noConversion"/>
  </si>
  <si>
    <t>目标产能
（万台）</t>
    <rPh sb="0" eb="1">
      <t>mu biao chan neng</t>
    </rPh>
    <rPh sb="6" eb="7">
      <t>wan tai</t>
    </rPh>
    <phoneticPr fontId="3" type="noConversion"/>
  </si>
  <si>
    <t>合计新增产能
（万台）</t>
    <rPh sb="0" eb="1">
      <t>he ji</t>
    </rPh>
    <rPh sb="2" eb="3">
      <t>xin zeng</t>
    </rPh>
    <rPh sb="8" eb="9">
      <t>wan tai</t>
    </rPh>
    <phoneticPr fontId="3" type="noConversion"/>
  </si>
  <si>
    <t>柴油机机油泵</t>
  </si>
  <si>
    <t>汽油机机油泵</t>
    <phoneticPr fontId="3" type="noConversion"/>
  </si>
  <si>
    <t>冷却发动机水泵</t>
    <phoneticPr fontId="3" type="noConversion"/>
  </si>
  <si>
    <t>1、产能释放：募投项目实施后，公司将增加共计 260 万台泵类产品的生产能力，详如下表：</t>
    <rPh sb="2" eb="3">
      <t>chan neng</t>
    </rPh>
    <rPh sb="4" eb="5">
      <t>shi fang</t>
    </rPh>
    <phoneticPr fontId="3" type="noConversion"/>
  </si>
  <si>
    <t>--</t>
    <phoneticPr fontId="3" type="noConversion"/>
  </si>
  <si>
    <t>可变排量机油泵</t>
    <rPh sb="0" eb="1">
      <t>ke</t>
    </rPh>
    <phoneticPr fontId="3" type="noConversion"/>
  </si>
  <si>
    <t>公司参考国外技术发展运用情形，判断未来可变排量泵将逐渐替代传统的定量泵，预计到 2016 年，可变排量机油泵在国内乘用车领域的替代率可达到 20-30%左右，国内主机</t>
    <rPh sb="0" eb="1">
      <t>gong si</t>
    </rPh>
    <rPh sb="2" eb="3">
      <t>can kao</t>
    </rPh>
    <rPh sb="4" eb="5">
      <t>guo wai</t>
    </rPh>
    <rPh sb="6" eb="7">
      <t>ji shu fa zhan yun yong qing xing</t>
    </rPh>
    <rPh sb="15" eb="16">
      <t>pan duan</t>
    </rPh>
    <rPh sb="17" eb="18">
      <t>wei lai</t>
    </rPh>
    <phoneticPr fontId="3" type="noConversion"/>
  </si>
  <si>
    <t>市场可变排量机油泵需求量将超过 300 万台。</t>
    <phoneticPr fontId="3" type="noConversion"/>
  </si>
  <si>
    <t>主要配套市场</t>
    <rPh sb="0" eb="1">
      <t>zhu yao</t>
    </rPh>
    <rPh sb="2" eb="3">
      <t>pei tao shi chang</t>
    </rPh>
    <phoneticPr fontId="3" type="noConversion"/>
  </si>
  <si>
    <t>商用车 (中重型卡车、专用车辆、客车等)市场、非道路移动机械(工程
机械、发电机组、船舶动力等)领域</t>
    <phoneticPr fontId="3" type="noConversion"/>
  </si>
  <si>
    <t>乘用车市场</t>
    <phoneticPr fontId="3" type="noConversion"/>
  </si>
  <si>
    <t>乘用车市场、售后服务市场</t>
    <rPh sb="0" eb="1">
      <t>cheng yong che shi chang</t>
    </rPh>
    <rPh sb="6" eb="7">
      <t>shou hou fu wu shi chang</t>
    </rPh>
    <phoneticPr fontId="3" type="noConversion"/>
  </si>
  <si>
    <t>相关技术有节能环保（可变排量机油泵）、集成模块化、中大马力泵类技术。根据2016年年报，公司主营的汽车零部件制造业务毛利率32.18%，较上年度增加2.95个百分点。</t>
    <rPh sb="0" eb="1">
      <t>xiang guan ji shu you</t>
    </rPh>
    <rPh sb="5" eb="6">
      <t>jie neng huan bao</t>
    </rPh>
    <rPh sb="10" eb="11">
      <t>ke bian pai liang</t>
    </rPh>
    <rPh sb="14" eb="15">
      <t>ji you beng</t>
    </rPh>
    <rPh sb="29" eb="30">
      <t>beng lei</t>
    </rPh>
    <rPh sb="31" eb="32">
      <t>ji shu</t>
    </rPh>
    <rPh sb="34" eb="35">
      <t>gen ju</t>
    </rPh>
    <rPh sb="40" eb="41">
      <t>nian</t>
    </rPh>
    <rPh sb="41" eb="42">
      <t>nian bao</t>
    </rPh>
    <rPh sb="44" eb="45">
      <t>gong si</t>
    </rPh>
    <rPh sb="46" eb="47">
      <t>zhu ying</t>
    </rPh>
    <rPh sb="48" eb="49">
      <t>de</t>
    </rPh>
    <rPh sb="49" eb="50">
      <t>qi che</t>
    </rPh>
    <rPh sb="50" eb="51">
      <t>che</t>
    </rPh>
    <rPh sb="51" eb="52">
      <t>ling bu jian</t>
    </rPh>
    <rPh sb="54" eb="55">
      <t>zhi zao</t>
    </rPh>
    <rPh sb="56" eb="57">
      <t>ye wu</t>
    </rPh>
    <rPh sb="58" eb="59">
      <t>mao li lü</t>
    </rPh>
    <rPh sb="68" eb="69">
      <t>jiao</t>
    </rPh>
    <rPh sb="69" eb="70">
      <t>shang nian du</t>
    </rPh>
    <rPh sb="72" eb="73">
      <t>zeng jia</t>
    </rPh>
    <rPh sb="78" eb="79">
      <t>ge</t>
    </rPh>
    <rPh sb="79" eb="80">
      <t>bai fen dian</t>
    </rPh>
    <phoneticPr fontId="3" type="noConversion"/>
  </si>
  <si>
    <t>安徽合力（SH.600761）、龙工控股（HK.03339）</t>
    <phoneticPr fontId="3" type="noConversion"/>
  </si>
  <si>
    <t>客户</t>
    <rPh sb="0" eb="1">
      <t>ke hu</t>
    </rPh>
    <phoneticPr fontId="3" type="noConversion"/>
  </si>
  <si>
    <t>无</t>
    <rPh sb="0" eb="1">
      <t>wu</t>
    </rPh>
    <phoneticPr fontId="3" type="noConversion"/>
  </si>
  <si>
    <t>杭叉集团是中国第二大的叉车研发制造集团（仅次于安徽合力），有四十多年的叉车制造经验，位列世界第 9 位，销量已占世界工业车辆总销量的 7.8%以上。</t>
    <rPh sb="7" eb="8">
      <t>di er</t>
    </rPh>
    <rPh sb="20" eb="21">
      <t>jin ci yu</t>
    </rPh>
    <rPh sb="23" eb="24">
      <t>an hui he li</t>
    </rPh>
    <phoneticPr fontId="3" type="noConversion"/>
  </si>
  <si>
    <t>国内叉车市场竞争格局已经相对稳定，从 2007 年到 2016 年，国内叉车市场一直由安徽合力和杭叉集团牢牢占据行业前两名的位置。二者合计市场份额约占国内市场的 50%左右。</t>
    <phoneticPr fontId="3" type="noConversion"/>
  </si>
  <si>
    <t>且叉车行业国产化率已经非常高，国内企业占比高达 70%以上。</t>
    <phoneticPr fontId="3" type="noConversion"/>
  </si>
  <si>
    <t>1、消费结构升级：募投项目中占比最大为年产 5 万台电动工业车辆整机及车架项目 8.82 亿元</t>
    <rPh sb="2" eb="3">
      <t>xiao fei sheng ji</t>
    </rPh>
    <rPh sb="4" eb="5">
      <t>jie gou</t>
    </rPh>
    <rPh sb="9" eb="10">
      <t>mu tou xiang mu</t>
    </rPh>
    <rPh sb="13" eb="14">
      <t>zhong</t>
    </rPh>
    <rPh sb="18" eb="19">
      <t>wei</t>
    </rPh>
    <rPh sb="45" eb="46">
      <t>yi</t>
    </rPh>
    <rPh sb="46" eb="47">
      <t>yuan</t>
    </rPh>
    <phoneticPr fontId="3" type="noConversion"/>
  </si>
  <si>
    <t>*电动叉车为我国市场的消费升级增长点：</t>
    <rPh sb="1" eb="2">
      <t>dian dong</t>
    </rPh>
    <rPh sb="3" eb="4">
      <t>cha che</t>
    </rPh>
    <rPh sb="5" eb="6">
      <t>wei</t>
    </rPh>
    <rPh sb="6" eb="7">
      <t>wo guo shi chang</t>
    </rPh>
    <rPh sb="10" eb="11">
      <t>de</t>
    </rPh>
    <rPh sb="11" eb="12">
      <t>xiao fei sheng ji</t>
    </rPh>
    <rPh sb="15" eb="16">
      <t>zeng zhang</t>
    </rPh>
    <rPh sb="17" eb="18">
      <t>dian</t>
    </rPh>
    <phoneticPr fontId="3" type="noConversion"/>
  </si>
  <si>
    <t>本项目建设期为两年(不含前期规划、报批的时间)，第 3 年项目达产率为 60%，第 4 年达产率为 100%。</t>
    <rPh sb="0" eb="1">
      <t>ben</t>
    </rPh>
    <rPh sb="11" eb="12">
      <t>han</t>
    </rPh>
    <phoneticPr fontId="3" type="noConversion"/>
  </si>
  <si>
    <t>我国连续 7 年位列世界第一大叉车消费市场，但内燃叉车与电动叉车的消费结构失衡较为严重，电动</t>
    <phoneticPr fontId="3" type="noConversion"/>
  </si>
  <si>
    <t>叉车销量占比较低。2015 年国内叉车市场电动叉车销量占比为 31.30%，较 2014 年的 27.01%已有较大</t>
    <phoneticPr fontId="3" type="noConversion"/>
  </si>
  <si>
    <t>幅度提升，仍低于全球电动叉车 55%的水平，远低于欧洲地区 80%的水平。</t>
    <rPh sb="5" eb="6">
      <t>reng</t>
    </rPh>
    <phoneticPr fontId="3" type="noConversion"/>
  </si>
  <si>
    <t>增利润总额为 18,849 万元，税前内部收益率为 16.9%，税前投资回收期为 7.8 年(含工程建设期)</t>
    <rPh sb="47" eb="48">
      <t>han</t>
    </rPh>
    <phoneticPr fontId="3" type="noConversion"/>
  </si>
  <si>
    <t>今年一季度的制造业 PMI 均值为 51.03%，略低于 17 年同期 0.54 个百分点</t>
    <rPh sb="0" eb="1">
      <t>jin nian</t>
    </rPh>
    <rPh sb="2" eb="3">
      <t>yi ji du</t>
    </rPh>
    <rPh sb="5" eb="6">
      <t>de</t>
    </rPh>
    <rPh sb="6" eb="7">
      <t>zhi zao ye</t>
    </rPh>
    <rPh sb="14" eb="15">
      <t>jun zhi</t>
    </rPh>
    <rPh sb="16" eb="17">
      <t>wei</t>
    </rPh>
    <rPh sb="25" eb="26">
      <t>lue di yu</t>
    </rPh>
    <rPh sb="32" eb="33">
      <t>nian</t>
    </rPh>
    <rPh sb="33" eb="34">
      <t>tong qi</t>
    </rPh>
    <rPh sb="41" eb="42">
      <t>ge</t>
    </rPh>
    <rPh sb="42" eb="43">
      <t>bai fen dian</t>
    </rPh>
    <phoneticPr fontId="3" type="noConversion"/>
  </si>
  <si>
    <t>3、工业自动化：募投的年产 800 台智能工业车辆（AGV）研发制造项目 3530 万元</t>
    <rPh sb="2" eb="3">
      <t>gong ye</t>
    </rPh>
    <rPh sb="4" eb="5">
      <t>zi dong hua</t>
    </rPh>
    <phoneticPr fontId="3" type="noConversion"/>
  </si>
  <si>
    <t>按照《中华人民共和国大气污染防治法》的规定，自2017年7月1日起，非道路移动机械环保信息公开的</t>
    <phoneticPr fontId="3" type="noConversion"/>
  </si>
  <si>
    <t>工作开始强制执行，禁止大气污染物排放超过标准的叉车的生产、进口或者销售。中国工程机械工业</t>
    <phoneticPr fontId="3" type="noConversion"/>
  </si>
  <si>
    <t>协会工业车辆分会秘书长张洁女士指出，环保新政的出台，一方面对叉车企业的产品适应性提出了更高要求，另一方面也使得电动叉车的需求有进一步放大的趋势。</t>
    <phoneticPr fontId="3" type="noConversion"/>
  </si>
  <si>
    <t>数据显示，2014年以来电动叉车（包括电动平衡重乘驾式叉车和各类电动仓储叉车）增长趋势明显，市场份额明显加大。目前几乎所有国内主流的叉车企业都推出了电动叉车产品</t>
    <phoneticPr fontId="3" type="noConversion"/>
  </si>
  <si>
    <t>本项目建设期为两年(不含前期规划、报批的时间)，第 3 年项目达产率为 80%，第 4 年达产率为 100%。预计运营期为 10 年，为第 3 年至第 12 年。本项目完全达产后，预计年新</t>
    <rPh sb="0" eb="1">
      <t>ben</t>
    </rPh>
    <rPh sb="11" eb="12">
      <t>han</t>
    </rPh>
    <phoneticPr fontId="3" type="noConversion"/>
  </si>
  <si>
    <t>增销售收入 34,500(含税)万元，年新增利润总额为 1,958 万元，税前内部收益率为 22.4%，税前投资回收期为 6.7 年(含工程建设期)</t>
    <rPh sb="13" eb="14">
      <t>han</t>
    </rPh>
    <rPh sb="67" eb="68">
      <t>han</t>
    </rPh>
    <phoneticPr fontId="3" type="noConversion"/>
  </si>
  <si>
    <t>*集装箱叉车技术含量高，制造难度较大，价格、利润也相对较高，目前国内仅有少数几家企业生产集装箱叉车产品，多数集装箱叉车还需要依赖进口，且该领域受益港口物流的</t>
    <rPh sb="8" eb="9">
      <t>han</t>
    </rPh>
    <phoneticPr fontId="3" type="noConversion"/>
  </si>
  <si>
    <t>巨大发展机遇。中国已成为世界上港口吞吐量和集装箱吞吐量最多、增长速度最快的国家。2009 年以来，国家和地方出台了一系列扶持港口物流发展的产业政策。</t>
    <phoneticPr fontId="3" type="noConversion"/>
  </si>
  <si>
    <t>本项目建设期为两年(不含前期规划、报批的时间)，第 3 年项目达产率为 80%，第 4 年达产率为 100%。预计运营期为 10 年，为第 3 年至第 12 年。完全达产后，预计年新增销售</t>
    <rPh sb="0" eb="1">
      <t>ben</t>
    </rPh>
    <rPh sb="11" eb="12">
      <t>han</t>
    </rPh>
    <phoneticPr fontId="3" type="noConversion"/>
  </si>
  <si>
    <t>收入 17,500(含税)万元，年新增利润总额为 962 万元，税前内部收益率为 21.1%，税前投资回收期为 6.9 年(含工程建设期)</t>
    <rPh sb="10" eb="11">
      <t>han</t>
    </rPh>
    <phoneticPr fontId="3" type="noConversion"/>
  </si>
  <si>
    <t>*为应对人工成本上涨的压力，企业对自动化物流设备的需求明显增加。在此背景下，自动化、智能化产品以及一些细分市场成为叉车行业的投资热点。AGV方面，不仅有林德、</t>
    <phoneticPr fontId="3" type="noConversion"/>
  </si>
  <si>
    <t>永恒力、丰田等国外叉车巨头，安徽合力、杭叉集团、诺力机械、宁波如意等国内主流叉车企业也纷纷入场。2016 年 4 月 28 日，杭叉集团与全球领先的运动控制系统和配件</t>
    <phoneticPr fontId="3" type="noConversion"/>
  </si>
  <si>
    <t>供应商 Kollmorgen（科尔摩根）在杭叉临安工业园签订了AGV技术的战略合作协议，加速了杭叉AGV产品新技术的融入与发展。安徽合力半年后跟进。</t>
    <rPh sb="64" eb="65">
      <t>an hui he li</t>
    </rPh>
    <rPh sb="68" eb="69">
      <t>ban nian hou</t>
    </rPh>
    <rPh sb="71" eb="72">
      <t>gen jin</t>
    </rPh>
    <phoneticPr fontId="3" type="noConversion"/>
  </si>
  <si>
    <t>预计运营期为 10 年，为第 3 年至第 12 年。完全达产后，预计年新增销售收入 327,500(含税)万元，年新</t>
    <rPh sb="50" eb="51">
      <t>han</t>
    </rPh>
    <phoneticPr fontId="3" type="noConversion"/>
  </si>
  <si>
    <t>表：2017年1~6月国内机动工业车辆销售情况</t>
    <rPh sb="0" eb="1">
      <t>biao</t>
    </rPh>
    <phoneticPr fontId="3" type="noConversion"/>
  </si>
  <si>
    <t>2、进口替代：募投的年产 200 台集装箱叉车项目 6860 万元（其中:8t 集装箱空箱堆高机 50 台、35t 集装箱重箱堆高机 50 台、45t 集装箱正面吊100台。）</t>
    <rPh sb="2" eb="3">
      <t>jin kou ti dai</t>
    </rPh>
    <rPh sb="9" eb="10">
      <t>de</t>
    </rPh>
    <phoneticPr fontId="3" type="noConversion"/>
  </si>
  <si>
    <t>服务水平提升，这些对现代物流业提出了更高的要求，同时一些手动搬运车正在被</t>
    <phoneticPr fontId="3" type="noConversion"/>
  </si>
  <si>
    <t>增幅达到 78.91%，整个仓储车辆增速也达到 69.51%。</t>
    <rPh sb="0" eb="1">
      <t>zeng fu</t>
    </rPh>
    <rPh sb="2" eb="3">
      <t>da dao</t>
    </rPh>
    <rPh sb="12" eb="13">
      <t>zheng ge</t>
    </rPh>
    <rPh sb="14" eb="15">
      <t>cang chu che liang</t>
    </rPh>
    <rPh sb="18" eb="19">
      <t>zeng su</t>
    </rPh>
    <rPh sb="20" eb="21">
      <t>ye</t>
    </rPh>
    <rPh sb="21" eb="22">
      <t>da dao</t>
    </rPh>
    <phoneticPr fontId="3" type="noConversion"/>
  </si>
  <si>
    <t>仓储叉车持续旺销；物流效率提高、仓储管理智能化、人工成本增加、</t>
    <phoneticPr fontId="3" type="noConversion"/>
  </si>
  <si>
    <t>左右，随着近年来制造和流通领域需求的增加，加上电商对仓储车需求越来越大，</t>
    <phoneticPr fontId="3" type="noConversion"/>
  </si>
  <si>
    <t>4、下游仓储物流市场机遇：</t>
    <rPh sb="2" eb="3">
      <t>xia you shi chang</t>
    </rPh>
    <rPh sb="4" eb="5">
      <t>cang chu wu liu</t>
    </rPh>
    <rPh sb="10" eb="11">
      <t>ji yu</t>
    </rPh>
    <phoneticPr fontId="3" type="noConversion"/>
  </si>
  <si>
    <t>仓储是物流行业必不可少的一环， 货物在进入市场前需完成搬运、整理、包装、</t>
    <phoneticPr fontId="3" type="noConversion"/>
  </si>
  <si>
    <t>质检、分拣、安放、储存等程序，叉车是完成这些程序、提高工作效率的必备装备</t>
    <phoneticPr fontId="3" type="noConversion"/>
  </si>
  <si>
    <t>之一。目前，我国各地的大型仓储中心及物流集散中心正在不断建设完善中。</t>
    <phoneticPr fontId="3" type="noConversion"/>
  </si>
  <si>
    <t>电动步行式仓储车取代，如右下表，该类叉车 2017 年上半年为增长最迅猛的叉车种类，</t>
    <rPh sb="11" eb="12">
      <t>ru</t>
    </rPh>
    <rPh sb="12" eb="13">
      <t>you</t>
    </rPh>
    <rPh sb="13" eb="14">
      <t>xia</t>
    </rPh>
    <rPh sb="16" eb="17">
      <t>gai lei che</t>
    </rPh>
    <rPh sb="18" eb="19">
      <t>cha</t>
    </rPh>
    <rPh sb="26" eb="27">
      <t>nian</t>
    </rPh>
    <rPh sb="27" eb="28">
      <t>shang ban nian</t>
    </rPh>
    <rPh sb="30" eb="31">
      <t>wei</t>
    </rPh>
    <rPh sb="31" eb="32">
      <t>zeng zhang</t>
    </rPh>
    <rPh sb="33" eb="34">
      <t>zui</t>
    </rPh>
    <rPh sb="34" eb="35">
      <t>xun meng</t>
    </rPh>
    <phoneticPr fontId="3" type="noConversion"/>
  </si>
  <si>
    <t>*中国的仓储叉车起步晚，发展慢，基数小。2001年时，仓储车的比例大约只有8%~9%</t>
    <phoneticPr fontId="3" type="noConversion"/>
  </si>
  <si>
    <t xml:space="preserve">2013-2015 年，公司的市场占有率情况如下表所示: </t>
  </si>
  <si>
    <r>
      <t>指标</t>
    </r>
    <r>
      <rPr>
        <b/>
        <sz val="11"/>
        <color theme="1"/>
        <rFont val="Times"/>
      </rPr>
      <t>/</t>
    </r>
    <r>
      <rPr>
        <sz val="11"/>
        <color theme="1"/>
        <rFont val="SimSun"/>
        <family val="3"/>
        <charset val="134"/>
      </rPr>
      <t xml:space="preserve">年份 </t>
    </r>
  </si>
  <si>
    <r>
      <t>2015</t>
    </r>
    <r>
      <rPr>
        <sz val="11"/>
        <color theme="1"/>
        <rFont val="SimSun"/>
        <family val="3"/>
        <charset val="134"/>
      </rPr>
      <t xml:space="preserve">年 </t>
    </r>
  </si>
  <si>
    <r>
      <t>2014</t>
    </r>
    <r>
      <rPr>
        <sz val="11"/>
        <color theme="1"/>
        <rFont val="SimSun"/>
        <family val="3"/>
        <charset val="134"/>
      </rPr>
      <t xml:space="preserve">年 </t>
    </r>
  </si>
  <si>
    <r>
      <t>2013</t>
    </r>
    <r>
      <rPr>
        <sz val="11"/>
        <color theme="1"/>
        <rFont val="SimSun"/>
        <family val="3"/>
        <charset val="134"/>
      </rPr>
      <t xml:space="preserve">年 </t>
    </r>
  </si>
  <si>
    <t>我国企业叉车行业总销量(万台)</t>
  </si>
  <si>
    <t xml:space="preserve">全球叉车销量(万台) </t>
  </si>
  <si>
    <t>公司的叉车销量(万台)</t>
    <phoneticPr fontId="3" type="noConversion"/>
  </si>
  <si>
    <t>公司叉车销量占我国企业叉车总销量比例</t>
    <phoneticPr fontId="3" type="noConversion"/>
  </si>
  <si>
    <t>公司在全球叉车市场的占有率</t>
    <phoneticPr fontId="3" type="noConversion"/>
  </si>
  <si>
    <r>
      <t>指标</t>
    </r>
    <r>
      <rPr>
        <b/>
        <sz val="10"/>
        <color theme="1"/>
        <rFont val="Times New Roman"/>
        <family val="1"/>
      </rPr>
      <t>/</t>
    </r>
    <r>
      <rPr>
        <sz val="10"/>
        <color theme="1"/>
        <rFont val="Times New Roman"/>
        <family val="1"/>
      </rPr>
      <t xml:space="preserve">年份 </t>
    </r>
  </si>
  <si>
    <r>
      <t>2013</t>
    </r>
    <r>
      <rPr>
        <sz val="10"/>
        <color theme="1"/>
        <rFont val="Times New Roman"/>
        <family val="1"/>
      </rPr>
      <t xml:space="preserve">年 </t>
    </r>
  </si>
  <si>
    <r>
      <t>2014</t>
    </r>
    <r>
      <rPr>
        <sz val="10"/>
        <color theme="1"/>
        <rFont val="Times New Roman"/>
        <family val="1"/>
      </rPr>
      <t xml:space="preserve">年 </t>
    </r>
  </si>
  <si>
    <r>
      <t>2015</t>
    </r>
    <r>
      <rPr>
        <sz val="10"/>
        <color theme="1"/>
        <rFont val="Times New Roman"/>
        <family val="1"/>
      </rPr>
      <t xml:space="preserve">年 </t>
    </r>
  </si>
  <si>
    <r>
      <t>数据来源:中国工程机械工业协会工业车辆分会，《国内外工业车辆市场概况》</t>
    </r>
    <r>
      <rPr>
        <sz val="9"/>
        <color theme="1"/>
        <rFont val="ArialUnicodeMS"/>
        <family val="2"/>
      </rPr>
      <t>(</t>
    </r>
    <r>
      <rPr>
        <sz val="9"/>
        <color theme="1"/>
        <rFont val="TimesNewRomanPSMT"/>
        <family val="1"/>
      </rPr>
      <t xml:space="preserve">2013 </t>
    </r>
    <r>
      <rPr>
        <sz val="9"/>
        <color theme="1"/>
        <rFont val="ArialUnicodeMS"/>
        <family val="2"/>
      </rPr>
      <t>年</t>
    </r>
    <r>
      <rPr>
        <sz val="9"/>
        <color theme="1"/>
        <rFont val="TimesNewRomanPSMT"/>
        <family val="1"/>
      </rPr>
      <t xml:space="preserve">-2015 </t>
    </r>
    <r>
      <rPr>
        <sz val="9"/>
        <color theme="1"/>
        <rFont val="ArialUnicodeMS"/>
        <family val="2"/>
      </rPr>
      <t xml:space="preserve">年) </t>
    </r>
  </si>
  <si>
    <t>*根据公司招股说明书，公司已经成功进行了新型电动水泵试制，并在进行相关可靠性试验，主要用于电动汽车和内燃机冷却系统。此外，公司已着手为上汽研发应用于混合动力</t>
    <phoneticPr fontId="3" type="noConversion"/>
  </si>
  <si>
    <t>2、技术提升和迭代：募集资金约 1.8亿，其中 11.2%投入技术中心建设项目，做为对现有技术中心的技术水平和新产品开发能力升级、巩固和扩大现有技术优势，提升业务毛利。</t>
    <rPh sb="2" eb="3">
      <t>ji shu</t>
    </rPh>
    <rPh sb="4" eb="5">
      <t>ti sheng</t>
    </rPh>
    <rPh sb="6" eb="7">
      <t>he</t>
    </rPh>
    <rPh sb="7" eb="8">
      <t>die dai</t>
    </rPh>
    <rPh sb="10" eb="11">
      <t>mu ji zi jin</t>
    </rPh>
    <rPh sb="14" eb="15">
      <t>yue</t>
    </rPh>
    <rPh sb="19" eb="20">
      <t>yi</t>
    </rPh>
    <rPh sb="21" eb="22">
      <t>qi zhong</t>
    </rPh>
    <rPh sb="29" eb="30">
      <t>tou ru</t>
    </rPh>
    <rPh sb="31" eb="32">
      <t>ji shu zhong xin jian she</t>
    </rPh>
    <rPh sb="37" eb="38">
      <t>xiang mu</t>
    </rPh>
    <rPh sb="40" eb="41">
      <t>zuo wei</t>
    </rPh>
    <rPh sb="42" eb="43">
      <t>dui</t>
    </rPh>
    <rPh sb="43" eb="44">
      <t>xian you</t>
    </rPh>
    <rPh sb="45" eb="46">
      <t>ji shu zhong xin</t>
    </rPh>
    <rPh sb="49" eb="50">
      <t>de</t>
    </rPh>
    <rPh sb="50" eb="51">
      <t>ji shu shui ping</t>
    </rPh>
    <rPh sb="54" eb="55">
      <t>he</t>
    </rPh>
    <rPh sb="55" eb="56">
      <t>xin chan pin kai fa neng li</t>
    </rPh>
    <rPh sb="62" eb="63">
      <t>sheng ji</t>
    </rPh>
    <rPh sb="65" eb="66">
      <t>gong gu he kuo da xian you ji shu you shi</t>
    </rPh>
    <rPh sb="77" eb="78">
      <t>ti sheng</t>
    </rPh>
    <rPh sb="79" eb="80">
      <t>ye wu</t>
    </rPh>
    <rPh sb="81" eb="82">
      <t>mao li</t>
    </rPh>
    <phoneticPr fontId="3" type="noConversion"/>
  </si>
  <si>
    <t>*其中可变排量机油泵为本次募投项目新增产品，为汽油机机油泵的升级换代产品，主要用在高档乘用车上，公司已拥有多项发明专利并已于 2015 年进入小批量生产阶段。</t>
    <rPh sb="1" eb="2">
      <t>qi z</t>
    </rPh>
    <rPh sb="3" eb="4">
      <t>ke</t>
    </rPh>
    <phoneticPr fontId="3" type="noConversion"/>
  </si>
  <si>
    <t>汽车冷却的电子水泵。 随着双积分制度已上线实施，公司由传统汽车配套业务向电动汽车配套发展倾斜成为必要。</t>
    <rPh sb="11" eb="12">
      <t>sui zhe</t>
    </rPh>
    <rPh sb="13" eb="14">
      <t>shuang ji fen</t>
    </rPh>
    <rPh sb="16" eb="17">
      <t>zhi</t>
    </rPh>
    <rPh sb="17" eb="18">
      <t>du</t>
    </rPh>
    <rPh sb="18" eb="19">
      <t>yi</t>
    </rPh>
    <rPh sb="19" eb="20">
      <t>shang xian</t>
    </rPh>
    <rPh sb="21" eb="22">
      <t>shi shi</t>
    </rPh>
    <rPh sb="24" eb="25">
      <t>gong si</t>
    </rPh>
    <rPh sb="26" eb="27">
      <t>you</t>
    </rPh>
    <rPh sb="27" eb="28">
      <t>chuan tong qi che</t>
    </rPh>
    <rPh sb="31" eb="32">
      <t>pei tao</t>
    </rPh>
    <rPh sb="33" eb="34">
      <t>ye wu</t>
    </rPh>
    <rPh sb="35" eb="36">
      <t>xiang</t>
    </rPh>
    <rPh sb="36" eb="37">
      <t>dian ddong</t>
    </rPh>
    <rPh sb="38" eb="39">
      <t>qi che</t>
    </rPh>
    <rPh sb="40" eb="41">
      <t>pei tao</t>
    </rPh>
    <rPh sb="42" eb="43">
      <t>fa zhan</t>
    </rPh>
    <rPh sb="44" eb="45">
      <t>qing xie</t>
    </rPh>
    <rPh sb="46" eb="47">
      <t>cheng</t>
    </rPh>
    <rPh sb="47" eb="48">
      <t>wei</t>
    </rPh>
    <rPh sb="48" eb="49">
      <t>bi yao</t>
    </rPh>
    <phoneticPr fontId="3" type="noConversion"/>
  </si>
  <si>
    <t>5、制造业扩张与渗透率提升</t>
    <rPh sb="2" eb="3">
      <t>zhi zao ye</t>
    </rPh>
    <rPh sb="5" eb="6">
      <t>kuo zhang</t>
    </rPh>
    <rPh sb="7" eb="8">
      <t>yu</t>
    </rPh>
    <rPh sb="8" eb="9">
      <t>shen tou lü</t>
    </rPh>
    <rPh sb="11" eb="12">
      <t>ti sheng</t>
    </rPh>
    <phoneticPr fontId="3" type="noConversion"/>
  </si>
  <si>
    <t xml:space="preserve">相对于挖机等大型工程机械，叉车制造壁垒不高， 但要达到相当的规模则难度很大。 </t>
    <phoneticPr fontId="3" type="noConversion"/>
  </si>
  <si>
    <t>叉车作为物料搬运的主要工具，广 泛应用于制造业各个领域 ，受下游制造业需求影响明显。</t>
    <phoneticPr fontId="3" type="noConversion"/>
  </si>
  <si>
    <t>2016 年世界 TOP5 生产商是中集集团、南非 Oddy、四方冷链、胜狮集团和新华昌集团，全球CR5 达 91%。</t>
    <rPh sb="47" eb="48">
      <t>quan qiu</t>
    </rPh>
    <rPh sb="53" eb="54">
      <t>da</t>
    </rPh>
    <phoneticPr fontId="3" type="noConversion"/>
  </si>
  <si>
    <t>目前国内罐式集装箱主要生产企业为中集集团、四方冷链、胜狮集团和新华昌集团天津。根据世界罐式集装箱组织统计，2016 年全球生产罐式集装箱 4.44 万台，其中中国制造</t>
    <phoneticPr fontId="3" type="noConversion"/>
  </si>
  <si>
    <t xml:space="preserve">3.52 万台，占全球总量的 79.08%。其中，中集集团占有率大约 49.49%位列第一，四方冷链占有率大约 13.05%位列第三，2017 年四方冷链占有率有望赶上位列第二的南非 Oddy。 </t>
    <phoneticPr fontId="3" type="noConversion"/>
  </si>
  <si>
    <t>目前国外领先企业在非标准类罐式集装箱的设计和研发仍具有相对优势，随着产品品种的丰富以及研发实力的提高，国内罐式集装箱领先企业与国外企业技术差距正逐渐缩小，</t>
    <phoneticPr fontId="3" type="noConversion"/>
  </si>
  <si>
    <t>客户已逐渐向国内领先企业采购制冷/加热罐式集装箱、气体罐式集装箱、近海罐式集装箱等非标准类罐式集装箱产品。</t>
    <phoneticPr fontId="3" type="noConversion"/>
  </si>
  <si>
    <t>国内中小规模罐式集装箱制造企业，由于自身资本实力偏弱、对国际规范和标准了解程度不够和研发能力不足，在国际市场上竞争力相对较弱， 对现有竞争格局不构成重大影响。</t>
    <phoneticPr fontId="3" type="noConversion"/>
  </si>
  <si>
    <t>【特种集装箱业务】</t>
    <rPh sb="1" eb="2">
      <t>te zhong</t>
    </rPh>
    <rPh sb="3" eb="4">
      <t>ji zhuang xiang</t>
    </rPh>
    <rPh sb="6" eb="7">
      <t>ye wu</t>
    </rPh>
    <phoneticPr fontId="3" type="noConversion"/>
  </si>
  <si>
    <t>【冷链装备业务】</t>
    <rPh sb="1" eb="2">
      <t>leng lian</t>
    </rPh>
    <rPh sb="3" eb="4">
      <t>zhuang bei</t>
    </rPh>
    <rPh sb="5" eb="6">
      <t>ye wu</t>
    </rPh>
    <phoneticPr fontId="3" type="noConversion"/>
  </si>
  <si>
    <t xml:space="preserve">四方冷链专注于冷冻设备中的速冻设备子行业。速冻设备是冷冻设备中技 术含量和价值量较高，需求快速增长的细分子行业。 </t>
  </si>
  <si>
    <t>兰太实业（SH.600328）、卜蜂国际（HK.00043）、双汇发展（SZ.000895）、周黑鸭（HK.01458）、绝味食品（SH.603517）</t>
    <rPh sb="31" eb="32">
      <t>shuang hui fa zhan</t>
    </rPh>
    <rPh sb="61" eb="62">
      <t>jue wei</t>
    </rPh>
    <rPh sb="63" eb="64">
      <t>shi pin</t>
    </rPh>
    <phoneticPr fontId="3" type="noConversion"/>
  </si>
  <si>
    <t>冷冻设备行业总体竞争较为充分，市场化程度高，市场集中度较低，行业内不同细分产品因其对技术、工艺、质量、资金投入等存在较大差异而使得其竞争格局有所差异。</t>
    <phoneticPr fontId="3" type="noConversion"/>
  </si>
  <si>
    <t>相比国外产品，同样可满足客户需求的产品价格仅为国外同类产品的二分之一左右；中高端产品制造企业数量稀少，市场集中度高，国内形成规模的速冻设备厂家约有十几家，</t>
    <phoneticPr fontId="3" type="noConversion"/>
  </si>
  <si>
    <t>对比产品技术和质量，国外高端速冻设备产品制造精度高，产品开发好， 但市场价格高，品种单一，与国内产品相比竞争力较低，在国内市场销量很少。国内中高端速冻设备</t>
    <phoneticPr fontId="3" type="noConversion"/>
  </si>
  <si>
    <t>大约占据了国内速冻设备市场总规模(价值量)的 60%左右。</t>
    <phoneticPr fontId="3" type="noConversion"/>
  </si>
  <si>
    <t>速冻设备第一梯队为国外品牌，如瑞典 Frigoscandia、加拿大 AeroFreezer、以及 冰岛 Marel。第二梯队为国内质量和技术方面领先的品牌，国内重点品牌有:烟台冰轮 (冰轮环境)、</t>
    <rPh sb="0" eb="1">
      <t>su dong she bei</t>
    </rPh>
    <rPh sb="4" eb="5">
      <t>di yi ti dui</t>
    </rPh>
    <rPh sb="59" eb="60">
      <t>di er ti dui</t>
    </rPh>
    <rPh sb="63" eb="64">
      <t>wei</t>
    </rPh>
    <rPh sb="64" eb="65">
      <t>guo nei</t>
    </rPh>
    <phoneticPr fontId="3" type="noConversion"/>
  </si>
  <si>
    <t>南通四方(四方冷链)、大连冰山菱设(大冷股份)、福建雪人(雪人股份)、山东奥维、天津七星、上虞专用等。相关品牌主要专注于中高端品牌、价格有巨大优势，可根据客户需求</t>
    <rPh sb="51" eb="52">
      <t>xiang guan</t>
    </rPh>
    <phoneticPr fontId="3" type="noConversion"/>
  </si>
  <si>
    <t>量身设计产品方案。</t>
    <phoneticPr fontId="3" type="noConversion"/>
  </si>
  <si>
    <t>扩产项目相关内容</t>
    <rPh sb="0" eb="1">
      <t>kuo chan xiang mu</t>
    </rPh>
    <rPh sb="4" eb="5">
      <t>xiang guan</t>
    </rPh>
    <rPh sb="6" eb="7">
      <t>nei rong</t>
    </rPh>
    <phoneticPr fontId="3" type="noConversion"/>
  </si>
  <si>
    <t>子项目</t>
    <rPh sb="0" eb="1">
      <t>zi xiang mu</t>
    </rPh>
    <phoneticPr fontId="3" type="noConversion"/>
  </si>
  <si>
    <t>冷链设备</t>
    <rPh sb="0" eb="1">
      <t>leng lian she bei kuo chan xiang mu</t>
    </rPh>
    <phoneticPr fontId="3" type="noConversion"/>
  </si>
  <si>
    <t>速冻设备</t>
    <rPh sb="0" eb="1">
      <t>su dong she bei</t>
    </rPh>
    <phoneticPr fontId="3" type="noConversion"/>
  </si>
  <si>
    <t>冷藏集装箱</t>
    <rPh sb="0" eb="1">
      <t>leng cang ji zhuang xiang</t>
    </rPh>
    <phoneticPr fontId="3" type="noConversion"/>
  </si>
  <si>
    <t>罐式集装箱</t>
    <rPh sb="0" eb="1">
      <t>guan shi ji zhuang xiang</t>
    </rPh>
    <phoneticPr fontId="3" type="noConversion"/>
  </si>
  <si>
    <t>现产能</t>
    <phoneticPr fontId="3" type="noConversion"/>
  </si>
  <si>
    <t>达产产能</t>
    <rPh sb="0" eb="1">
      <t>da chan chan neng</t>
    </rPh>
    <phoneticPr fontId="3" type="noConversion"/>
  </si>
  <si>
    <t>投资总额
（万元）</t>
    <rPh sb="0" eb="1">
      <t>tou zi zong e</t>
    </rPh>
    <rPh sb="6" eb="7">
      <t>wan yuan</t>
    </rPh>
    <phoneticPr fontId="3" type="noConversion"/>
  </si>
  <si>
    <t>工期
（年）</t>
    <rPh sb="0" eb="1">
      <t>gong qi</t>
    </rPh>
    <rPh sb="4" eb="5">
      <t>nian</t>
    </rPh>
    <phoneticPr fontId="3" type="noConversion"/>
  </si>
  <si>
    <t>冷链装备扩产项目和罐式集装箱扩产项目将迅速扩大主营产品的生产能力，专注市场顺周期恢复的重大时机，有效发挥公司技术优势与市场优势抢占市场，巩固公司在行业中的</t>
    <phoneticPr fontId="3" type="noConversion"/>
  </si>
  <si>
    <t>优势地位。</t>
    <phoneticPr fontId="3" type="noConversion"/>
  </si>
  <si>
    <t>1、募投扩产项目：</t>
    <rPh sb="2" eb="3">
      <t>mu tou</t>
    </rPh>
    <rPh sb="4" eb="5">
      <t>kuo chan</t>
    </rPh>
    <rPh sb="6" eb="7">
      <t>xiang mu</t>
    </rPh>
    <phoneticPr fontId="3" type="noConversion"/>
  </si>
  <si>
    <t>2、募投技术项目：冷链装备技术中心投资总额 3050 万元</t>
    <rPh sb="2" eb="3">
      <t>mu tou</t>
    </rPh>
    <rPh sb="4" eb="5">
      <t>ji shu</t>
    </rPh>
    <rPh sb="6" eb="7">
      <t>xiang mu</t>
    </rPh>
    <rPh sb="17" eb="18">
      <t>tou zi</t>
    </rPh>
    <rPh sb="19" eb="20">
      <t>zong e</t>
    </rPh>
    <rPh sb="27" eb="28">
      <t>wan yuan</t>
    </rPh>
    <phoneticPr fontId="3" type="noConversion"/>
  </si>
  <si>
    <t>冷链装备技术中心项目将提高公司研究成果转化能力，能够根据市场需求快速开发新产品并推广，完善公司的产品线和业务链条，抢先占领市场先机，推动公司的可持续发展。</t>
    <phoneticPr fontId="3" type="noConversion"/>
  </si>
  <si>
    <t>本项目建设后，将从事特大型快速冻结装备设计、罐式集装箱“安全、环保、智能和轻量化”研究以及其他新产品的研发、技改和公司产品后续服务工作，重点突破高效换热技术、</t>
    <phoneticPr fontId="3" type="noConversion"/>
  </si>
  <si>
    <t>机组箱体一体化技术、立体冷库自动化技术等关键技术，有效提升公司研发水平和服务水平、保持和提升公司竞争力、保障公司综合经济效益持续、稳定增长。</t>
    <phoneticPr fontId="3" type="noConversion"/>
  </si>
  <si>
    <t>中集集团（SZ.000039）、胜狮货柜（HK.00716）、大冷股份（SZ.000530）、冰轮环境（SZ.000811）、雪人股份（SZ.002639）、汉钟精机（SZ.002158）</t>
    <rPh sb="18" eb="19">
      <t>huo gui</t>
    </rPh>
    <phoneticPr fontId="3" type="noConversion"/>
  </si>
  <si>
    <t>公司两块业务市场竞争格局较优，都位于国内第一梯队，在国内市场竞争优势明确，</t>
    <phoneticPr fontId="3" type="noConversion"/>
  </si>
  <si>
    <t>而且业务进入壁垒和公司护城河都比较高。</t>
    <phoneticPr fontId="3" type="noConversion"/>
  </si>
  <si>
    <t>3、市场的周期和成长空间</t>
    <rPh sb="2" eb="3">
      <t>shi chang</t>
    </rPh>
    <rPh sb="4" eb="5">
      <t>de</t>
    </rPh>
    <rPh sb="5" eb="6">
      <t>zhou qi</t>
    </rPh>
    <rPh sb="7" eb="8">
      <t>he</t>
    </rPh>
    <rPh sb="8" eb="9">
      <t>cheng zhang</t>
    </rPh>
    <rPh sb="10" eb="11">
      <t>kong jian</t>
    </rPh>
    <phoneticPr fontId="3" type="noConversion"/>
  </si>
  <si>
    <t>中美贸易战为 2017年开启的全球经济贸易双复苏增添了变数，使得特种集装箱业务能否吃到顺周期红利也变得不可预测。然而在以中国为代表的新兴市场，罐式集装箱的应用程</t>
    <rPh sb="0" eb="1">
      <t>zhong mei</t>
    </rPh>
    <rPh sb="2" eb="3">
      <t>mao yi zhan</t>
    </rPh>
    <rPh sb="4" eb="5">
      <t>zhan</t>
    </rPh>
    <rPh sb="5" eb="6">
      <t>wei</t>
    </rPh>
    <rPh sb="11" eb="12">
      <t>nian</t>
    </rPh>
    <rPh sb="12" eb="13">
      <t>kai qi</t>
    </rPh>
    <rPh sb="14" eb="15">
      <t>de</t>
    </rPh>
    <rPh sb="15" eb="16">
      <t>quan qiu</t>
    </rPh>
    <rPh sb="17" eb="18">
      <t>jing ji</t>
    </rPh>
    <rPh sb="19" eb="20">
      <t>mao yi</t>
    </rPh>
    <rPh sb="21" eb="22">
      <t>shuang</t>
    </rPh>
    <rPh sb="22" eb="23">
      <t>fu su</t>
    </rPh>
    <rPh sb="24" eb="25">
      <t>zeng tian le</t>
    </rPh>
    <rPh sb="27" eb="28">
      <t>bian shu</t>
    </rPh>
    <rPh sb="30" eb="31">
      <t>shi de</t>
    </rPh>
    <rPh sb="32" eb="33">
      <t>te zhong</t>
    </rPh>
    <rPh sb="34" eb="35">
      <t>ji zhuang xiang</t>
    </rPh>
    <rPh sb="37" eb="38">
      <t>ye wu</t>
    </rPh>
    <rPh sb="39" eb="40">
      <t>neng fou</t>
    </rPh>
    <rPh sb="41" eb="42">
      <t>chi dao</t>
    </rPh>
    <rPh sb="43" eb="44">
      <t>shun zhou qi</t>
    </rPh>
    <rPh sb="46" eb="47">
      <t>hong li</t>
    </rPh>
    <rPh sb="48" eb="49">
      <t>ye</t>
    </rPh>
    <rPh sb="49" eb="50">
      <t>bian de</t>
    </rPh>
    <rPh sb="51" eb="52">
      <t>bu ke yu ce</t>
    </rPh>
    <rPh sb="56" eb="57">
      <t>ran er zai xin xing shi chang</t>
    </rPh>
    <rPh sb="58" eb="59">
      <t>zai</t>
    </rPh>
    <phoneticPr fontId="3" type="noConversion"/>
  </si>
  <si>
    <t>度远没有欧美等发达国家高。随着对欧美发达国家完善的化学品、食品饮料等物流体系的学习和借鉴，以及下游市场的快速发展，中国、巴西、印度、俄罗斯等新兴国家罐式集</t>
    <phoneticPr fontId="3" type="noConversion"/>
  </si>
  <si>
    <t>装箱市场容量将因此较快增长。</t>
    <phoneticPr fontId="3" type="noConversion"/>
  </si>
  <si>
    <r>
      <t>国内速冻食品将越来越日常化，在食品消费中的渗透率将不断提升。速冻设备直接受益于国内的</t>
    </r>
    <r>
      <rPr>
        <b/>
        <sz val="10"/>
        <color theme="1"/>
        <rFont val="Times New Roman"/>
        <family val="1"/>
      </rPr>
      <t>消费升级</t>
    </r>
    <r>
      <rPr>
        <sz val="10"/>
        <color theme="1"/>
        <rFont val="Times New Roman"/>
        <family val="1"/>
      </rPr>
      <t>趋势，长期看市场空间巨大，短期看市场规模稳步提升，成长性明显。</t>
    </r>
    <phoneticPr fontId="3" type="noConversion"/>
  </si>
  <si>
    <t>四方冷链 &gt; 杭州叉车 &gt; 湘油泵</t>
    <rPh sb="0" eb="1">
      <t>si fang leng lian</t>
    </rPh>
    <rPh sb="7" eb="8">
      <t>hang zhou cha che</t>
    </rPh>
    <rPh sb="14" eb="15">
      <t>xiang you beng</t>
    </rPh>
    <phoneticPr fontId="3" type="noConversion"/>
  </si>
  <si>
    <t>行业格局：前两者均属于寡头格局，而后者仅在特定细分领域有优势。叉车国内集中度高，但四方冷链在细分领域的国内排名更高。</t>
    <rPh sb="0" eb="1">
      <t>hang ye</t>
    </rPh>
    <rPh sb="2" eb="3">
      <t>ge ju</t>
    </rPh>
    <rPh sb="5" eb="6">
      <t>qian liang zhe</t>
    </rPh>
    <rPh sb="8" eb="9">
      <t>jun</t>
    </rPh>
    <rPh sb="9" eb="10">
      <t>shu yu</t>
    </rPh>
    <rPh sb="11" eb="12">
      <t>gua zhan</t>
    </rPh>
    <rPh sb="12" eb="13">
      <t>tou</t>
    </rPh>
    <rPh sb="13" eb="14">
      <t>ge ju</t>
    </rPh>
    <rPh sb="16" eb="17">
      <t>er</t>
    </rPh>
    <rPh sb="17" eb="18">
      <t>hou zhe</t>
    </rPh>
    <rPh sb="19" eb="20">
      <t>jin zai</t>
    </rPh>
    <rPh sb="21" eb="22">
      <t>te ding</t>
    </rPh>
    <rPh sb="23" eb="24">
      <t>xi fen ling yu</t>
    </rPh>
    <rPh sb="27" eb="28">
      <t>you</t>
    </rPh>
    <rPh sb="28" eb="29">
      <t>you shi</t>
    </rPh>
    <rPh sb="31" eb="32">
      <t>cha che</t>
    </rPh>
    <rPh sb="33" eb="34">
      <t>guo nei</t>
    </rPh>
    <rPh sb="35" eb="36">
      <t>ji zhong du</t>
    </rPh>
    <rPh sb="38" eb="39">
      <t>gao</t>
    </rPh>
    <rPh sb="40" eb="41">
      <t>dan</t>
    </rPh>
    <rPh sb="41" eb="42">
      <t>si fang leng l</t>
    </rPh>
    <rPh sb="45" eb="46">
      <t>zai</t>
    </rPh>
    <rPh sb="46" eb="47">
      <t>xi fen ling yu</t>
    </rPh>
    <rPh sb="50" eb="51">
      <t>de</t>
    </rPh>
    <rPh sb="51" eb="52">
      <t>guo nei</t>
    </rPh>
    <rPh sb="53" eb="54">
      <t>pai ming</t>
    </rPh>
    <rPh sb="55" eb="56">
      <t>gegn gao</t>
    </rPh>
    <phoneticPr fontId="3" type="noConversion"/>
  </si>
  <si>
    <t>技术路线：前两者的消费升级属性较高，四方冷链的技术壁垒更显著（叉车则更偏向规模壁垒），从历史毛利率比较，四方冷链也胜出。湘油泵更依赖传统内燃机配套业务，</t>
    <rPh sb="0" eb="1">
      <t>ji shu lu xian</t>
    </rPh>
    <rPh sb="5" eb="6">
      <t>qian liang zhe</t>
    </rPh>
    <rPh sb="8" eb="9">
      <t>de</t>
    </rPh>
    <rPh sb="9" eb="10">
      <t>xiao fei</t>
    </rPh>
    <rPh sb="11" eb="12">
      <t>sheng ji</t>
    </rPh>
    <rPh sb="13" eb="14">
      <t>shu xing</t>
    </rPh>
    <rPh sb="15" eb="16">
      <t>jiao gao</t>
    </rPh>
    <rPh sb="18" eb="19">
      <t>si fang leng lian</t>
    </rPh>
    <rPh sb="22" eb="23">
      <t>de</t>
    </rPh>
    <rPh sb="23" eb="24">
      <t>ji shu</t>
    </rPh>
    <rPh sb="25" eb="26">
      <t>bi lei</t>
    </rPh>
    <rPh sb="27" eb="28">
      <t>geng</t>
    </rPh>
    <rPh sb="28" eb="29">
      <t>xian zhu</t>
    </rPh>
    <rPh sb="31" eb="32">
      <t>cha che</t>
    </rPh>
    <rPh sb="33" eb="34">
      <t>ze</t>
    </rPh>
    <rPh sb="34" eb="35">
      <t>gegn</t>
    </rPh>
    <rPh sb="35" eb="36">
      <t>pian x</t>
    </rPh>
    <rPh sb="37" eb="38">
      <t>gui mo bi lei</t>
    </rPh>
    <rPh sb="43" eb="44">
      <t>cong</t>
    </rPh>
    <rPh sb="44" eb="45">
      <t>li shi</t>
    </rPh>
    <rPh sb="46" eb="47">
      <t>mao li lü</t>
    </rPh>
    <rPh sb="49" eb="50">
      <t>bi jiao</t>
    </rPh>
    <rPh sb="52" eb="53">
      <t>si fang leng lian</t>
    </rPh>
    <rPh sb="56" eb="57">
      <t>ye</t>
    </rPh>
    <rPh sb="57" eb="58">
      <t>sheng chu</t>
    </rPh>
    <rPh sb="60" eb="61">
      <t>xiang you beng</t>
    </rPh>
    <rPh sb="63" eb="64">
      <t>geng yi lai</t>
    </rPh>
    <rPh sb="66" eb="67">
      <t>chuan t</t>
    </rPh>
    <rPh sb="68" eb="69">
      <t>nei ran ji</t>
    </rPh>
    <rPh sb="71" eb="72">
      <t>pei tao</t>
    </rPh>
    <rPh sb="73" eb="74">
      <t>ye wu</t>
    </rPh>
    <phoneticPr fontId="3" type="noConversion"/>
  </si>
  <si>
    <t xml:space="preserve">                    在这个维度也居三股末位。</t>
    <phoneticPr fontId="3" type="noConversion"/>
  </si>
  <si>
    <t xml:space="preserve">                    叉车受益物流业发展，增长空间也不错；湘油泵的主营业务中重大型柴油机和基建相关联性较高，已非未来市场主要风口，增长空间会逊于前两者。</t>
    <rPh sb="30" eb="31">
      <t>zeng zhang kong jian</t>
    </rPh>
    <rPh sb="34" eb="35">
      <t>ye bu cuo</t>
    </rPh>
    <rPh sb="38" eb="39">
      <t>xiang you beng</t>
    </rPh>
    <rPh sb="41" eb="42">
      <t>de</t>
    </rPh>
    <rPh sb="42" eb="43">
      <t>zhu ying ye wu</t>
    </rPh>
    <rPh sb="46" eb="47">
      <t>zhong zhong da xing</t>
    </rPh>
    <rPh sb="50" eb="51">
      <t>chai you ji</t>
    </rPh>
    <rPh sb="53" eb="54">
      <t>he</t>
    </rPh>
    <rPh sb="54" eb="55">
      <t>ji jian</t>
    </rPh>
    <rPh sb="56" eb="57">
      <t>xiang guan lian</t>
    </rPh>
    <rPh sb="59" eb="60">
      <t>xing</t>
    </rPh>
    <rPh sb="60" eb="61">
      <t>jiao wei</t>
    </rPh>
    <rPh sb="61" eb="62">
      <t>gao</t>
    </rPh>
    <rPh sb="63" eb="64">
      <t>yi</t>
    </rPh>
    <rPh sb="64" eb="65">
      <t>fei</t>
    </rPh>
    <rPh sb="65" eb="66">
      <t>wei lai</t>
    </rPh>
    <rPh sb="67" eb="68">
      <t>shi chang</t>
    </rPh>
    <rPh sb="69" eb="70">
      <t>zhu yao</t>
    </rPh>
    <rPh sb="71" eb="72">
      <t>feng kou</t>
    </rPh>
    <rPh sb="74" eb="75">
      <t>zeng zhang kong jian</t>
    </rPh>
    <rPh sb="78" eb="79">
      <t>hui</t>
    </rPh>
    <rPh sb="79" eb="80">
      <t>xun yu</t>
    </rPh>
    <rPh sb="81" eb="82">
      <t>qian liang zhe</t>
    </rPh>
    <phoneticPr fontId="3" type="noConversion"/>
  </si>
  <si>
    <t>市场空间：前两者均有较宽广的发展空间，四方冷链的服务从卖设备进化到销售解决方案、国内渗透率也较低、还有更大的和海外厂商竞争第一梯队的机会；</t>
    <rPh sb="0" eb="1">
      <t>shi chang kong jian</t>
    </rPh>
    <rPh sb="5" eb="6">
      <t>qian liang zhe</t>
    </rPh>
    <rPh sb="8" eb="9">
      <t>jun you</t>
    </rPh>
    <rPh sb="10" eb="11">
      <t>jiao kuan guang</t>
    </rPh>
    <rPh sb="13" eb="14">
      <t>de</t>
    </rPh>
    <rPh sb="14" eb="15">
      <t>fa zhan</t>
    </rPh>
    <rPh sb="16" eb="17">
      <t>kong jian</t>
    </rPh>
    <rPh sb="19" eb="20">
      <t>si fang leng lian</t>
    </rPh>
    <rPh sb="23" eb="24">
      <t>de</t>
    </rPh>
    <rPh sb="24" eb="25">
      <t>fu wu</t>
    </rPh>
    <rPh sb="26" eb="27">
      <t>cong</t>
    </rPh>
    <rPh sb="27" eb="28">
      <t>mai</t>
    </rPh>
    <rPh sb="30" eb="31">
      <t>jin hua</t>
    </rPh>
    <rPh sb="32" eb="33">
      <t>dao</t>
    </rPh>
    <rPh sb="33" eb="34">
      <t>xiao shou</t>
    </rPh>
    <rPh sb="35" eb="36">
      <t>jie jue fang an</t>
    </rPh>
    <rPh sb="40" eb="41">
      <t>guo nei</t>
    </rPh>
    <rPh sb="42" eb="43">
      <t>shen tou lü</t>
    </rPh>
    <rPh sb="45" eb="46">
      <t>ye</t>
    </rPh>
    <rPh sb="46" eb="47">
      <t>jiao di</t>
    </rPh>
    <rPh sb="49" eb="50">
      <t>hai you</t>
    </rPh>
    <rPh sb="51" eb="52">
      <t>geng da</t>
    </rPh>
    <rPh sb="53" eb="54">
      <t>de</t>
    </rPh>
    <rPh sb="54" eb="55">
      <t>he</t>
    </rPh>
    <rPh sb="55" eb="56">
      <t>hai wai chang shang</t>
    </rPh>
    <rPh sb="59" eb="60">
      <t>jing zheng</t>
    </rPh>
    <rPh sb="61" eb="62">
      <t>di yi ti dui de</t>
    </rPh>
    <rPh sb="66" eb="67">
      <t>ji hui</t>
    </rPh>
    <phoneticPr fontId="3" type="noConversion"/>
  </si>
  <si>
    <t>判断依据如下：</t>
    <rPh sb="0" eb="1">
      <t>pan duan yi ju</t>
    </rPh>
    <rPh sb="4" eb="5">
      <t>ru xia</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</si>
</sst>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 #,##0.00_ ;_ * \-#,##0.00_ ;_ * &quot;-&quot;??_ ;_ @_ "/>
    <numFmt numFmtId="177" formatCode="0.0%"/>
    <numFmt numFmtId="178" formatCode="#,##0_);[Red]\(#,##0\)"/>
    <numFmt numFmtId="179" formatCode="0.00_);[Red]\(0.00\)"/>
    <numFmt numFmtId="180" formatCode="0.000000_);[Red]\(0.000000\)"/>
    <numFmt numFmtId="181" formatCode="0.0"/>
    <numFmt numFmtId="182" formatCode="0.00_ "/>
    <numFmt numFmtId="188" formatCode="#,##0.00_);[Red]\(#,##0.00\)"/>
  </numFmts>
  <fonts count="60" x14ac:knownFonts="1">
    <font>
      <sz val="11"/>
      <color theme="1"/>
      <name val="等线"/>
      <family val="2"/>
      <charset val="134"/>
      <scheme val="minor"/>
    </font>
    <font>
      <sz val="12"/>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14"/>
      <color theme="1"/>
      <name val="宋体"/>
      <family val="3"/>
      <charset val="134"/>
    </font>
    <font>
      <sz val="11"/>
      <color theme="1"/>
      <name val="等线"/>
      <family val="2"/>
      <charset val="134"/>
      <scheme val="minor"/>
    </font>
    <font>
      <b/>
      <sz val="14"/>
      <color theme="1"/>
      <name val="Times New Roman"/>
      <family val="1"/>
    </font>
    <font>
      <u/>
      <sz val="11"/>
      <color theme="11"/>
      <name val="等线"/>
      <family val="2"/>
      <charset val="134"/>
      <scheme val="minor"/>
    </font>
    <font>
      <sz val="11"/>
      <color theme="1"/>
      <name val="Times New Roman"/>
    </font>
    <font>
      <sz val="11"/>
      <color indexed="8"/>
      <name val="Calibri"/>
    </font>
    <font>
      <u/>
      <sz val="11"/>
      <color theme="10"/>
      <name val="等线"/>
      <family val="2"/>
      <charset val="134"/>
      <scheme val="minor"/>
    </font>
    <font>
      <sz val="9"/>
      <color theme="1"/>
      <name val="Times New Roman"/>
      <family val="1"/>
    </font>
    <font>
      <sz val="10"/>
      <color rgb="FF000000"/>
      <name val="Times New Roman"/>
    </font>
    <font>
      <sz val="10"/>
      <color rgb="FFFF0000"/>
      <name val="Times New Roman"/>
      <family val="1"/>
    </font>
    <font>
      <sz val="10"/>
      <color theme="9" tint="-0.249977111117893"/>
      <name val="Times New Roman"/>
      <family val="1"/>
    </font>
    <font>
      <u/>
      <sz val="10"/>
      <color theme="1"/>
      <name val="Times New Roman"/>
    </font>
    <font>
      <sz val="12"/>
      <color rgb="FF484848"/>
      <name val="宋体"/>
      <family val="3"/>
      <charset val="134"/>
    </font>
    <font>
      <b/>
      <sz val="12"/>
      <color rgb="FF484848"/>
      <name val="宋体"/>
      <family val="3"/>
      <charset val="134"/>
    </font>
    <font>
      <sz val="12"/>
      <color rgb="FFFF0000"/>
      <name val="宋体"/>
      <family val="3"/>
      <charset val="134"/>
    </font>
    <font>
      <b/>
      <sz val="12"/>
      <color rgb="FF484848"/>
      <name val="等线"/>
      <charset val="136"/>
      <scheme val="minor"/>
    </font>
    <font>
      <sz val="12"/>
      <color rgb="FF008000"/>
      <name val="宋体"/>
      <family val="3"/>
      <charset val="134"/>
    </font>
    <font>
      <sz val="14"/>
      <color rgb="FF333333"/>
      <name val="Arial"/>
    </font>
    <font>
      <sz val="11"/>
      <color indexed="8"/>
      <name val="宋体"/>
      <family val="3"/>
      <charset val="134"/>
    </font>
    <font>
      <b/>
      <sz val="14"/>
      <color indexed="8"/>
      <name val="宋体"/>
      <family val="3"/>
      <charset val="134"/>
    </font>
    <font>
      <b/>
      <sz val="14"/>
      <color indexed="8"/>
      <name val="Arial"/>
    </font>
    <font>
      <sz val="11"/>
      <color indexed="8"/>
      <name val="Arial"/>
    </font>
    <font>
      <u/>
      <sz val="11"/>
      <color indexed="12"/>
      <name val="宋体"/>
      <family val="3"/>
      <charset val="134"/>
    </font>
    <font>
      <u/>
      <sz val="11"/>
      <color indexed="12"/>
      <name val="Arial"/>
    </font>
    <font>
      <b/>
      <sz val="11"/>
      <color indexed="8"/>
      <name val="Arial"/>
    </font>
    <font>
      <b/>
      <sz val="11"/>
      <color indexed="8"/>
      <name val="宋体"/>
      <family val="3"/>
      <charset val="134"/>
    </font>
    <font>
      <b/>
      <sz val="11"/>
      <color indexed="60"/>
      <name val="宋体"/>
      <family val="3"/>
      <charset val="134"/>
    </font>
    <font>
      <b/>
      <sz val="11"/>
      <color indexed="60"/>
      <name val="Arial"/>
    </font>
    <font>
      <b/>
      <sz val="10"/>
      <name val="宋体"/>
      <family val="3"/>
      <charset val="134"/>
    </font>
    <font>
      <b/>
      <sz val="10"/>
      <name val="Arial"/>
    </font>
    <font>
      <sz val="10"/>
      <name val="Arial"/>
    </font>
    <font>
      <sz val="8"/>
      <color indexed="8"/>
      <name val="Arial"/>
    </font>
    <font>
      <sz val="9"/>
      <name val="宋体"/>
      <family val="3"/>
      <charset val="134"/>
    </font>
    <font>
      <sz val="10"/>
      <color indexed="8"/>
      <name val="Arial"/>
    </font>
    <font>
      <b/>
      <sz val="10"/>
      <color indexed="60"/>
      <name val="宋体"/>
      <family val="3"/>
      <charset val="134"/>
    </font>
    <font>
      <sz val="10"/>
      <color indexed="8"/>
      <name val="宋体"/>
      <family val="3"/>
      <charset val="134"/>
    </font>
    <font>
      <sz val="11"/>
      <color theme="1"/>
      <name val="SimSun"/>
      <family val="3"/>
      <charset val="134"/>
    </font>
    <font>
      <sz val="11"/>
      <color theme="1"/>
      <name val="TimesNewRomanPSMT"/>
      <family val="1"/>
    </font>
    <font>
      <sz val="9"/>
      <color theme="1"/>
      <name val="TimesNewRomanPSMT"/>
      <family val="1"/>
    </font>
    <font>
      <sz val="9"/>
      <color theme="1"/>
      <name val="SimSun"/>
      <family val="3"/>
      <charset val="134"/>
    </font>
    <font>
      <sz val="10"/>
      <color theme="1"/>
      <name val="TimesNewRomanPSMT"/>
      <family val="1"/>
    </font>
    <font>
      <sz val="10"/>
      <color theme="1"/>
      <name val="SimSun"/>
      <family val="3"/>
      <charset val="134"/>
    </font>
    <font>
      <sz val="10"/>
      <color rgb="FFC00000"/>
      <name val="Times New Roman"/>
    </font>
    <font>
      <b/>
      <sz val="10"/>
      <color theme="8"/>
      <name val="Times New Roman"/>
    </font>
    <font>
      <sz val="9"/>
      <color theme="1"/>
      <name val="Calibri"/>
    </font>
    <font>
      <sz val="12"/>
      <color theme="1"/>
      <name val="SimSun"/>
      <family val="3"/>
      <charset val="134"/>
    </font>
    <font>
      <b/>
      <sz val="10"/>
      <color theme="9" tint="-0.249977111117893"/>
      <name val="Times New Roman"/>
    </font>
    <font>
      <sz val="11"/>
      <color theme="1"/>
      <name val="SimHei"/>
      <charset val="136"/>
    </font>
    <font>
      <b/>
      <sz val="11"/>
      <color theme="1"/>
      <name val="Times"/>
    </font>
    <font>
      <sz val="10"/>
      <color theme="8" tint="-0.249977111117893"/>
      <name val="Times New Roman"/>
      <family val="1"/>
    </font>
    <font>
      <sz val="9"/>
      <color theme="1"/>
      <name val="ArialUnicodeMS"/>
      <family val="2"/>
    </font>
    <font>
      <sz val="13"/>
      <color rgb="FFCC0000"/>
      <name val="Arial"/>
    </font>
  </fonts>
  <fills count="12">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D6DCE4"/>
        <bgColor rgb="FF000000"/>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49"/>
        <bgColor indexed="64"/>
      </patternFill>
    </fill>
    <fill>
      <patternFill patternType="solid">
        <fgColor indexed="20"/>
        <bgColor indexed="64"/>
      </patternFill>
    </fill>
    <fill>
      <patternFill patternType="solid">
        <fgColor indexed="14"/>
        <bgColor indexed="64"/>
      </patternFill>
    </fill>
    <fill>
      <patternFill patternType="solid">
        <fgColor theme="2"/>
        <bgColor indexed="64"/>
      </patternFill>
    </fill>
    <fill>
      <patternFill patternType="solid">
        <fgColor rgb="FFFFFF00"/>
        <bgColor indexed="64"/>
      </patternFill>
    </fill>
  </fills>
  <borders count="2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rgb="FF000000"/>
      </right>
      <top/>
      <bottom/>
      <diagonal/>
    </border>
    <border>
      <left style="thin">
        <color auto="1"/>
      </left>
      <right/>
      <top style="dashed">
        <color auto="1"/>
      </top>
      <bottom style="thin">
        <color auto="1"/>
      </bottom>
      <diagonal/>
    </border>
    <border>
      <left/>
      <right/>
      <top style="dashed">
        <color auto="1"/>
      </top>
      <bottom style="thin">
        <color auto="1"/>
      </bottom>
      <diagonal/>
    </border>
    <border>
      <left/>
      <right/>
      <top style="dashed">
        <color auto="1"/>
      </top>
      <bottom style="dashed">
        <color auto="1"/>
      </bottom>
      <diagonal/>
    </border>
    <border>
      <left/>
      <right/>
      <top style="thin">
        <color auto="1"/>
      </top>
      <bottom style="dashed">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style="dashed">
        <color auto="1"/>
      </top>
      <bottom style="dashed">
        <color auto="1"/>
      </bottom>
      <diagonal/>
    </border>
    <border>
      <left style="thin">
        <color auto="1"/>
      </left>
      <right/>
      <top/>
      <bottom style="dashed">
        <color auto="1"/>
      </bottom>
      <diagonal/>
    </border>
    <border>
      <left style="thin">
        <color auto="1"/>
      </left>
      <right/>
      <top style="dashed">
        <color auto="1"/>
      </top>
      <bottom/>
      <diagonal/>
    </border>
    <border>
      <left/>
      <right/>
      <top style="dashed">
        <color auto="1"/>
      </top>
      <bottom/>
      <diagonal/>
    </border>
    <border>
      <left/>
      <right/>
      <top/>
      <bottom style="dashed">
        <color auto="1"/>
      </bottom>
      <diagonal/>
    </border>
    <border>
      <left/>
      <right/>
      <top style="thin">
        <color auto="1"/>
      </top>
      <bottom style="thin">
        <color auto="1"/>
      </bottom>
      <diagonal/>
    </border>
  </borders>
  <cellStyleXfs count="42">
    <xf numFmtId="0" fontId="0" fillId="0" borderId="0">
      <alignment vertical="center"/>
    </xf>
    <xf numFmtId="0" fontId="5" fillId="0" borderId="0">
      <alignment vertical="center"/>
    </xf>
    <xf numFmtId="176" fontId="5" fillId="0" borderId="0" applyFont="0" applyFill="0" applyBorder="0" applyAlignment="0" applyProtection="0">
      <alignment vertical="center"/>
    </xf>
    <xf numFmtId="9" fontId="9" fillId="0" borderId="0" applyFon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3" fillId="0" borderId="0" applyFill="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 fillId="0" borderId="0"/>
    <xf numFmtId="0" fontId="26" fillId="0" borderId="0">
      <alignment vertical="center"/>
    </xf>
    <xf numFmtId="0" fontId="30" fillId="0" borderId="0" applyNumberFormat="0" applyFill="0" applyBorder="0" applyAlignment="0" applyProtection="0">
      <alignment vertical="top"/>
      <protection locked="0"/>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307">
    <xf numFmtId="0" fontId="0" fillId="0" borderId="0" xfId="0">
      <alignment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2" fillId="0" borderId="2" xfId="0" applyFont="1" applyFill="1" applyBorder="1" applyAlignment="1">
      <alignment vertical="center"/>
    </xf>
    <xf numFmtId="0" fontId="2" fillId="0" borderId="0" xfId="0" applyFont="1" applyFill="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horizontal="left" vertical="center"/>
    </xf>
    <xf numFmtId="177" fontId="2" fillId="0" borderId="0" xfId="0" applyNumberFormat="1" applyFont="1" applyBorder="1" applyAlignment="1">
      <alignment horizontal="right" vertical="center"/>
    </xf>
    <xf numFmtId="178" fontId="2" fillId="0" borderId="0" xfId="0" applyNumberFormat="1" applyFont="1" applyBorder="1" applyAlignment="1">
      <alignment horizontal="right" vertical="center"/>
    </xf>
    <xf numFmtId="0" fontId="2" fillId="0" borderId="0" xfId="0" applyFont="1" applyBorder="1" applyAlignment="1">
      <alignment vertical="center" wrapText="1"/>
    </xf>
    <xf numFmtId="14" fontId="2" fillId="0" borderId="0" xfId="0" applyNumberFormat="1" applyFont="1" applyAlignment="1">
      <alignment vertical="center"/>
    </xf>
    <xf numFmtId="0" fontId="2" fillId="0" borderId="0" xfId="0" applyFont="1" applyFill="1" applyBorder="1" applyAlignment="1">
      <alignment horizontal="right" vertical="center" wrapText="1"/>
    </xf>
    <xf numFmtId="0" fontId="2" fillId="0" borderId="0" xfId="0" applyFont="1" applyFill="1" applyBorder="1" applyAlignment="1">
      <alignment horizontal="righ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10" fillId="0" borderId="0" xfId="0" applyFont="1" applyAlignment="1">
      <alignment vertical="center"/>
    </xf>
    <xf numFmtId="0" fontId="2" fillId="0" borderId="1" xfId="0" applyFont="1" applyFill="1" applyBorder="1" applyAlignment="1">
      <alignment horizontal="left" vertical="center"/>
    </xf>
    <xf numFmtId="9" fontId="2" fillId="0" borderId="0" xfId="0" applyNumberFormat="1" applyFont="1" applyAlignment="1">
      <alignment vertic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10" fontId="0" fillId="0" borderId="0" xfId="3" applyNumberFormat="1" applyFont="1" applyAlignment="1">
      <alignment vertical="center"/>
    </xf>
    <xf numFmtId="0" fontId="2" fillId="3" borderId="1"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8" fillId="0" borderId="1" xfId="0" applyFont="1" applyBorder="1" applyAlignment="1">
      <alignment vertical="center"/>
    </xf>
    <xf numFmtId="0" fontId="12" fillId="0" borderId="0" xfId="0" applyFont="1" applyFill="1" applyAlignment="1">
      <alignment horizontal="center" vertical="center"/>
    </xf>
    <xf numFmtId="0" fontId="2" fillId="2" borderId="1" xfId="0" applyFont="1" applyFill="1" applyBorder="1" applyAlignment="1">
      <alignment horizontal="left" vertical="center"/>
    </xf>
    <xf numFmtId="0" fontId="2" fillId="3" borderId="0" xfId="0" applyFont="1" applyFill="1" applyBorder="1" applyAlignment="1">
      <alignment horizontal="left" vertical="center"/>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0" xfId="0">
      <alignment vertical="center"/>
    </xf>
    <xf numFmtId="0" fontId="6" fillId="0" borderId="1"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10" fontId="2" fillId="0" borderId="0" xfId="3"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179" fontId="2" fillId="0" borderId="0" xfId="0" applyNumberFormat="1" applyFont="1" applyBorder="1" applyAlignment="1">
      <alignment horizontal="center" vertical="center"/>
    </xf>
    <xf numFmtId="10" fontId="2" fillId="0" borderId="0" xfId="3" applyNumberFormat="1" applyFont="1" applyBorder="1" applyAlignment="1">
      <alignment horizontal="right" vertical="center" indent="1"/>
    </xf>
    <xf numFmtId="180" fontId="2" fillId="0" borderId="0" xfId="0" applyNumberFormat="1" applyFont="1" applyBorder="1" applyAlignment="1">
      <alignment horizontal="center" vertical="center"/>
    </xf>
    <xf numFmtId="0" fontId="2" fillId="0" borderId="0" xfId="0" applyFont="1" applyFill="1" applyBorder="1" applyAlignment="1">
      <alignment horizontal="left" vertical="center" wrapText="1"/>
    </xf>
    <xf numFmtId="0" fontId="6" fillId="0" borderId="0" xfId="0" applyFont="1" applyFill="1" applyBorder="1" applyAlignment="1">
      <alignment vertical="center"/>
    </xf>
    <xf numFmtId="0" fontId="6" fillId="0" borderId="0"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4" fillId="0" borderId="1" xfId="0" applyFont="1" applyBorder="1" applyAlignment="1">
      <alignment vertical="center"/>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2" fontId="2" fillId="0" borderId="0" xfId="0" applyNumberFormat="1" applyFont="1" applyFill="1" applyBorder="1" applyAlignment="1">
      <alignment horizontal="right" vertical="center" wrapText="1" indent="2"/>
    </xf>
    <xf numFmtId="10" fontId="2" fillId="0" borderId="0" xfId="0" applyNumberFormat="1" applyFont="1" applyFill="1" applyBorder="1" applyAlignment="1">
      <alignment horizontal="right" vertical="center" wrapText="1" indent="1"/>
    </xf>
    <xf numFmtId="10" fontId="2" fillId="0" borderId="0" xfId="0" applyNumberFormat="1" applyFont="1" applyFill="1" applyBorder="1" applyAlignment="1">
      <alignment horizontal="right" vertical="center" wrapText="1" indent="2"/>
    </xf>
    <xf numFmtId="0" fontId="2" fillId="0" borderId="3" xfId="0" applyFont="1" applyFill="1" applyBorder="1" applyAlignment="1">
      <alignment horizontal="left" vertical="center" wrapText="1"/>
    </xf>
    <xf numFmtId="0" fontId="2" fillId="0" borderId="4" xfId="0" applyFont="1" applyFill="1" applyBorder="1" applyAlignment="1">
      <alignment horizontal="center" vertical="center" wrapText="1"/>
    </xf>
    <xf numFmtId="10" fontId="2" fillId="0" borderId="4" xfId="0" applyNumberFormat="1" applyFont="1" applyFill="1" applyBorder="1" applyAlignment="1">
      <alignment horizontal="right" vertical="center" wrapText="1" indent="1"/>
    </xf>
    <xf numFmtId="0" fontId="2" fillId="0" borderId="10" xfId="0" applyFont="1" applyFill="1" applyBorder="1" applyAlignment="1">
      <alignment horizontal="left" vertical="center"/>
    </xf>
    <xf numFmtId="2" fontId="2" fillId="0" borderId="11" xfId="0" applyNumberFormat="1" applyFont="1" applyFill="1" applyBorder="1" applyAlignment="1">
      <alignment horizontal="right" vertical="center" wrapText="1" indent="2"/>
    </xf>
    <xf numFmtId="10" fontId="2" fillId="0" borderId="11" xfId="0" applyNumberFormat="1" applyFont="1" applyFill="1" applyBorder="1" applyAlignment="1">
      <alignment horizontal="right" vertical="center" wrapText="1" indent="1"/>
    </xf>
    <xf numFmtId="0" fontId="13" fillId="0" borderId="0" xfId="32" applyFill="1" applyProtection="1"/>
    <xf numFmtId="0" fontId="13" fillId="0" borderId="0" xfId="32" applyFill="1" applyAlignment="1" applyProtection="1">
      <alignment horizontal="left"/>
    </xf>
    <xf numFmtId="0" fontId="13" fillId="0" borderId="0" xfId="33" applyFill="1" applyProtection="1"/>
    <xf numFmtId="0" fontId="13" fillId="0" borderId="0" xfId="33" applyFill="1" applyAlignment="1" applyProtection="1">
      <alignment horizontal="left"/>
    </xf>
    <xf numFmtId="0" fontId="1" fillId="0" borderId="0" xfId="34"/>
    <xf numFmtId="0" fontId="2" fillId="0" borderId="4" xfId="0" applyFont="1" applyFill="1" applyBorder="1" applyAlignment="1">
      <alignment vertical="center"/>
    </xf>
    <xf numFmtId="2" fontId="2" fillId="0" borderId="4" xfId="0" applyNumberFormat="1" applyFont="1" applyFill="1" applyBorder="1" applyAlignment="1">
      <alignment horizontal="center" vertical="center" wrapText="1"/>
    </xf>
    <xf numFmtId="0" fontId="2" fillId="0" borderId="12" xfId="0" applyFont="1" applyFill="1" applyBorder="1" applyAlignment="1">
      <alignment vertical="center"/>
    </xf>
    <xf numFmtId="0" fontId="0" fillId="0" borderId="0" xfId="0" applyFill="1" applyAlignment="1" applyProtection="1"/>
    <xf numFmtId="0" fontId="0" fillId="0" borderId="0" xfId="0" applyFill="1" applyAlignment="1" applyProtection="1">
      <alignment horizontal="left"/>
    </xf>
    <xf numFmtId="10" fontId="2" fillId="0" borderId="12" xfId="0" applyNumberFormat="1" applyFont="1" applyFill="1" applyBorder="1" applyAlignment="1">
      <alignment horizontal="right" vertical="center" wrapText="1" indent="1"/>
    </xf>
    <xf numFmtId="10" fontId="13" fillId="0" borderId="0" xfId="3" applyNumberFormat="1" applyFont="1" applyFill="1" applyProtection="1"/>
    <xf numFmtId="10" fontId="2" fillId="0" borderId="4" xfId="0" quotePrefix="1" applyNumberFormat="1" applyFont="1" applyFill="1" applyBorder="1" applyAlignment="1">
      <alignment horizontal="right" vertical="center" wrapText="1" indent="3"/>
    </xf>
    <xf numFmtId="0" fontId="2" fillId="0" borderId="13" xfId="0" applyFont="1" applyFill="1" applyBorder="1" applyAlignment="1">
      <alignment vertical="center"/>
    </xf>
    <xf numFmtId="10" fontId="17" fillId="0" borderId="13" xfId="0" applyNumberFormat="1" applyFont="1" applyFill="1" applyBorder="1" applyAlignment="1">
      <alignment horizontal="right" vertical="center" wrapText="1" indent="1"/>
    </xf>
    <xf numFmtId="10" fontId="17" fillId="0" borderId="4" xfId="0" applyNumberFormat="1" applyFont="1" applyFill="1" applyBorder="1" applyAlignment="1">
      <alignment horizontal="right" vertical="center" wrapText="1" indent="1"/>
    </xf>
    <xf numFmtId="10" fontId="17" fillId="0" borderId="12" xfId="0" applyNumberFormat="1" applyFont="1" applyFill="1" applyBorder="1" applyAlignment="1">
      <alignment horizontal="right" vertical="center" wrapText="1" indent="1"/>
    </xf>
    <xf numFmtId="2" fontId="17" fillId="0" borderId="0" xfId="0" applyNumberFormat="1" applyFont="1" applyFill="1" applyBorder="1" applyAlignment="1">
      <alignment horizontal="right" vertical="center" wrapText="1" indent="2"/>
    </xf>
    <xf numFmtId="0" fontId="17" fillId="0" borderId="12" xfId="0" applyFont="1" applyFill="1" applyBorder="1" applyAlignment="1">
      <alignment horizontal="right" vertical="center" wrapText="1" indent="2"/>
    </xf>
    <xf numFmtId="10" fontId="18" fillId="0" borderId="12" xfId="0" applyNumberFormat="1" applyFont="1" applyFill="1" applyBorder="1" applyAlignment="1">
      <alignment horizontal="right" vertical="center" wrapText="1" indent="1"/>
    </xf>
    <xf numFmtId="2" fontId="18" fillId="0" borderId="0" xfId="0" applyNumberFormat="1" applyFont="1" applyFill="1" applyBorder="1" applyAlignment="1">
      <alignment horizontal="right" vertical="center" wrapText="1" indent="2"/>
    </xf>
    <xf numFmtId="2" fontId="18" fillId="0" borderId="12" xfId="0" applyNumberFormat="1" applyFont="1" applyFill="1" applyBorder="1" applyAlignment="1">
      <alignment horizontal="right" vertical="center" wrapText="1" indent="2"/>
    </xf>
    <xf numFmtId="0" fontId="18" fillId="0" borderId="12" xfId="0" applyFont="1" applyFill="1" applyBorder="1" applyAlignment="1">
      <alignment horizontal="right" vertical="center" wrapText="1" indent="2"/>
    </xf>
    <xf numFmtId="10" fontId="18" fillId="0" borderId="4" xfId="0" applyNumberFormat="1" applyFont="1" applyFill="1" applyBorder="1" applyAlignment="1">
      <alignment horizontal="right" vertical="center" wrapText="1" indent="1"/>
    </xf>
    <xf numFmtId="10" fontId="18" fillId="0" borderId="13" xfId="0" applyNumberFormat="1" applyFont="1" applyFill="1" applyBorder="1" applyAlignment="1">
      <alignment horizontal="right" vertical="center" wrapText="1" indent="1"/>
    </xf>
    <xf numFmtId="10" fontId="18" fillId="0" borderId="12" xfId="3" applyNumberFormat="1" applyFont="1" applyFill="1" applyBorder="1" applyAlignment="1">
      <alignment horizontal="right" vertical="center" wrapText="1" indent="1"/>
    </xf>
    <xf numFmtId="10" fontId="18" fillId="0" borderId="0" xfId="0" applyNumberFormat="1" applyFont="1" applyFill="1" applyBorder="1" applyAlignment="1">
      <alignment horizontal="right" vertical="center" wrapText="1" indent="1"/>
    </xf>
    <xf numFmtId="0" fontId="2" fillId="5" borderId="0" xfId="0" applyFont="1" applyFill="1" applyBorder="1" applyAlignment="1">
      <alignment vertical="center"/>
    </xf>
    <xf numFmtId="10" fontId="2" fillId="5" borderId="0" xfId="0" applyNumberFormat="1" applyFont="1" applyFill="1" applyBorder="1" applyAlignment="1">
      <alignment horizontal="right" vertical="center" wrapText="1" indent="1"/>
    </xf>
    <xf numFmtId="10" fontId="2" fillId="5" borderId="0" xfId="0" quotePrefix="1" applyNumberFormat="1" applyFont="1" applyFill="1" applyBorder="1" applyAlignment="1">
      <alignment horizontal="right" vertical="center" wrapText="1" indent="3"/>
    </xf>
    <xf numFmtId="10" fontId="18" fillId="5" borderId="0" xfId="0" applyNumberFormat="1" applyFont="1" applyFill="1" applyBorder="1" applyAlignment="1">
      <alignment horizontal="right" vertical="center" wrapText="1" indent="1"/>
    </xf>
    <xf numFmtId="10" fontId="2" fillId="5" borderId="0" xfId="0" quotePrefix="1" applyNumberFormat="1" applyFont="1" applyFill="1" applyBorder="1" applyAlignment="1">
      <alignment horizontal="center" vertical="center" wrapText="1"/>
    </xf>
    <xf numFmtId="10" fontId="2" fillId="5" borderId="0" xfId="0" applyNumberFormat="1" applyFont="1" applyFill="1" applyBorder="1" applyAlignment="1">
      <alignment horizontal="right" vertical="center" wrapText="1" indent="2"/>
    </xf>
    <xf numFmtId="10" fontId="2" fillId="0" borderId="0" xfId="0" quotePrefix="1" applyNumberFormat="1" applyFont="1" applyFill="1" applyBorder="1" applyAlignment="1">
      <alignment horizontal="center" vertical="center" wrapText="1"/>
    </xf>
    <xf numFmtId="10" fontId="18" fillId="6" borderId="12" xfId="0" applyNumberFormat="1" applyFont="1" applyFill="1" applyBorder="1" applyAlignment="1">
      <alignment horizontal="right" vertical="center" wrapText="1" indent="1"/>
    </xf>
    <xf numFmtId="10" fontId="18" fillId="6" borderId="4" xfId="0" applyNumberFormat="1" applyFont="1" applyFill="1" applyBorder="1" applyAlignment="1">
      <alignment horizontal="right" vertical="center" wrapText="1" indent="1"/>
    </xf>
    <xf numFmtId="2" fontId="2" fillId="6" borderId="0" xfId="0" applyNumberFormat="1" applyFont="1" applyFill="1" applyBorder="1" applyAlignment="1">
      <alignment horizontal="right" vertical="center" wrapText="1" indent="2"/>
    </xf>
    <xf numFmtId="2" fontId="18" fillId="6" borderId="0" xfId="0" applyNumberFormat="1" applyFont="1" applyFill="1" applyBorder="1" applyAlignment="1">
      <alignment horizontal="right" vertical="center" wrapText="1" indent="2"/>
    </xf>
    <xf numFmtId="2" fontId="2" fillId="6" borderId="12" xfId="0" applyNumberFormat="1" applyFont="1" applyFill="1" applyBorder="1" applyAlignment="1">
      <alignment horizontal="right" vertical="center" wrapText="1" indent="2"/>
    </xf>
    <xf numFmtId="2" fontId="18" fillId="6" borderId="12" xfId="0" applyNumberFormat="1" applyFont="1" applyFill="1" applyBorder="1" applyAlignment="1">
      <alignment horizontal="right" vertical="center" wrapText="1" indent="2"/>
    </xf>
    <xf numFmtId="0" fontId="18" fillId="6" borderId="12" xfId="0" applyFont="1" applyFill="1" applyBorder="1" applyAlignment="1">
      <alignment horizontal="right" vertical="center" wrapText="1" indent="2"/>
    </xf>
    <xf numFmtId="2" fontId="17" fillId="6" borderId="0" xfId="0" applyNumberFormat="1" applyFont="1" applyFill="1" applyBorder="1" applyAlignment="1">
      <alignment horizontal="right" vertical="center" wrapText="1" indent="2"/>
    </xf>
    <xf numFmtId="0" fontId="21" fillId="0" borderId="0" xfId="0" applyFont="1">
      <alignment vertical="center"/>
    </xf>
    <xf numFmtId="0" fontId="20" fillId="0" borderId="0" xfId="0" applyFont="1">
      <alignment vertical="center"/>
    </xf>
    <xf numFmtId="10" fontId="22" fillId="0" borderId="0" xfId="0" applyNumberFormat="1" applyFont="1">
      <alignment vertical="center"/>
    </xf>
    <xf numFmtId="0" fontId="23" fillId="0" borderId="0" xfId="0" applyFont="1">
      <alignment vertical="center"/>
    </xf>
    <xf numFmtId="10" fontId="20" fillId="0" borderId="0" xfId="3" applyNumberFormat="1" applyFont="1" applyAlignment="1">
      <alignment vertical="center"/>
    </xf>
    <xf numFmtId="0" fontId="2" fillId="0" borderId="4" xfId="0" applyFont="1" applyBorder="1" applyAlignment="1">
      <alignment horizontal="center" vertical="center"/>
    </xf>
    <xf numFmtId="0" fontId="2" fillId="0" borderId="11" xfId="0" applyFont="1" applyBorder="1" applyAlignment="1">
      <alignment vertical="center"/>
    </xf>
    <xf numFmtId="0" fontId="6" fillId="0" borderId="0" xfId="0" applyFont="1" applyBorder="1" applyAlignment="1">
      <alignment vertical="center"/>
    </xf>
    <xf numFmtId="0" fontId="2" fillId="0" borderId="0" xfId="0" applyFont="1" applyBorder="1" applyAlignment="1">
      <alignment horizontal="left" vertical="center" indent="1"/>
    </xf>
    <xf numFmtId="10" fontId="2" fillId="0" borderId="11" xfId="3" applyNumberFormat="1" applyFont="1" applyBorder="1" applyAlignment="1">
      <alignment horizontal="right" vertical="center" indent="1"/>
    </xf>
    <xf numFmtId="10" fontId="21" fillId="0" borderId="0" xfId="3" applyNumberFormat="1" applyFont="1" applyAlignment="1">
      <alignment vertical="center"/>
    </xf>
    <xf numFmtId="10" fontId="24" fillId="0" borderId="0" xfId="0" applyNumberFormat="1" applyFont="1">
      <alignment vertical="center"/>
    </xf>
    <xf numFmtId="10" fontId="20" fillId="0" borderId="0" xfId="0" applyNumberFormat="1" applyFont="1">
      <alignment vertical="center"/>
    </xf>
    <xf numFmtId="181" fontId="0" fillId="0" borderId="0" xfId="0" applyNumberFormat="1">
      <alignment vertical="center"/>
    </xf>
    <xf numFmtId="0" fontId="25" fillId="0" borderId="0" xfId="0" applyFont="1">
      <alignment vertical="center"/>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0" fontId="16" fillId="4" borderId="1"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9" xfId="0" applyFont="1" applyFill="1" applyBorder="1" applyAlignment="1">
      <alignment horizontal="left" vertical="center" wrapText="1"/>
    </xf>
    <xf numFmtId="0" fontId="27" fillId="0" borderId="0" xfId="35" applyFont="1" applyBorder="1" applyAlignment="1">
      <alignment horizontal="center" vertical="center"/>
    </xf>
    <xf numFmtId="0" fontId="28" fillId="0" borderId="0" xfId="35" applyFont="1" applyBorder="1" applyAlignment="1">
      <alignment horizontal="center" vertical="center"/>
    </xf>
    <xf numFmtId="0" fontId="29" fillId="0" borderId="0" xfId="35" applyFont="1">
      <alignment vertical="center"/>
    </xf>
    <xf numFmtId="0" fontId="28" fillId="0" borderId="0" xfId="35" applyFont="1" applyAlignment="1">
      <alignment horizontal="center" vertical="center"/>
    </xf>
    <xf numFmtId="182" fontId="31" fillId="0" borderId="0" xfId="36" applyNumberFormat="1" applyFont="1" applyBorder="1" applyAlignment="1" applyProtection="1">
      <alignment horizontal="right" vertical="center"/>
    </xf>
    <xf numFmtId="0" fontId="32" fillId="0" borderId="4" xfId="35" applyFont="1" applyBorder="1" applyAlignment="1">
      <alignment horizontal="right" vertical="center"/>
    </xf>
    <xf numFmtId="0" fontId="35" fillId="0" borderId="4" xfId="35" applyFont="1" applyBorder="1" applyAlignment="1">
      <alignment vertical="center"/>
    </xf>
    <xf numFmtId="0" fontId="32" fillId="0" borderId="4" xfId="35" applyFont="1" applyBorder="1" applyAlignment="1">
      <alignment horizontal="center" vertical="center"/>
    </xf>
    <xf numFmtId="1" fontId="36" fillId="7" borderId="14" xfId="35" applyNumberFormat="1" applyFont="1" applyFill="1" applyBorder="1" applyAlignment="1">
      <alignment horizontal="center" vertical="center"/>
    </xf>
    <xf numFmtId="1" fontId="37" fillId="7" borderId="14" xfId="35" applyNumberFormat="1" applyFont="1" applyFill="1" applyBorder="1" applyAlignment="1">
      <alignment horizontal="center" vertical="center"/>
    </xf>
    <xf numFmtId="0" fontId="37" fillId="7" borderId="15" xfId="35" applyFont="1" applyFill="1" applyBorder="1" applyAlignment="1">
      <alignment horizontal="center" vertical="center"/>
    </xf>
    <xf numFmtId="0" fontId="36" fillId="7" borderId="15" xfId="35" applyFont="1" applyFill="1" applyBorder="1" applyAlignment="1">
      <alignment horizontal="center" vertical="center"/>
    </xf>
    <xf numFmtId="0" fontId="37" fillId="7" borderId="16" xfId="35" applyFont="1" applyFill="1" applyBorder="1" applyAlignment="1">
      <alignment horizontal="center" vertical="center"/>
    </xf>
    <xf numFmtId="0" fontId="37" fillId="7" borderId="17" xfId="35" applyFont="1" applyFill="1" applyBorder="1" applyAlignment="1">
      <alignment horizontal="center" vertical="center"/>
    </xf>
    <xf numFmtId="1" fontId="36" fillId="7" borderId="14" xfId="35" applyNumberFormat="1" applyFont="1" applyFill="1" applyBorder="1" applyAlignment="1">
      <alignment horizontal="center" vertical="center"/>
    </xf>
    <xf numFmtId="0" fontId="37" fillId="7" borderId="18" xfId="35" applyFont="1" applyFill="1" applyBorder="1" applyAlignment="1">
      <alignment horizontal="center" vertical="center"/>
    </xf>
    <xf numFmtId="0" fontId="37" fillId="7" borderId="5" xfId="35" applyFont="1" applyFill="1" applyBorder="1" applyAlignment="1">
      <alignment horizontal="center" vertical="center"/>
    </xf>
    <xf numFmtId="0" fontId="37" fillId="8" borderId="19" xfId="35" applyFont="1" applyFill="1" applyBorder="1" applyAlignment="1">
      <alignment horizontal="left"/>
    </xf>
    <xf numFmtId="0" fontId="37" fillId="8" borderId="19" xfId="35" applyNumberFormat="1" applyFont="1" applyFill="1" applyBorder="1" applyAlignment="1">
      <alignment horizontal="center"/>
    </xf>
    <xf numFmtId="0" fontId="37" fillId="8" borderId="19" xfId="35" applyNumberFormat="1" applyFont="1" applyFill="1" applyBorder="1" applyAlignment="1">
      <alignment horizontal="right"/>
    </xf>
    <xf numFmtId="0" fontId="38" fillId="9" borderId="19" xfId="35" applyFont="1" applyFill="1" applyBorder="1" applyAlignment="1">
      <alignment horizontal="left"/>
    </xf>
    <xf numFmtId="0" fontId="38" fillId="9" borderId="19" xfId="35" applyNumberFormat="1" applyFont="1" applyFill="1" applyBorder="1" applyAlignment="1">
      <alignment horizontal="center"/>
    </xf>
    <xf numFmtId="0" fontId="38" fillId="9" borderId="19" xfId="35" applyNumberFormat="1" applyFont="1" applyFill="1" applyBorder="1" applyAlignment="1">
      <alignment horizontal="right"/>
    </xf>
    <xf numFmtId="0" fontId="38" fillId="9" borderId="19" xfId="35" applyFont="1" applyFill="1" applyBorder="1" applyAlignment="1">
      <alignment horizontal="right"/>
    </xf>
    <xf numFmtId="0" fontId="39" fillId="0" borderId="0" xfId="35" applyFont="1">
      <alignment vertical="center"/>
    </xf>
    <xf numFmtId="0" fontId="41" fillId="0" borderId="18" xfId="35" applyFont="1" applyBorder="1" applyAlignment="1">
      <alignment horizontal="center" vertical="center"/>
    </xf>
    <xf numFmtId="0" fontId="41" fillId="0" borderId="5" xfId="35" applyFont="1" applyBorder="1">
      <alignment vertical="center"/>
    </xf>
    <xf numFmtId="0" fontId="41" fillId="0" borderId="5" xfId="35" applyFont="1" applyBorder="1" applyAlignment="1">
      <alignment horizontal="center" vertical="center"/>
    </xf>
    <xf numFmtId="182" fontId="41" fillId="0" borderId="5" xfId="35" applyNumberFormat="1" applyFont="1" applyBorder="1" applyAlignment="1">
      <alignment horizontal="right" vertical="center"/>
    </xf>
    <xf numFmtId="0" fontId="29" fillId="0" borderId="0" xfId="35" applyFont="1" applyAlignment="1">
      <alignment horizontal="center" vertical="center"/>
    </xf>
    <xf numFmtId="0" fontId="42" fillId="0" borderId="6" xfId="35" applyFont="1" applyBorder="1" applyAlignment="1">
      <alignment horizontal="left" vertical="center" wrapText="1"/>
    </xf>
    <xf numFmtId="0" fontId="41" fillId="0" borderId="7" xfId="35" applyFont="1" applyBorder="1" applyAlignment="1">
      <alignment horizontal="left" vertical="center"/>
    </xf>
    <xf numFmtId="0" fontId="41" fillId="0" borderId="8" xfId="35" applyFont="1" applyBorder="1" applyAlignment="1">
      <alignment horizontal="left" vertical="center"/>
    </xf>
    <xf numFmtId="0" fontId="41" fillId="0" borderId="1" xfId="35" applyFont="1" applyBorder="1" applyAlignment="1">
      <alignment horizontal="left" vertical="center"/>
    </xf>
    <xf numFmtId="0" fontId="41" fillId="0" borderId="0" xfId="35" applyFont="1" applyBorder="1" applyAlignment="1">
      <alignment horizontal="left" vertical="center"/>
    </xf>
    <xf numFmtId="0" fontId="41" fillId="0" borderId="2" xfId="35" applyFont="1" applyBorder="1" applyAlignment="1">
      <alignment horizontal="left" vertical="center"/>
    </xf>
    <xf numFmtId="0" fontId="41" fillId="0" borderId="3" xfId="35" applyFont="1" applyBorder="1" applyAlignment="1">
      <alignment horizontal="left" vertical="center"/>
    </xf>
    <xf numFmtId="0" fontId="41" fillId="0" borderId="4" xfId="35" applyFont="1" applyBorder="1" applyAlignment="1">
      <alignment horizontal="left" vertical="center"/>
    </xf>
    <xf numFmtId="0" fontId="41" fillId="0" borderId="5" xfId="35" applyFont="1" applyBorder="1" applyAlignment="1">
      <alignment horizontal="left" vertical="center"/>
    </xf>
    <xf numFmtId="0" fontId="41" fillId="0" borderId="0" xfId="35" applyFont="1" applyAlignment="1">
      <alignment horizontal="center" vertical="center"/>
    </xf>
    <xf numFmtId="0" fontId="41" fillId="0" borderId="0" xfId="35" applyFont="1">
      <alignment vertical="center"/>
    </xf>
    <xf numFmtId="0" fontId="38" fillId="0" borderId="19" xfId="35" applyFont="1" applyFill="1" applyBorder="1" applyAlignment="1">
      <alignment horizontal="left"/>
    </xf>
    <xf numFmtId="0" fontId="38" fillId="0" borderId="19" xfId="35" applyNumberFormat="1" applyFont="1" applyFill="1" applyBorder="1" applyAlignment="1">
      <alignment horizontal="center"/>
    </xf>
    <xf numFmtId="0" fontId="38" fillId="0" borderId="19" xfId="35" applyNumberFormat="1" applyFont="1" applyFill="1" applyBorder="1" applyAlignment="1">
      <alignment horizontal="right"/>
    </xf>
    <xf numFmtId="0" fontId="38" fillId="0" borderId="19" xfId="35" applyFont="1" applyFill="1" applyBorder="1" applyAlignment="1">
      <alignment horizontal="right"/>
    </xf>
    <xf numFmtId="0" fontId="44" fillId="0" borderId="0" xfId="0" applyFont="1">
      <alignment vertical="center"/>
    </xf>
    <xf numFmtId="3" fontId="44" fillId="0" borderId="0" xfId="0" applyNumberFormat="1" applyFont="1">
      <alignment vertical="center"/>
    </xf>
    <xf numFmtId="0" fontId="44" fillId="0" borderId="0" xfId="0" applyFont="1">
      <alignment vertical="center"/>
    </xf>
    <xf numFmtId="178" fontId="2" fillId="0" borderId="0" xfId="0" applyNumberFormat="1"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178" fontId="2" fillId="0" borderId="4" xfId="0" applyNumberFormat="1" applyFont="1" applyFill="1" applyBorder="1" applyAlignment="1">
      <alignment horizontal="left" vertical="center"/>
    </xf>
    <xf numFmtId="0" fontId="2" fillId="0" borderId="20" xfId="0" applyFont="1" applyFill="1" applyBorder="1" applyAlignment="1">
      <alignment horizontal="left" vertical="center"/>
    </xf>
    <xf numFmtId="178" fontId="2" fillId="0" borderId="12" xfId="0" applyNumberFormat="1" applyFont="1" applyFill="1" applyBorder="1" applyAlignment="1">
      <alignment horizontal="left" vertical="center"/>
    </xf>
    <xf numFmtId="4" fontId="45" fillId="0" borderId="0" xfId="0" applyNumberFormat="1" applyFont="1">
      <alignment vertical="center"/>
    </xf>
    <xf numFmtId="0" fontId="45" fillId="0" borderId="0" xfId="0" applyFont="1">
      <alignment vertical="center"/>
    </xf>
    <xf numFmtId="188" fontId="2" fillId="0" borderId="0" xfId="0" applyNumberFormat="1" applyFont="1" applyFill="1" applyBorder="1" applyAlignment="1">
      <alignment horizontal="right" vertical="center"/>
    </xf>
    <xf numFmtId="188" fontId="2" fillId="0" borderId="12" xfId="0" applyNumberFormat="1" applyFont="1" applyFill="1" applyBorder="1" applyAlignment="1">
      <alignment horizontal="right" vertical="center"/>
    </xf>
    <xf numFmtId="188" fontId="2" fillId="0" borderId="4" xfId="0" applyNumberFormat="1" applyFont="1" applyFill="1" applyBorder="1" applyAlignment="1">
      <alignment horizontal="right" vertical="center"/>
    </xf>
    <xf numFmtId="0" fontId="2" fillId="0" borderId="4" xfId="0" applyFont="1" applyFill="1" applyBorder="1" applyAlignment="1">
      <alignment horizontal="left" vertical="center" wrapText="1"/>
    </xf>
    <xf numFmtId="178" fontId="2" fillId="0" borderId="11" xfId="0" applyNumberFormat="1" applyFont="1" applyFill="1" applyBorder="1" applyAlignment="1">
      <alignment horizontal="left" vertical="center"/>
    </xf>
    <xf numFmtId="188" fontId="2" fillId="0" borderId="11" xfId="0" applyNumberFormat="1" applyFont="1" applyFill="1" applyBorder="1" applyAlignment="1">
      <alignment horizontal="righ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left" vertical="center"/>
    </xf>
    <xf numFmtId="0" fontId="2" fillId="3" borderId="13" xfId="0" applyFont="1" applyFill="1" applyBorder="1" applyAlignment="1">
      <alignment horizontal="left" vertical="center" wrapText="1"/>
    </xf>
    <xf numFmtId="10" fontId="2" fillId="3" borderId="4" xfId="0" applyNumberFormat="1" applyFont="1" applyFill="1" applyBorder="1" applyAlignment="1">
      <alignment horizontal="right" vertical="center" wrapText="1" indent="1"/>
    </xf>
    <xf numFmtId="0" fontId="2" fillId="3" borderId="4" xfId="0" applyFont="1" applyFill="1" applyBorder="1" applyAlignment="1">
      <alignment horizontal="center" vertical="center" wrapText="1"/>
    </xf>
    <xf numFmtId="0" fontId="2" fillId="3" borderId="4" xfId="0" applyFont="1" applyFill="1" applyBorder="1" applyAlignment="1">
      <alignment horizontal="right" vertical="center" wrapText="1" indent="1"/>
    </xf>
    <xf numFmtId="0" fontId="2" fillId="3" borderId="13" xfId="0" quotePrefix="1" applyFont="1" applyFill="1" applyBorder="1" applyAlignment="1">
      <alignment horizontal="center" vertical="center" wrapText="1"/>
    </xf>
    <xf numFmtId="0" fontId="2" fillId="3" borderId="13" xfId="0" applyFont="1" applyFill="1" applyBorder="1" applyAlignment="1">
      <alignment horizontal="left" vertical="center"/>
    </xf>
    <xf numFmtId="10" fontId="2" fillId="3" borderId="13" xfId="0" applyNumberFormat="1" applyFont="1" applyFill="1" applyBorder="1" applyAlignment="1">
      <alignment horizontal="right" vertical="center" wrapText="1" indent="1"/>
    </xf>
    <xf numFmtId="0" fontId="2" fillId="0" borderId="1" xfId="0" applyFont="1" applyFill="1" applyBorder="1" applyAlignment="1">
      <alignment vertical="center" wrapText="1"/>
    </xf>
    <xf numFmtId="0" fontId="2" fillId="0" borderId="0" xfId="0" applyFont="1" applyFill="1" applyBorder="1" applyAlignment="1">
      <alignment vertical="center" wrapText="1"/>
    </xf>
    <xf numFmtId="0" fontId="2" fillId="0" borderId="2" xfId="0" applyFont="1" applyFill="1" applyBorder="1" applyAlignment="1">
      <alignment vertical="center" wrapText="1"/>
    </xf>
    <xf numFmtId="0" fontId="0" fillId="0" borderId="0" xfId="0" applyFill="1" applyAlignment="1" applyProtection="1">
      <alignment horizontal="left"/>
    </xf>
    <xf numFmtId="10" fontId="13" fillId="0" borderId="0" xfId="32" applyNumberFormat="1" applyFill="1" applyAlignment="1" applyProtection="1">
      <alignment horizontal="left"/>
    </xf>
    <xf numFmtId="10" fontId="13" fillId="0" borderId="0" xfId="32" applyNumberFormat="1" applyFill="1" applyProtection="1"/>
    <xf numFmtId="2" fontId="0" fillId="0" borderId="0" xfId="0" applyNumberFormat="1" applyFill="1" applyAlignment="1" applyProtection="1">
      <alignment horizontal="left"/>
    </xf>
    <xf numFmtId="10" fontId="13" fillId="0" borderId="0" xfId="33" applyNumberFormat="1" applyFill="1" applyAlignment="1" applyProtection="1">
      <alignment horizontal="left"/>
    </xf>
    <xf numFmtId="0" fontId="2" fillId="0" borderId="0" xfId="0" applyFont="1" applyFill="1" applyBorder="1" applyAlignment="1">
      <alignment horizontal="left" vertical="center" indent="1"/>
    </xf>
    <xf numFmtId="0" fontId="2" fillId="0" borderId="0" xfId="0" applyFont="1" applyFill="1" applyBorder="1" applyAlignment="1">
      <alignment horizontal="left" vertical="center" indent="2"/>
    </xf>
    <xf numFmtId="0" fontId="12" fillId="0" borderId="4" xfId="0" applyFont="1" applyFill="1" applyBorder="1" applyAlignment="1">
      <alignment horizontal="center" vertical="center"/>
    </xf>
    <xf numFmtId="0" fontId="2" fillId="0" borderId="22" xfId="0" applyFont="1" applyFill="1" applyBorder="1" applyAlignment="1">
      <alignment horizontal="left" vertical="center"/>
    </xf>
    <xf numFmtId="178" fontId="2" fillId="0" borderId="23" xfId="0" applyNumberFormat="1" applyFont="1" applyFill="1" applyBorder="1" applyAlignment="1">
      <alignment horizontal="left" vertical="center"/>
    </xf>
    <xf numFmtId="188" fontId="2" fillId="0" borderId="23" xfId="0" applyNumberFormat="1" applyFont="1" applyFill="1" applyBorder="1" applyAlignment="1">
      <alignment horizontal="right" vertical="center"/>
    </xf>
    <xf numFmtId="0" fontId="2" fillId="0" borderId="21" xfId="0" applyFont="1" applyFill="1" applyBorder="1" applyAlignment="1">
      <alignment horizontal="left" vertical="center"/>
    </xf>
    <xf numFmtId="178" fontId="2" fillId="0" borderId="24" xfId="0" applyNumberFormat="1" applyFont="1" applyFill="1" applyBorder="1" applyAlignment="1">
      <alignment horizontal="left" vertical="center"/>
    </xf>
    <xf numFmtId="188" fontId="2" fillId="0" borderId="24" xfId="0" applyNumberFormat="1" applyFont="1" applyFill="1" applyBorder="1" applyAlignment="1">
      <alignment horizontal="right" vertical="center"/>
    </xf>
    <xf numFmtId="10" fontId="2" fillId="0" borderId="0" xfId="3" applyNumberFormat="1" applyFont="1" applyFill="1" applyBorder="1" applyAlignment="1">
      <alignment horizontal="right" vertical="center"/>
    </xf>
    <xf numFmtId="188" fontId="2" fillId="10" borderId="0" xfId="0" applyNumberFormat="1" applyFont="1" applyFill="1" applyBorder="1" applyAlignment="1">
      <alignment horizontal="right" vertical="center"/>
    </xf>
    <xf numFmtId="179" fontId="2" fillId="10" borderId="4" xfId="0" applyNumberFormat="1" applyFont="1" applyFill="1" applyBorder="1" applyAlignment="1">
      <alignment horizontal="right" vertical="center"/>
    </xf>
    <xf numFmtId="10" fontId="2" fillId="11" borderId="0" xfId="3" applyNumberFormat="1" applyFont="1" applyFill="1" applyBorder="1" applyAlignment="1">
      <alignment horizontal="right" vertical="center"/>
    </xf>
    <xf numFmtId="188" fontId="2" fillId="10" borderId="4" xfId="0" applyNumberFormat="1" applyFont="1" applyFill="1" applyBorder="1" applyAlignment="1">
      <alignment horizontal="right" vertical="center"/>
    </xf>
    <xf numFmtId="0" fontId="2" fillId="0" borderId="21" xfId="0" applyFont="1" applyBorder="1" applyAlignment="1">
      <alignment vertical="center"/>
    </xf>
    <xf numFmtId="0" fontId="12" fillId="0" borderId="24" xfId="0" applyFont="1" applyFill="1" applyBorder="1" applyAlignment="1">
      <alignment horizontal="center" vertical="center"/>
    </xf>
    <xf numFmtId="0" fontId="2" fillId="0" borderId="24" xfId="0" applyFont="1" applyBorder="1" applyAlignment="1">
      <alignment vertical="center"/>
    </xf>
    <xf numFmtId="0" fontId="47" fillId="0" borderId="0" xfId="0" applyFont="1">
      <alignment vertical="center"/>
    </xf>
    <xf numFmtId="3" fontId="47" fillId="0" borderId="0" xfId="0" applyNumberFormat="1" applyFont="1">
      <alignment vertical="center"/>
    </xf>
    <xf numFmtId="10" fontId="0" fillId="0" borderId="0" xfId="0" applyNumberFormat="1">
      <alignment vertical="center"/>
    </xf>
    <xf numFmtId="10" fontId="47" fillId="0" borderId="0" xfId="0" applyNumberFormat="1" applyFont="1">
      <alignment vertical="center"/>
    </xf>
    <xf numFmtId="0" fontId="47" fillId="0" borderId="0" xfId="0" applyFont="1" applyAlignment="1">
      <alignment vertical="center" wrapText="1"/>
    </xf>
    <xf numFmtId="0" fontId="47" fillId="0" borderId="14" xfId="0" applyFont="1" applyBorder="1">
      <alignment vertical="center"/>
    </xf>
    <xf numFmtId="0" fontId="47" fillId="0" borderId="14" xfId="0" applyFont="1" applyBorder="1" applyAlignment="1">
      <alignment vertical="center" wrapText="1"/>
    </xf>
    <xf numFmtId="3" fontId="47" fillId="0" borderId="14" xfId="0" applyNumberFormat="1" applyFont="1" applyBorder="1">
      <alignment vertical="center"/>
    </xf>
    <xf numFmtId="10" fontId="47" fillId="0" borderId="14" xfId="0" applyNumberFormat="1" applyFont="1" applyBorder="1">
      <alignment vertical="center"/>
    </xf>
    <xf numFmtId="0" fontId="51" fillId="0" borderId="0" xfId="0" applyFont="1" applyFill="1" applyAlignment="1">
      <alignment vertical="center"/>
    </xf>
    <xf numFmtId="0" fontId="52" fillId="0" borderId="0" xfId="0" applyFont="1">
      <alignment vertical="center"/>
    </xf>
    <xf numFmtId="0" fontId="47" fillId="0" borderId="14" xfId="0" applyFont="1" applyBorder="1" applyAlignment="1">
      <alignment horizontal="right" vertical="center"/>
    </xf>
    <xf numFmtId="0" fontId="47" fillId="0" borderId="16" xfId="0" applyFont="1" applyBorder="1">
      <alignment vertical="center"/>
    </xf>
    <xf numFmtId="0" fontId="52" fillId="0" borderId="16" xfId="0" applyFont="1" applyBorder="1">
      <alignment vertical="center"/>
    </xf>
    <xf numFmtId="0" fontId="12" fillId="0" borderId="17" xfId="0" applyFont="1" applyFill="1" applyBorder="1" applyAlignment="1">
      <alignment horizontal="center" vertical="center"/>
    </xf>
    <xf numFmtId="0" fontId="47" fillId="0" borderId="17" xfId="0" applyFont="1" applyBorder="1">
      <alignment vertical="center"/>
    </xf>
    <xf numFmtId="0" fontId="2" fillId="0" borderId="22" xfId="0" applyFont="1" applyBorder="1" applyAlignment="1">
      <alignment vertical="center"/>
    </xf>
    <xf numFmtId="0" fontId="2" fillId="0" borderId="23" xfId="0" applyFont="1" applyFill="1" applyBorder="1" applyAlignment="1">
      <alignment vertical="center"/>
    </xf>
    <xf numFmtId="0" fontId="12" fillId="0" borderId="23" xfId="0" applyFont="1" applyFill="1" applyBorder="1" applyAlignment="1">
      <alignment horizontal="center" vertical="center"/>
    </xf>
    <xf numFmtId="0" fontId="2" fillId="0" borderId="23" xfId="0" applyFont="1" applyBorder="1" applyAlignment="1">
      <alignment vertical="center"/>
    </xf>
    <xf numFmtId="0" fontId="12" fillId="0" borderId="0" xfId="0" applyFont="1" applyFill="1" applyBorder="1" applyAlignment="1">
      <alignment horizontal="center" vertical="center"/>
    </xf>
    <xf numFmtId="0" fontId="53" fillId="0" borderId="0" xfId="0" applyFont="1">
      <alignment vertical="center"/>
    </xf>
    <xf numFmtId="0" fontId="2" fillId="0" borderId="0" xfId="0" applyFont="1">
      <alignment vertical="center"/>
    </xf>
    <xf numFmtId="0" fontId="54" fillId="0" borderId="0" xfId="0" applyFont="1">
      <alignment vertical="center"/>
    </xf>
    <xf numFmtId="0" fontId="55" fillId="0" borderId="0" xfId="0" applyFont="1">
      <alignment vertical="center"/>
    </xf>
    <xf numFmtId="0" fontId="56" fillId="0" borderId="0" xfId="0" applyFont="1">
      <alignment vertical="center"/>
    </xf>
    <xf numFmtId="3" fontId="45" fillId="0" borderId="0" xfId="0" applyNumberFormat="1" applyFont="1">
      <alignment vertical="center"/>
    </xf>
    <xf numFmtId="10" fontId="45" fillId="0" borderId="0" xfId="0" applyNumberFormat="1" applyFont="1">
      <alignment vertical="center"/>
    </xf>
    <xf numFmtId="0" fontId="2" fillId="0" borderId="14" xfId="0" applyFont="1" applyBorder="1">
      <alignment vertical="center"/>
    </xf>
    <xf numFmtId="0" fontId="6" fillId="0" borderId="14" xfId="0" applyFont="1" applyBorder="1">
      <alignment vertical="center"/>
    </xf>
    <xf numFmtId="3" fontId="2" fillId="0" borderId="14" xfId="0" applyNumberFormat="1" applyFont="1" applyBorder="1">
      <alignment vertical="center"/>
    </xf>
    <xf numFmtId="10" fontId="2" fillId="0" borderId="14" xfId="0" applyNumberFormat="1" applyFont="1" applyBorder="1">
      <alignment vertical="center"/>
    </xf>
    <xf numFmtId="0" fontId="2" fillId="0" borderId="16" xfId="0" applyFont="1" applyBorder="1">
      <alignment vertical="center"/>
    </xf>
    <xf numFmtId="0" fontId="6" fillId="0" borderId="17" xfId="0" applyFont="1" applyBorder="1">
      <alignment vertical="center"/>
    </xf>
    <xf numFmtId="0" fontId="2" fillId="0" borderId="17" xfId="0" applyFont="1" applyBorder="1">
      <alignment vertical="center"/>
    </xf>
    <xf numFmtId="3" fontId="2" fillId="0" borderId="17" xfId="0" applyNumberFormat="1" applyFont="1" applyBorder="1">
      <alignment vertical="center"/>
    </xf>
    <xf numFmtId="10" fontId="2" fillId="0" borderId="17" xfId="0" applyNumberFormat="1" applyFont="1" applyBorder="1">
      <alignment vertical="center"/>
    </xf>
    <xf numFmtId="0" fontId="50" fillId="0" borderId="0" xfId="0" applyFont="1">
      <alignment vertical="center"/>
    </xf>
    <xf numFmtId="0" fontId="2" fillId="0" borderId="23" xfId="0" applyFont="1" applyFill="1" applyBorder="1" applyAlignment="1">
      <alignment horizontal="left" vertical="center"/>
    </xf>
    <xf numFmtId="0" fontId="2" fillId="0" borderId="23" xfId="0" applyFont="1" applyFill="1" applyBorder="1" applyAlignment="1">
      <alignment horizontal="left" vertical="center" wrapText="1"/>
    </xf>
    <xf numFmtId="10" fontId="2" fillId="0" borderId="0" xfId="0" applyNumberFormat="1" applyFont="1" applyFill="1" applyBorder="1" applyAlignment="1">
      <alignment horizontal="center" vertical="center" wrapText="1"/>
    </xf>
    <xf numFmtId="10" fontId="2" fillId="0" borderId="4" xfId="0" applyNumberFormat="1" applyFont="1" applyFill="1" applyBorder="1" applyAlignment="1">
      <alignment horizontal="center" vertical="center" wrapText="1"/>
    </xf>
    <xf numFmtId="10"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0" fontId="2" fillId="0" borderId="12" xfId="0" quotePrefix="1"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3" xfId="0" applyFont="1" applyFill="1" applyBorder="1" applyAlignment="1">
      <alignment horizontal="left" vertical="center"/>
    </xf>
    <xf numFmtId="0" fontId="2" fillId="0" borderId="13"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11" xfId="0" applyFont="1" applyFill="1" applyBorder="1" applyAlignment="1">
      <alignment horizontal="left" vertical="center" wrapText="1"/>
    </xf>
    <xf numFmtId="10" fontId="50" fillId="0" borderId="0" xfId="0" applyNumberFormat="1" applyFont="1" applyFill="1" applyBorder="1" applyAlignment="1">
      <alignment horizontal="center" vertical="center" wrapText="1"/>
    </xf>
    <xf numFmtId="0" fontId="50" fillId="0" borderId="0" xfId="0" applyFont="1" applyFill="1" applyBorder="1" applyAlignment="1">
      <alignment horizontal="left" vertical="center" wrapText="1"/>
    </xf>
    <xf numFmtId="0" fontId="57" fillId="0" borderId="1" xfId="0" applyFont="1" applyFill="1" applyBorder="1" applyAlignment="1">
      <alignment horizontal="left" vertical="center"/>
    </xf>
    <xf numFmtId="0" fontId="57" fillId="0" borderId="0" xfId="0" applyFont="1" applyAlignment="1">
      <alignment vertical="center"/>
    </xf>
    <xf numFmtId="0" fontId="6" fillId="0" borderId="25" xfId="0" applyFont="1" applyBorder="1">
      <alignment vertical="center"/>
    </xf>
    <xf numFmtId="0" fontId="2" fillId="0" borderId="25" xfId="0" applyFont="1" applyBorder="1">
      <alignment vertical="center"/>
    </xf>
    <xf numFmtId="10" fontId="2" fillId="0" borderId="25" xfId="0" applyNumberFormat="1" applyFont="1" applyBorder="1">
      <alignment vertical="center"/>
    </xf>
    <xf numFmtId="0" fontId="57" fillId="0" borderId="0" xfId="0" applyFont="1">
      <alignment vertical="center"/>
    </xf>
    <xf numFmtId="0" fontId="59" fillId="0" borderId="0" xfId="0" applyFont="1">
      <alignment vertical="center"/>
    </xf>
    <xf numFmtId="178" fontId="2" fillId="0" borderId="0" xfId="0" applyNumberFormat="1" applyFont="1" applyFill="1" applyBorder="1" applyAlignment="1">
      <alignment horizontal="right" vertical="center" wrapText="1" indent="1"/>
    </xf>
    <xf numFmtId="178" fontId="2" fillId="0" borderId="4" xfId="0" applyNumberFormat="1" applyFont="1" applyFill="1" applyBorder="1" applyAlignment="1">
      <alignment horizontal="right" vertical="center" wrapText="1" indent="1"/>
    </xf>
    <xf numFmtId="188" fontId="2" fillId="0" borderId="7" xfId="0" applyNumberFormat="1" applyFont="1" applyFill="1" applyBorder="1" applyAlignment="1">
      <alignment horizontal="right" vertical="center" wrapText="1" indent="1"/>
    </xf>
    <xf numFmtId="188" fontId="2" fillId="0" borderId="4" xfId="0" applyNumberFormat="1" applyFont="1" applyFill="1" applyBorder="1" applyAlignment="1">
      <alignment horizontal="right" vertical="center" wrapText="1" indent="1"/>
    </xf>
    <xf numFmtId="188" fontId="2" fillId="0" borderId="24" xfId="0" applyNumberFormat="1" applyFont="1" applyFill="1" applyBorder="1" applyAlignment="1">
      <alignment horizontal="right" vertical="center" wrapText="1" indent="1"/>
    </xf>
    <xf numFmtId="178" fontId="2" fillId="0" borderId="12" xfId="0" applyNumberFormat="1" applyFont="1" applyFill="1" applyBorder="1" applyAlignment="1">
      <alignment horizontal="right" vertical="center" wrapText="1" indent="1"/>
    </xf>
    <xf numFmtId="0" fontId="19" fillId="0" borderId="1" xfId="0" applyFont="1" applyFill="1" applyBorder="1" applyAlignment="1">
      <alignment horizontal="left" vertical="center"/>
    </xf>
  </cellXfs>
  <cellStyles count="42">
    <cellStyle name="百分比" xfId="3" builtinId="5"/>
    <cellStyle name="常规" xfId="0" builtinId="0"/>
    <cellStyle name="常规 10" xfId="34"/>
    <cellStyle name="常规 11" xfId="35"/>
    <cellStyle name="常规 2" xfId="1"/>
    <cellStyle name="常规 3" xfId="7"/>
    <cellStyle name="常规 4" xfId="8"/>
    <cellStyle name="常规 5" xfId="9"/>
    <cellStyle name="常规 6" xfId="16"/>
    <cellStyle name="常规 7" xfId="17"/>
    <cellStyle name="常规 8" xfId="32"/>
    <cellStyle name="常规 9" xfId="33"/>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6" builtinId="8"/>
    <cellStyle name="千位分隔 2" xfId="2"/>
    <cellStyle name="已访问的超链接" xfId="4" builtinId="9" hidden="1"/>
    <cellStyle name="已访问的超链接" xfId="5" builtinId="9" hidden="1"/>
    <cellStyle name="已访问的超链接" xfId="6"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0" builtinId="9" hidden="1"/>
    <cellStyle name="已访问的超链接" xfId="31"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colors>
    <mruColors>
      <color rgb="FFE9D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551181102362"/>
          <c:y val="0.0660569105691057"/>
          <c:w val="0.846623797025372"/>
          <c:h val="0.627833925484924"/>
        </c:manualLayout>
      </c:layout>
      <c:lineChart>
        <c:grouping val="standard"/>
        <c:varyColors val="0"/>
        <c:ser>
          <c:idx val="0"/>
          <c:order val="0"/>
          <c:tx>
            <c:v>国内生产总值</c:v>
          </c:tx>
          <c:spPr>
            <a:ln w="28575" cap="rnd">
              <a:solidFill>
                <a:schemeClr val="accent1"/>
              </a:solidFill>
              <a:round/>
            </a:ln>
            <a:effectLst/>
          </c:spPr>
          <c:marker>
            <c:symbol val="none"/>
          </c:marker>
          <c:cat>
            <c:strRef>
              <c:f>工作表4!$R$4:$R$51</c:f>
              <c:strCache>
                <c:ptCount val="48"/>
                <c:pt idx="0">
                  <c:v>2017Q4</c:v>
                </c:pt>
                <c:pt idx="1">
                  <c:v>2017Q3</c:v>
                </c:pt>
                <c:pt idx="2">
                  <c:v>2017Q2</c:v>
                </c:pt>
                <c:pt idx="3">
                  <c:v>2017Q1</c:v>
                </c:pt>
                <c:pt idx="4">
                  <c:v>2016Q4</c:v>
                </c:pt>
                <c:pt idx="5">
                  <c:v>2016Q3</c:v>
                </c:pt>
                <c:pt idx="6">
                  <c:v>2016Q2</c:v>
                </c:pt>
                <c:pt idx="7">
                  <c:v>2016Q1</c:v>
                </c:pt>
                <c:pt idx="8">
                  <c:v>2015Q4</c:v>
                </c:pt>
                <c:pt idx="9">
                  <c:v>2015Q3</c:v>
                </c:pt>
                <c:pt idx="10">
                  <c:v>2015Q2</c:v>
                </c:pt>
                <c:pt idx="11">
                  <c:v>2015Q1</c:v>
                </c:pt>
                <c:pt idx="12">
                  <c:v>2014Q4</c:v>
                </c:pt>
                <c:pt idx="13">
                  <c:v>2014Q3</c:v>
                </c:pt>
                <c:pt idx="14">
                  <c:v>2014Q2</c:v>
                </c:pt>
                <c:pt idx="15">
                  <c:v>2014Q1</c:v>
                </c:pt>
                <c:pt idx="16">
                  <c:v>2013Q4</c:v>
                </c:pt>
                <c:pt idx="17">
                  <c:v>2013Q3</c:v>
                </c:pt>
                <c:pt idx="18">
                  <c:v>2013Q2</c:v>
                </c:pt>
                <c:pt idx="19">
                  <c:v>2013Q1</c:v>
                </c:pt>
                <c:pt idx="20">
                  <c:v>2012Q4</c:v>
                </c:pt>
                <c:pt idx="21">
                  <c:v>2012Q3</c:v>
                </c:pt>
                <c:pt idx="22">
                  <c:v>2012Q2</c:v>
                </c:pt>
                <c:pt idx="23">
                  <c:v>2012Q1</c:v>
                </c:pt>
                <c:pt idx="24">
                  <c:v>2011Q4</c:v>
                </c:pt>
                <c:pt idx="25">
                  <c:v>2011Q3</c:v>
                </c:pt>
                <c:pt idx="26">
                  <c:v>2011Q2</c:v>
                </c:pt>
                <c:pt idx="27">
                  <c:v>2011Q1</c:v>
                </c:pt>
                <c:pt idx="28">
                  <c:v>2010Q4</c:v>
                </c:pt>
                <c:pt idx="29">
                  <c:v>2010Q3</c:v>
                </c:pt>
                <c:pt idx="30">
                  <c:v>2010Q2</c:v>
                </c:pt>
                <c:pt idx="31">
                  <c:v>2010Q1</c:v>
                </c:pt>
                <c:pt idx="32">
                  <c:v>2009Q4</c:v>
                </c:pt>
                <c:pt idx="33">
                  <c:v>2009Q3</c:v>
                </c:pt>
                <c:pt idx="34">
                  <c:v>2009Q2</c:v>
                </c:pt>
                <c:pt idx="35">
                  <c:v>2009Q1</c:v>
                </c:pt>
                <c:pt idx="36">
                  <c:v>2008Q4</c:v>
                </c:pt>
                <c:pt idx="37">
                  <c:v>2008Q3</c:v>
                </c:pt>
                <c:pt idx="38">
                  <c:v>2008Q2</c:v>
                </c:pt>
                <c:pt idx="39">
                  <c:v>2008Q1</c:v>
                </c:pt>
                <c:pt idx="40">
                  <c:v>2007Q4</c:v>
                </c:pt>
                <c:pt idx="41">
                  <c:v>2007Q3</c:v>
                </c:pt>
                <c:pt idx="42">
                  <c:v>2007Q2</c:v>
                </c:pt>
                <c:pt idx="43">
                  <c:v>2007Q1</c:v>
                </c:pt>
                <c:pt idx="44">
                  <c:v>2006Q4</c:v>
                </c:pt>
                <c:pt idx="45">
                  <c:v>2006Q3</c:v>
                </c:pt>
                <c:pt idx="46">
                  <c:v>2006Q2</c:v>
                </c:pt>
                <c:pt idx="47">
                  <c:v>2006Q1</c:v>
                </c:pt>
              </c:strCache>
            </c:strRef>
          </c:cat>
          <c:val>
            <c:numRef>
              <c:f>工作表4!$E$4:$E$51</c:f>
              <c:numCache>
                <c:formatCode>0.00%</c:formatCode>
                <c:ptCount val="48"/>
                <c:pt idx="0">
                  <c:v>0.110966296711129</c:v>
                </c:pt>
                <c:pt idx="1">
                  <c:v>0.111539241426625</c:v>
                </c:pt>
                <c:pt idx="2">
                  <c:v>0.110420446573957</c:v>
                </c:pt>
                <c:pt idx="3">
                  <c:v>0.117239153876312</c:v>
                </c:pt>
                <c:pt idx="4">
                  <c:v>0.094889394400574</c:v>
                </c:pt>
                <c:pt idx="5">
                  <c:v>0.0772568692862052</c:v>
                </c:pt>
                <c:pt idx="6">
                  <c:v>0.0718806193361545</c:v>
                </c:pt>
                <c:pt idx="7">
                  <c:v>0.0693412068745127</c:v>
                </c:pt>
                <c:pt idx="8">
                  <c:v>0.0644068825631612</c:v>
                </c:pt>
                <c:pt idx="9">
                  <c:v>0.0663724611041581</c:v>
                </c:pt>
                <c:pt idx="10">
                  <c:v>0.0769621133391365</c:v>
                </c:pt>
                <c:pt idx="11">
                  <c:v>0.0737343574769431</c:v>
                </c:pt>
                <c:pt idx="12">
                  <c:v>0.0744693405667363</c:v>
                </c:pt>
                <c:pt idx="13">
                  <c:v>0.0837537457800708</c:v>
                </c:pt>
                <c:pt idx="14">
                  <c:v>0.0867873101386498</c:v>
                </c:pt>
                <c:pt idx="15">
                  <c:v>0.0837884498292831</c:v>
                </c:pt>
                <c:pt idx="16">
                  <c:v>0.105964630140724</c:v>
                </c:pt>
                <c:pt idx="17">
                  <c:v>0.103036887309536</c:v>
                </c:pt>
                <c:pt idx="18">
                  <c:v>0.0932880223264292</c:v>
                </c:pt>
                <c:pt idx="19">
                  <c:v>0.103348047815405</c:v>
                </c:pt>
                <c:pt idx="20">
                  <c:v>0.100830737729183</c:v>
                </c:pt>
                <c:pt idx="21">
                  <c:v>0.0916715492638302</c:v>
                </c:pt>
                <c:pt idx="22">
                  <c:v>0.104957192951836</c:v>
                </c:pt>
                <c:pt idx="23">
                  <c:v>0.123780954556184</c:v>
                </c:pt>
                <c:pt idx="24">
                  <c:v>0.157643813862131</c:v>
                </c:pt>
                <c:pt idx="25">
                  <c:v>0.195249184383078</c:v>
                </c:pt>
                <c:pt idx="26">
                  <c:v>0.197340567151433</c:v>
                </c:pt>
                <c:pt idx="27">
                  <c:v>0.194307706179301</c:v>
                </c:pt>
                <c:pt idx="28">
                  <c:v>0.184193465692858</c:v>
                </c:pt>
                <c:pt idx="29">
                  <c:v>0.180245295176306</c:v>
                </c:pt>
                <c:pt idx="30">
                  <c:v>0.185173145482214</c:v>
                </c:pt>
                <c:pt idx="31">
                  <c:v>0.183160461884783</c:v>
                </c:pt>
                <c:pt idx="32">
                  <c:v>0.137830919327029</c:v>
                </c:pt>
                <c:pt idx="33">
                  <c:v>0.0905262545764689</c:v>
                </c:pt>
                <c:pt idx="34">
                  <c:v>0.0661732407419162</c:v>
                </c:pt>
                <c:pt idx="35">
                  <c:v>0.0668876710118371</c:v>
                </c:pt>
                <c:pt idx="36">
                  <c:v>0.127954878908557</c:v>
                </c:pt>
                <c:pt idx="37">
                  <c:v>0.187238400441861</c:v>
                </c:pt>
                <c:pt idx="38">
                  <c:v>0.215390929738804</c:v>
                </c:pt>
                <c:pt idx="39">
                  <c:v>0.213956660895115</c:v>
                </c:pt>
                <c:pt idx="40">
                  <c:v>0.237337260714504</c:v>
                </c:pt>
                <c:pt idx="41">
                  <c:v>0.240073058578854</c:v>
                </c:pt>
                <c:pt idx="42">
                  <c:v>0.23040705632645</c:v>
                </c:pt>
                <c:pt idx="43">
                  <c:v>0.214493116874014</c:v>
                </c:pt>
                <c:pt idx="44">
                  <c:v>0.124558358433434</c:v>
                </c:pt>
                <c:pt idx="45">
                  <c:v>0.122701454236451</c:v>
                </c:pt>
                <c:pt idx="46">
                  <c:v>0.136417167858366</c:v>
                </c:pt>
                <c:pt idx="47">
                  <c:v>0.125</c:v>
                </c:pt>
              </c:numCache>
            </c:numRef>
          </c:val>
          <c:smooth val="0"/>
        </c:ser>
        <c:ser>
          <c:idx val="1"/>
          <c:order val="1"/>
          <c:tx>
            <c:v>第二产业</c:v>
          </c:tx>
          <c:spPr>
            <a:ln w="28575" cap="rnd">
              <a:solidFill>
                <a:schemeClr val="accent2"/>
              </a:solidFill>
              <a:round/>
            </a:ln>
            <a:effectLst/>
          </c:spPr>
          <c:marker>
            <c:symbol val="none"/>
          </c:marker>
          <c:cat>
            <c:strRef>
              <c:f>工作表4!$R$4:$R$51</c:f>
              <c:strCache>
                <c:ptCount val="48"/>
                <c:pt idx="0">
                  <c:v>2017Q4</c:v>
                </c:pt>
                <c:pt idx="1">
                  <c:v>2017Q3</c:v>
                </c:pt>
                <c:pt idx="2">
                  <c:v>2017Q2</c:v>
                </c:pt>
                <c:pt idx="3">
                  <c:v>2017Q1</c:v>
                </c:pt>
                <c:pt idx="4">
                  <c:v>2016Q4</c:v>
                </c:pt>
                <c:pt idx="5">
                  <c:v>2016Q3</c:v>
                </c:pt>
                <c:pt idx="6">
                  <c:v>2016Q2</c:v>
                </c:pt>
                <c:pt idx="7">
                  <c:v>2016Q1</c:v>
                </c:pt>
                <c:pt idx="8">
                  <c:v>2015Q4</c:v>
                </c:pt>
                <c:pt idx="9">
                  <c:v>2015Q3</c:v>
                </c:pt>
                <c:pt idx="10">
                  <c:v>2015Q2</c:v>
                </c:pt>
                <c:pt idx="11">
                  <c:v>2015Q1</c:v>
                </c:pt>
                <c:pt idx="12">
                  <c:v>2014Q4</c:v>
                </c:pt>
                <c:pt idx="13">
                  <c:v>2014Q3</c:v>
                </c:pt>
                <c:pt idx="14">
                  <c:v>2014Q2</c:v>
                </c:pt>
                <c:pt idx="15">
                  <c:v>2014Q1</c:v>
                </c:pt>
                <c:pt idx="16">
                  <c:v>2013Q4</c:v>
                </c:pt>
                <c:pt idx="17">
                  <c:v>2013Q3</c:v>
                </c:pt>
                <c:pt idx="18">
                  <c:v>2013Q2</c:v>
                </c:pt>
                <c:pt idx="19">
                  <c:v>2013Q1</c:v>
                </c:pt>
                <c:pt idx="20">
                  <c:v>2012Q4</c:v>
                </c:pt>
                <c:pt idx="21">
                  <c:v>2012Q3</c:v>
                </c:pt>
                <c:pt idx="22">
                  <c:v>2012Q2</c:v>
                </c:pt>
                <c:pt idx="23">
                  <c:v>2012Q1</c:v>
                </c:pt>
                <c:pt idx="24">
                  <c:v>2011Q4</c:v>
                </c:pt>
                <c:pt idx="25">
                  <c:v>2011Q3</c:v>
                </c:pt>
                <c:pt idx="26">
                  <c:v>2011Q2</c:v>
                </c:pt>
                <c:pt idx="27">
                  <c:v>2011Q1</c:v>
                </c:pt>
                <c:pt idx="28">
                  <c:v>2010Q4</c:v>
                </c:pt>
                <c:pt idx="29">
                  <c:v>2010Q3</c:v>
                </c:pt>
                <c:pt idx="30">
                  <c:v>2010Q2</c:v>
                </c:pt>
                <c:pt idx="31">
                  <c:v>2010Q1</c:v>
                </c:pt>
                <c:pt idx="32">
                  <c:v>2009Q4</c:v>
                </c:pt>
                <c:pt idx="33">
                  <c:v>2009Q3</c:v>
                </c:pt>
                <c:pt idx="34">
                  <c:v>2009Q2</c:v>
                </c:pt>
                <c:pt idx="35">
                  <c:v>2009Q1</c:v>
                </c:pt>
                <c:pt idx="36">
                  <c:v>2008Q4</c:v>
                </c:pt>
                <c:pt idx="37">
                  <c:v>2008Q3</c:v>
                </c:pt>
                <c:pt idx="38">
                  <c:v>2008Q2</c:v>
                </c:pt>
                <c:pt idx="39">
                  <c:v>2008Q1</c:v>
                </c:pt>
                <c:pt idx="40">
                  <c:v>2007Q4</c:v>
                </c:pt>
                <c:pt idx="41">
                  <c:v>2007Q3</c:v>
                </c:pt>
                <c:pt idx="42">
                  <c:v>2007Q2</c:v>
                </c:pt>
                <c:pt idx="43">
                  <c:v>2007Q1</c:v>
                </c:pt>
                <c:pt idx="44">
                  <c:v>2006Q4</c:v>
                </c:pt>
                <c:pt idx="45">
                  <c:v>2006Q3</c:v>
                </c:pt>
                <c:pt idx="46">
                  <c:v>2006Q2</c:v>
                </c:pt>
                <c:pt idx="47">
                  <c:v>2006Q1</c:v>
                </c:pt>
              </c:strCache>
            </c:strRef>
          </c:cat>
          <c:val>
            <c:numRef>
              <c:f>工作表4!$M$4:$M$51</c:f>
              <c:numCache>
                <c:formatCode>0.00%</c:formatCode>
                <c:ptCount val="48"/>
                <c:pt idx="0">
                  <c:v>0.121033325601535</c:v>
                </c:pt>
                <c:pt idx="1">
                  <c:v>0.126839328917622</c:v>
                </c:pt>
                <c:pt idx="2">
                  <c:v>0.127461152545683</c:v>
                </c:pt>
                <c:pt idx="3">
                  <c:v>0.141716800982649</c:v>
                </c:pt>
                <c:pt idx="4">
                  <c:v>0.0928628114375396</c:v>
                </c:pt>
                <c:pt idx="5">
                  <c:v>0.0554480341253021</c:v>
                </c:pt>
                <c:pt idx="6">
                  <c:v>0.0363091272485005</c:v>
                </c:pt>
                <c:pt idx="7">
                  <c:v>0.0108753110348836</c:v>
                </c:pt>
                <c:pt idx="8">
                  <c:v>0.00923707067226842</c:v>
                </c:pt>
                <c:pt idx="9">
                  <c:v>0.00901797681936456</c:v>
                </c:pt>
                <c:pt idx="10">
                  <c:v>0.0230985704856552</c:v>
                </c:pt>
                <c:pt idx="11">
                  <c:v>0.0253826735222848</c:v>
                </c:pt>
                <c:pt idx="12">
                  <c:v>0.0481307057436415</c:v>
                </c:pt>
                <c:pt idx="13">
                  <c:v>0.0640419475655429</c:v>
                </c:pt>
                <c:pt idx="14">
                  <c:v>0.0677063101765203</c:v>
                </c:pt>
                <c:pt idx="15">
                  <c:v>0.0601335784598915</c:v>
                </c:pt>
                <c:pt idx="16">
                  <c:v>0.0812710808704078</c:v>
                </c:pt>
                <c:pt idx="17">
                  <c:v>0.0721634250120069</c:v>
                </c:pt>
                <c:pt idx="18">
                  <c:v>0.0601815604037499</c:v>
                </c:pt>
                <c:pt idx="19">
                  <c:v>0.0677575720505989</c:v>
                </c:pt>
                <c:pt idx="20">
                  <c:v>0.0668215837290453</c:v>
                </c:pt>
                <c:pt idx="21">
                  <c:v>0.0619853812890736</c:v>
                </c:pt>
                <c:pt idx="22">
                  <c:v>0.0799739121874383</c:v>
                </c:pt>
                <c:pt idx="23">
                  <c:v>0.108536921284034</c:v>
                </c:pt>
                <c:pt idx="24">
                  <c:v>0.150197642591398</c:v>
                </c:pt>
                <c:pt idx="25">
                  <c:v>0.198665638871906</c:v>
                </c:pt>
                <c:pt idx="26">
                  <c:v>0.199519220631339</c:v>
                </c:pt>
                <c:pt idx="27">
                  <c:v>0.198901567882292</c:v>
                </c:pt>
                <c:pt idx="28">
                  <c:v>0.191892007074516</c:v>
                </c:pt>
                <c:pt idx="29">
                  <c:v>0.183800570269498</c:v>
                </c:pt>
                <c:pt idx="30">
                  <c:v>0.204262137722103</c:v>
                </c:pt>
                <c:pt idx="31">
                  <c:v>0.209391206036326</c:v>
                </c:pt>
                <c:pt idx="32">
                  <c:v>0.139105929642387</c:v>
                </c:pt>
                <c:pt idx="33">
                  <c:v>0.0621688258599282</c:v>
                </c:pt>
                <c:pt idx="34">
                  <c:v>0.0295510993751469</c:v>
                </c:pt>
                <c:pt idx="35">
                  <c:v>0.0296009970329414</c:v>
                </c:pt>
                <c:pt idx="36">
                  <c:v>0.117633654260903</c:v>
                </c:pt>
                <c:pt idx="37">
                  <c:v>0.190891277058265</c:v>
                </c:pt>
                <c:pt idx="38">
                  <c:v>0.228808522531958</c:v>
                </c:pt>
                <c:pt idx="39">
                  <c:v>0.216673465774829</c:v>
                </c:pt>
                <c:pt idx="40">
                  <c:v>0.211347168137231</c:v>
                </c:pt>
                <c:pt idx="41">
                  <c:v>0.212486821198937</c:v>
                </c:pt>
                <c:pt idx="42">
                  <c:v>0.21706405373914</c:v>
                </c:pt>
                <c:pt idx="43">
                  <c:v>0.213136184735768</c:v>
                </c:pt>
                <c:pt idx="44">
                  <c:v>0.130170161350849</c:v>
                </c:pt>
                <c:pt idx="45">
                  <c:v>0.128381124664115</c:v>
                </c:pt>
                <c:pt idx="46">
                  <c:v>0.151378184007173</c:v>
                </c:pt>
                <c:pt idx="47">
                  <c:v>0.131</c:v>
                </c:pt>
              </c:numCache>
            </c:numRef>
          </c:val>
          <c:smooth val="0"/>
        </c:ser>
        <c:dLbls>
          <c:showLegendKey val="0"/>
          <c:showVal val="0"/>
          <c:showCatName val="0"/>
          <c:showSerName val="0"/>
          <c:showPercent val="0"/>
          <c:showBubbleSize val="0"/>
        </c:dLbls>
        <c:smooth val="0"/>
        <c:axId val="-2133090240"/>
        <c:axId val="-2133086384"/>
      </c:lineChart>
      <c:catAx>
        <c:axId val="-21330902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zh-CN"/>
          </a:p>
        </c:txPr>
        <c:crossAx val="-2133086384"/>
        <c:crosses val="autoZero"/>
        <c:auto val="1"/>
        <c:lblAlgn val="ctr"/>
        <c:lblOffset val="100"/>
        <c:noMultiLvlLbl val="0"/>
      </c:catAx>
      <c:valAx>
        <c:axId val="-21330863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3090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工作表5!$A$3:$A$161</c:f>
              <c:numCache>
                <c:formatCode>General</c:formatCode>
                <c:ptCount val="159"/>
                <c:pt idx="0">
                  <c:v>201803.0</c:v>
                </c:pt>
                <c:pt idx="1">
                  <c:v>201802.0</c:v>
                </c:pt>
                <c:pt idx="2">
                  <c:v>201801.0</c:v>
                </c:pt>
                <c:pt idx="3">
                  <c:v>201712.0</c:v>
                </c:pt>
                <c:pt idx="4">
                  <c:v>201711.0</c:v>
                </c:pt>
                <c:pt idx="5">
                  <c:v>201710.0</c:v>
                </c:pt>
                <c:pt idx="6">
                  <c:v>201709.0</c:v>
                </c:pt>
                <c:pt idx="7">
                  <c:v>201708.0</c:v>
                </c:pt>
                <c:pt idx="8">
                  <c:v>201707.0</c:v>
                </c:pt>
                <c:pt idx="9">
                  <c:v>201706.0</c:v>
                </c:pt>
                <c:pt idx="10">
                  <c:v>201705.0</c:v>
                </c:pt>
                <c:pt idx="11">
                  <c:v>201704.0</c:v>
                </c:pt>
                <c:pt idx="12">
                  <c:v>201703.0</c:v>
                </c:pt>
                <c:pt idx="13">
                  <c:v>201702.0</c:v>
                </c:pt>
                <c:pt idx="14">
                  <c:v>201701.0</c:v>
                </c:pt>
                <c:pt idx="15">
                  <c:v>201612.0</c:v>
                </c:pt>
                <c:pt idx="16">
                  <c:v>201611.0</c:v>
                </c:pt>
                <c:pt idx="17">
                  <c:v>201610.0</c:v>
                </c:pt>
                <c:pt idx="18">
                  <c:v>201609.0</c:v>
                </c:pt>
                <c:pt idx="19">
                  <c:v>201608.0</c:v>
                </c:pt>
                <c:pt idx="20">
                  <c:v>201607.0</c:v>
                </c:pt>
                <c:pt idx="21">
                  <c:v>201606.0</c:v>
                </c:pt>
                <c:pt idx="22">
                  <c:v>201605.0</c:v>
                </c:pt>
                <c:pt idx="23">
                  <c:v>201604.0</c:v>
                </c:pt>
                <c:pt idx="24">
                  <c:v>201603.0</c:v>
                </c:pt>
                <c:pt idx="25">
                  <c:v>201602.0</c:v>
                </c:pt>
                <c:pt idx="26">
                  <c:v>201601.0</c:v>
                </c:pt>
                <c:pt idx="27">
                  <c:v>201512.0</c:v>
                </c:pt>
                <c:pt idx="28">
                  <c:v>201511.0</c:v>
                </c:pt>
                <c:pt idx="29">
                  <c:v>201510.0</c:v>
                </c:pt>
                <c:pt idx="30">
                  <c:v>201509.0</c:v>
                </c:pt>
                <c:pt idx="31">
                  <c:v>201508.0</c:v>
                </c:pt>
                <c:pt idx="32">
                  <c:v>201507.0</c:v>
                </c:pt>
                <c:pt idx="33">
                  <c:v>201506.0</c:v>
                </c:pt>
                <c:pt idx="34">
                  <c:v>201505.0</c:v>
                </c:pt>
                <c:pt idx="35">
                  <c:v>201504.0</c:v>
                </c:pt>
                <c:pt idx="36">
                  <c:v>201503.0</c:v>
                </c:pt>
                <c:pt idx="37">
                  <c:v>201502.0</c:v>
                </c:pt>
                <c:pt idx="38">
                  <c:v>201501.0</c:v>
                </c:pt>
                <c:pt idx="39">
                  <c:v>201412.0</c:v>
                </c:pt>
                <c:pt idx="40">
                  <c:v>201411.0</c:v>
                </c:pt>
                <c:pt idx="41">
                  <c:v>201410.0</c:v>
                </c:pt>
                <c:pt idx="42">
                  <c:v>201409.0</c:v>
                </c:pt>
                <c:pt idx="43">
                  <c:v>201408.0</c:v>
                </c:pt>
                <c:pt idx="44">
                  <c:v>201407.0</c:v>
                </c:pt>
                <c:pt idx="45">
                  <c:v>201406.0</c:v>
                </c:pt>
                <c:pt idx="46">
                  <c:v>201405.0</c:v>
                </c:pt>
                <c:pt idx="47">
                  <c:v>201404.0</c:v>
                </c:pt>
                <c:pt idx="48">
                  <c:v>201403.0</c:v>
                </c:pt>
                <c:pt idx="49">
                  <c:v>201402.0</c:v>
                </c:pt>
                <c:pt idx="50">
                  <c:v>201401.0</c:v>
                </c:pt>
                <c:pt idx="51">
                  <c:v>201312.0</c:v>
                </c:pt>
                <c:pt idx="52">
                  <c:v>201311.0</c:v>
                </c:pt>
                <c:pt idx="53">
                  <c:v>201310.0</c:v>
                </c:pt>
                <c:pt idx="54">
                  <c:v>201309.0</c:v>
                </c:pt>
                <c:pt idx="55">
                  <c:v>201308.0</c:v>
                </c:pt>
                <c:pt idx="56">
                  <c:v>201307.0</c:v>
                </c:pt>
                <c:pt idx="57">
                  <c:v>201306.0</c:v>
                </c:pt>
                <c:pt idx="58">
                  <c:v>201305.0</c:v>
                </c:pt>
                <c:pt idx="59">
                  <c:v>201304.0</c:v>
                </c:pt>
                <c:pt idx="60">
                  <c:v>201303.0</c:v>
                </c:pt>
                <c:pt idx="61">
                  <c:v>201302.0</c:v>
                </c:pt>
                <c:pt idx="62">
                  <c:v>201301.0</c:v>
                </c:pt>
                <c:pt idx="63">
                  <c:v>201212.0</c:v>
                </c:pt>
                <c:pt idx="64">
                  <c:v>201211.0</c:v>
                </c:pt>
                <c:pt idx="65">
                  <c:v>201210.0</c:v>
                </c:pt>
                <c:pt idx="66">
                  <c:v>201209.0</c:v>
                </c:pt>
                <c:pt idx="67">
                  <c:v>201208.0</c:v>
                </c:pt>
                <c:pt idx="68">
                  <c:v>201207.0</c:v>
                </c:pt>
                <c:pt idx="69">
                  <c:v>201206.0</c:v>
                </c:pt>
                <c:pt idx="70">
                  <c:v>201205.0</c:v>
                </c:pt>
                <c:pt idx="71">
                  <c:v>201204.0</c:v>
                </c:pt>
                <c:pt idx="72">
                  <c:v>201203.0</c:v>
                </c:pt>
                <c:pt idx="73">
                  <c:v>201202.0</c:v>
                </c:pt>
                <c:pt idx="74">
                  <c:v>201201.0</c:v>
                </c:pt>
                <c:pt idx="75">
                  <c:v>201112.0</c:v>
                </c:pt>
                <c:pt idx="76">
                  <c:v>201111.0</c:v>
                </c:pt>
                <c:pt idx="77">
                  <c:v>201110.0</c:v>
                </c:pt>
                <c:pt idx="78">
                  <c:v>201109.0</c:v>
                </c:pt>
                <c:pt idx="79">
                  <c:v>201108.0</c:v>
                </c:pt>
                <c:pt idx="80">
                  <c:v>201107.0</c:v>
                </c:pt>
                <c:pt idx="81">
                  <c:v>201106.0</c:v>
                </c:pt>
                <c:pt idx="82">
                  <c:v>201105.0</c:v>
                </c:pt>
                <c:pt idx="83">
                  <c:v>201104.0</c:v>
                </c:pt>
                <c:pt idx="84">
                  <c:v>201103.0</c:v>
                </c:pt>
                <c:pt idx="85">
                  <c:v>201102.0</c:v>
                </c:pt>
                <c:pt idx="86">
                  <c:v>201101.0</c:v>
                </c:pt>
                <c:pt idx="87">
                  <c:v>201012.0</c:v>
                </c:pt>
                <c:pt idx="88">
                  <c:v>201011.0</c:v>
                </c:pt>
                <c:pt idx="89">
                  <c:v>201010.0</c:v>
                </c:pt>
                <c:pt idx="90">
                  <c:v>201009.0</c:v>
                </c:pt>
                <c:pt idx="91">
                  <c:v>201008.0</c:v>
                </c:pt>
                <c:pt idx="92">
                  <c:v>201007.0</c:v>
                </c:pt>
                <c:pt idx="93">
                  <c:v>201006.0</c:v>
                </c:pt>
                <c:pt idx="94">
                  <c:v>201005.0</c:v>
                </c:pt>
                <c:pt idx="95">
                  <c:v>201004.0</c:v>
                </c:pt>
                <c:pt idx="96">
                  <c:v>201003.0</c:v>
                </c:pt>
                <c:pt idx="97">
                  <c:v>201002.0</c:v>
                </c:pt>
                <c:pt idx="98">
                  <c:v>201001.0</c:v>
                </c:pt>
                <c:pt idx="99">
                  <c:v>200912.0</c:v>
                </c:pt>
                <c:pt idx="100">
                  <c:v>200911.0</c:v>
                </c:pt>
                <c:pt idx="101">
                  <c:v>200910.0</c:v>
                </c:pt>
                <c:pt idx="102">
                  <c:v>200909.0</c:v>
                </c:pt>
                <c:pt idx="103">
                  <c:v>200908.0</c:v>
                </c:pt>
                <c:pt idx="104">
                  <c:v>200907.0</c:v>
                </c:pt>
                <c:pt idx="105">
                  <c:v>200906.0</c:v>
                </c:pt>
                <c:pt idx="106">
                  <c:v>200905.0</c:v>
                </c:pt>
                <c:pt idx="107">
                  <c:v>200904.0</c:v>
                </c:pt>
                <c:pt idx="108">
                  <c:v>200903.0</c:v>
                </c:pt>
                <c:pt idx="109">
                  <c:v>200902.0</c:v>
                </c:pt>
                <c:pt idx="110">
                  <c:v>200901.0</c:v>
                </c:pt>
                <c:pt idx="111">
                  <c:v>200812.0</c:v>
                </c:pt>
                <c:pt idx="112">
                  <c:v>200811.0</c:v>
                </c:pt>
                <c:pt idx="113">
                  <c:v>200810.0</c:v>
                </c:pt>
                <c:pt idx="114">
                  <c:v>200809.0</c:v>
                </c:pt>
                <c:pt idx="115">
                  <c:v>200808.0</c:v>
                </c:pt>
                <c:pt idx="116">
                  <c:v>200807.0</c:v>
                </c:pt>
                <c:pt idx="117">
                  <c:v>200806.0</c:v>
                </c:pt>
                <c:pt idx="118">
                  <c:v>200805.0</c:v>
                </c:pt>
                <c:pt idx="119">
                  <c:v>200804.0</c:v>
                </c:pt>
                <c:pt idx="120">
                  <c:v>200803.0</c:v>
                </c:pt>
                <c:pt idx="121">
                  <c:v>200802.0</c:v>
                </c:pt>
                <c:pt idx="122">
                  <c:v>200801.0</c:v>
                </c:pt>
                <c:pt idx="123">
                  <c:v>200712.0</c:v>
                </c:pt>
                <c:pt idx="124">
                  <c:v>200711.0</c:v>
                </c:pt>
                <c:pt idx="125">
                  <c:v>200710.0</c:v>
                </c:pt>
                <c:pt idx="126">
                  <c:v>200709.0</c:v>
                </c:pt>
                <c:pt idx="127">
                  <c:v>200708.0</c:v>
                </c:pt>
                <c:pt idx="128">
                  <c:v>200707.0</c:v>
                </c:pt>
                <c:pt idx="129">
                  <c:v>200706.0</c:v>
                </c:pt>
                <c:pt idx="130">
                  <c:v>200705.0</c:v>
                </c:pt>
                <c:pt idx="131">
                  <c:v>200704.0</c:v>
                </c:pt>
                <c:pt idx="132">
                  <c:v>200703.0</c:v>
                </c:pt>
                <c:pt idx="133">
                  <c:v>200702.0</c:v>
                </c:pt>
                <c:pt idx="134">
                  <c:v>200701.0</c:v>
                </c:pt>
                <c:pt idx="135">
                  <c:v>200612.0</c:v>
                </c:pt>
                <c:pt idx="136">
                  <c:v>200611.0</c:v>
                </c:pt>
                <c:pt idx="137">
                  <c:v>200610.0</c:v>
                </c:pt>
                <c:pt idx="138">
                  <c:v>200609.0</c:v>
                </c:pt>
                <c:pt idx="139">
                  <c:v>200608.0</c:v>
                </c:pt>
                <c:pt idx="140">
                  <c:v>200607.0</c:v>
                </c:pt>
                <c:pt idx="141">
                  <c:v>200606.0</c:v>
                </c:pt>
                <c:pt idx="142">
                  <c:v>200605.0</c:v>
                </c:pt>
                <c:pt idx="143">
                  <c:v>200604.0</c:v>
                </c:pt>
                <c:pt idx="144">
                  <c:v>200603.0</c:v>
                </c:pt>
                <c:pt idx="145">
                  <c:v>200602.0</c:v>
                </c:pt>
                <c:pt idx="146">
                  <c:v>200601.0</c:v>
                </c:pt>
                <c:pt idx="147">
                  <c:v>200512.0</c:v>
                </c:pt>
                <c:pt idx="148">
                  <c:v>200511.0</c:v>
                </c:pt>
                <c:pt idx="149">
                  <c:v>200510.0</c:v>
                </c:pt>
                <c:pt idx="150">
                  <c:v>200509.0</c:v>
                </c:pt>
                <c:pt idx="151">
                  <c:v>200508.0</c:v>
                </c:pt>
                <c:pt idx="152">
                  <c:v>200507.0</c:v>
                </c:pt>
                <c:pt idx="153">
                  <c:v>200506.0</c:v>
                </c:pt>
                <c:pt idx="154">
                  <c:v>200505.0</c:v>
                </c:pt>
                <c:pt idx="155">
                  <c:v>200504.0</c:v>
                </c:pt>
                <c:pt idx="156">
                  <c:v>200503.0</c:v>
                </c:pt>
                <c:pt idx="157">
                  <c:v>200502.0</c:v>
                </c:pt>
                <c:pt idx="158">
                  <c:v>200501.0</c:v>
                </c:pt>
              </c:numCache>
            </c:numRef>
          </c:cat>
          <c:val>
            <c:numRef>
              <c:f>工作表5!$B$3:$B$161</c:f>
              <c:numCache>
                <c:formatCode>General</c:formatCode>
                <c:ptCount val="159"/>
                <c:pt idx="0">
                  <c:v>51.5</c:v>
                </c:pt>
                <c:pt idx="1">
                  <c:v>50.3</c:v>
                </c:pt>
                <c:pt idx="2">
                  <c:v>51.3</c:v>
                </c:pt>
                <c:pt idx="3">
                  <c:v>51.6</c:v>
                </c:pt>
                <c:pt idx="4">
                  <c:v>51.8</c:v>
                </c:pt>
                <c:pt idx="5">
                  <c:v>51.6</c:v>
                </c:pt>
                <c:pt idx="6">
                  <c:v>52.4</c:v>
                </c:pt>
                <c:pt idx="7">
                  <c:v>51.7</c:v>
                </c:pt>
                <c:pt idx="8">
                  <c:v>51.4</c:v>
                </c:pt>
                <c:pt idx="9">
                  <c:v>51.7</c:v>
                </c:pt>
                <c:pt idx="10">
                  <c:v>51.2</c:v>
                </c:pt>
                <c:pt idx="11">
                  <c:v>51.2</c:v>
                </c:pt>
                <c:pt idx="12">
                  <c:v>51.8</c:v>
                </c:pt>
                <c:pt idx="13">
                  <c:v>51.6</c:v>
                </c:pt>
                <c:pt idx="14">
                  <c:v>51.3</c:v>
                </c:pt>
                <c:pt idx="15">
                  <c:v>51.4</c:v>
                </c:pt>
                <c:pt idx="16">
                  <c:v>51.7</c:v>
                </c:pt>
                <c:pt idx="17">
                  <c:v>51.2</c:v>
                </c:pt>
                <c:pt idx="18">
                  <c:v>50.4</c:v>
                </c:pt>
                <c:pt idx="19">
                  <c:v>50.4</c:v>
                </c:pt>
                <c:pt idx="20">
                  <c:v>49.9</c:v>
                </c:pt>
                <c:pt idx="21">
                  <c:v>50.0</c:v>
                </c:pt>
                <c:pt idx="22">
                  <c:v>50.1</c:v>
                </c:pt>
                <c:pt idx="23">
                  <c:v>50.1</c:v>
                </c:pt>
                <c:pt idx="24">
                  <c:v>50.2</c:v>
                </c:pt>
                <c:pt idx="25">
                  <c:v>49.0</c:v>
                </c:pt>
                <c:pt idx="26">
                  <c:v>49.4</c:v>
                </c:pt>
                <c:pt idx="27">
                  <c:v>49.7</c:v>
                </c:pt>
                <c:pt idx="28">
                  <c:v>49.6</c:v>
                </c:pt>
                <c:pt idx="29">
                  <c:v>49.8</c:v>
                </c:pt>
                <c:pt idx="30">
                  <c:v>49.8</c:v>
                </c:pt>
                <c:pt idx="31">
                  <c:v>49.7</c:v>
                </c:pt>
                <c:pt idx="32">
                  <c:v>50.0</c:v>
                </c:pt>
                <c:pt idx="33">
                  <c:v>50.2</c:v>
                </c:pt>
                <c:pt idx="34">
                  <c:v>50.2</c:v>
                </c:pt>
                <c:pt idx="35">
                  <c:v>50.1</c:v>
                </c:pt>
                <c:pt idx="36">
                  <c:v>50.1</c:v>
                </c:pt>
                <c:pt idx="37">
                  <c:v>49.9</c:v>
                </c:pt>
                <c:pt idx="38">
                  <c:v>49.8</c:v>
                </c:pt>
                <c:pt idx="39">
                  <c:v>50.1</c:v>
                </c:pt>
                <c:pt idx="40">
                  <c:v>50.3</c:v>
                </c:pt>
                <c:pt idx="41">
                  <c:v>50.8</c:v>
                </c:pt>
                <c:pt idx="42">
                  <c:v>51.1</c:v>
                </c:pt>
                <c:pt idx="43">
                  <c:v>51.1</c:v>
                </c:pt>
                <c:pt idx="44">
                  <c:v>51.7</c:v>
                </c:pt>
                <c:pt idx="45">
                  <c:v>51.0</c:v>
                </c:pt>
                <c:pt idx="46">
                  <c:v>50.8</c:v>
                </c:pt>
                <c:pt idx="47">
                  <c:v>50.4</c:v>
                </c:pt>
                <c:pt idx="48">
                  <c:v>50.3</c:v>
                </c:pt>
                <c:pt idx="49">
                  <c:v>50.2</c:v>
                </c:pt>
                <c:pt idx="50">
                  <c:v>50.5</c:v>
                </c:pt>
                <c:pt idx="51">
                  <c:v>51.0</c:v>
                </c:pt>
                <c:pt idx="52">
                  <c:v>51.4</c:v>
                </c:pt>
                <c:pt idx="53">
                  <c:v>51.4</c:v>
                </c:pt>
                <c:pt idx="54">
                  <c:v>51.1</c:v>
                </c:pt>
                <c:pt idx="55">
                  <c:v>51.0</c:v>
                </c:pt>
                <c:pt idx="56">
                  <c:v>50.3</c:v>
                </c:pt>
                <c:pt idx="57">
                  <c:v>50.1</c:v>
                </c:pt>
                <c:pt idx="58">
                  <c:v>50.8</c:v>
                </c:pt>
                <c:pt idx="59">
                  <c:v>50.6</c:v>
                </c:pt>
                <c:pt idx="60">
                  <c:v>50.9</c:v>
                </c:pt>
                <c:pt idx="61">
                  <c:v>50.1</c:v>
                </c:pt>
                <c:pt idx="62">
                  <c:v>50.4</c:v>
                </c:pt>
                <c:pt idx="63">
                  <c:v>50.6</c:v>
                </c:pt>
                <c:pt idx="64">
                  <c:v>50.6</c:v>
                </c:pt>
                <c:pt idx="65">
                  <c:v>50.2</c:v>
                </c:pt>
                <c:pt idx="66">
                  <c:v>49.8</c:v>
                </c:pt>
                <c:pt idx="67">
                  <c:v>49.2</c:v>
                </c:pt>
                <c:pt idx="68">
                  <c:v>50.1</c:v>
                </c:pt>
                <c:pt idx="69">
                  <c:v>50.2</c:v>
                </c:pt>
                <c:pt idx="70">
                  <c:v>50.4</c:v>
                </c:pt>
                <c:pt idx="71">
                  <c:v>53.3</c:v>
                </c:pt>
                <c:pt idx="72">
                  <c:v>53.1</c:v>
                </c:pt>
                <c:pt idx="73">
                  <c:v>51.0</c:v>
                </c:pt>
                <c:pt idx="74">
                  <c:v>50.5</c:v>
                </c:pt>
                <c:pt idx="75">
                  <c:v>50.3</c:v>
                </c:pt>
                <c:pt idx="76">
                  <c:v>49.0</c:v>
                </c:pt>
                <c:pt idx="77">
                  <c:v>50.4</c:v>
                </c:pt>
                <c:pt idx="78">
                  <c:v>51.2</c:v>
                </c:pt>
                <c:pt idx="79">
                  <c:v>50.9</c:v>
                </c:pt>
                <c:pt idx="80">
                  <c:v>50.7</c:v>
                </c:pt>
                <c:pt idx="81">
                  <c:v>50.9</c:v>
                </c:pt>
                <c:pt idx="82">
                  <c:v>52.0</c:v>
                </c:pt>
                <c:pt idx="83">
                  <c:v>52.9</c:v>
                </c:pt>
                <c:pt idx="84">
                  <c:v>53.4</c:v>
                </c:pt>
                <c:pt idx="85">
                  <c:v>52.2</c:v>
                </c:pt>
                <c:pt idx="86">
                  <c:v>52.9</c:v>
                </c:pt>
                <c:pt idx="87">
                  <c:v>53.9</c:v>
                </c:pt>
                <c:pt idx="88">
                  <c:v>55.2</c:v>
                </c:pt>
                <c:pt idx="89">
                  <c:v>54.7</c:v>
                </c:pt>
                <c:pt idx="90">
                  <c:v>53.8</c:v>
                </c:pt>
                <c:pt idx="91">
                  <c:v>51.7</c:v>
                </c:pt>
                <c:pt idx="92">
                  <c:v>51.2</c:v>
                </c:pt>
                <c:pt idx="93">
                  <c:v>52.1</c:v>
                </c:pt>
                <c:pt idx="94">
                  <c:v>53.9</c:v>
                </c:pt>
                <c:pt idx="95">
                  <c:v>55.7</c:v>
                </c:pt>
                <c:pt idx="96">
                  <c:v>55.1</c:v>
                </c:pt>
                <c:pt idx="97">
                  <c:v>52.0</c:v>
                </c:pt>
                <c:pt idx="98">
                  <c:v>55.8</c:v>
                </c:pt>
                <c:pt idx="99">
                  <c:v>56.6</c:v>
                </c:pt>
                <c:pt idx="100">
                  <c:v>55.2</c:v>
                </c:pt>
                <c:pt idx="101">
                  <c:v>55.2</c:v>
                </c:pt>
                <c:pt idx="102">
                  <c:v>54.3</c:v>
                </c:pt>
                <c:pt idx="103">
                  <c:v>54.0</c:v>
                </c:pt>
                <c:pt idx="104">
                  <c:v>53.3</c:v>
                </c:pt>
                <c:pt idx="105">
                  <c:v>53.2</c:v>
                </c:pt>
                <c:pt idx="106">
                  <c:v>53.1</c:v>
                </c:pt>
                <c:pt idx="107">
                  <c:v>53.5</c:v>
                </c:pt>
                <c:pt idx="108">
                  <c:v>52.4</c:v>
                </c:pt>
                <c:pt idx="109">
                  <c:v>49.0</c:v>
                </c:pt>
                <c:pt idx="110">
                  <c:v>45.3</c:v>
                </c:pt>
                <c:pt idx="111">
                  <c:v>41.2</c:v>
                </c:pt>
                <c:pt idx="112">
                  <c:v>38.8</c:v>
                </c:pt>
                <c:pt idx="113">
                  <c:v>44.6</c:v>
                </c:pt>
                <c:pt idx="114">
                  <c:v>51.2</c:v>
                </c:pt>
                <c:pt idx="115">
                  <c:v>48.4</c:v>
                </c:pt>
                <c:pt idx="116">
                  <c:v>48.4</c:v>
                </c:pt>
                <c:pt idx="117">
                  <c:v>52.0</c:v>
                </c:pt>
                <c:pt idx="118">
                  <c:v>53.3</c:v>
                </c:pt>
                <c:pt idx="119">
                  <c:v>59.2</c:v>
                </c:pt>
                <c:pt idx="120">
                  <c:v>58.4</c:v>
                </c:pt>
                <c:pt idx="121">
                  <c:v>53.4</c:v>
                </c:pt>
                <c:pt idx="122">
                  <c:v>53.0</c:v>
                </c:pt>
                <c:pt idx="123" formatCode="0.0">
                  <c:v>55.3</c:v>
                </c:pt>
                <c:pt idx="124" formatCode="0.0">
                  <c:v>55.4</c:v>
                </c:pt>
                <c:pt idx="125" formatCode="0.0">
                  <c:v>53.2</c:v>
                </c:pt>
                <c:pt idx="126" formatCode="0.0">
                  <c:v>56.1</c:v>
                </c:pt>
                <c:pt idx="127" formatCode="0.0">
                  <c:v>54.0</c:v>
                </c:pt>
                <c:pt idx="128" formatCode="0.0">
                  <c:v>53.3</c:v>
                </c:pt>
                <c:pt idx="129" formatCode="0.0">
                  <c:v>54.5</c:v>
                </c:pt>
                <c:pt idx="130" formatCode="0.0">
                  <c:v>55.7</c:v>
                </c:pt>
                <c:pt idx="131" formatCode="0.0">
                  <c:v>58.6</c:v>
                </c:pt>
                <c:pt idx="132" formatCode="0.0">
                  <c:v>56.1</c:v>
                </c:pt>
                <c:pt idx="133" formatCode="0.0">
                  <c:v>53.1</c:v>
                </c:pt>
                <c:pt idx="134" formatCode="0.0">
                  <c:v>55.1</c:v>
                </c:pt>
                <c:pt idx="135" formatCode="0.0">
                  <c:v>54.8</c:v>
                </c:pt>
                <c:pt idx="136" formatCode="0.0">
                  <c:v>55.3</c:v>
                </c:pt>
                <c:pt idx="137" formatCode="0.0">
                  <c:v>54.7</c:v>
                </c:pt>
                <c:pt idx="138">
                  <c:v>57.0</c:v>
                </c:pt>
                <c:pt idx="139">
                  <c:v>53.1</c:v>
                </c:pt>
                <c:pt idx="140">
                  <c:v>52.4</c:v>
                </c:pt>
                <c:pt idx="141">
                  <c:v>54.1</c:v>
                </c:pt>
                <c:pt idx="142">
                  <c:v>54.8</c:v>
                </c:pt>
                <c:pt idx="143">
                  <c:v>58.1</c:v>
                </c:pt>
                <c:pt idx="144">
                  <c:v>55.3</c:v>
                </c:pt>
                <c:pt idx="145">
                  <c:v>52.1</c:v>
                </c:pt>
                <c:pt idx="146">
                  <c:v>52.1</c:v>
                </c:pt>
                <c:pt idx="147">
                  <c:v>54.3</c:v>
                </c:pt>
                <c:pt idx="148">
                  <c:v>54.1</c:v>
                </c:pt>
                <c:pt idx="149">
                  <c:v>54.1</c:v>
                </c:pt>
                <c:pt idx="150">
                  <c:v>55.1</c:v>
                </c:pt>
                <c:pt idx="151">
                  <c:v>52.6</c:v>
                </c:pt>
                <c:pt idx="152">
                  <c:v>51.1</c:v>
                </c:pt>
                <c:pt idx="153">
                  <c:v>51.7</c:v>
                </c:pt>
                <c:pt idx="154">
                  <c:v>52.9</c:v>
                </c:pt>
                <c:pt idx="155">
                  <c:v>56.7</c:v>
                </c:pt>
                <c:pt idx="156">
                  <c:v>57.9</c:v>
                </c:pt>
                <c:pt idx="157">
                  <c:v>54.5</c:v>
                </c:pt>
                <c:pt idx="158">
                  <c:v>54.7</c:v>
                </c:pt>
              </c:numCache>
            </c:numRef>
          </c:val>
          <c:smooth val="0"/>
        </c:ser>
        <c:dLbls>
          <c:showLegendKey val="0"/>
          <c:showVal val="0"/>
          <c:showCatName val="0"/>
          <c:showSerName val="0"/>
          <c:showPercent val="0"/>
          <c:showBubbleSize val="0"/>
        </c:dLbls>
        <c:smooth val="0"/>
        <c:axId val="-2134716016"/>
        <c:axId val="-2134712304"/>
      </c:lineChart>
      <c:catAx>
        <c:axId val="-21347160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2134712304"/>
        <c:crosses val="autoZero"/>
        <c:auto val="1"/>
        <c:lblAlgn val="ctr"/>
        <c:lblOffset val="100"/>
        <c:noMultiLvlLbl val="0"/>
      </c:catAx>
      <c:valAx>
        <c:axId val="-2134712304"/>
        <c:scaling>
          <c:orientation val="minMax"/>
          <c:max val="60.0"/>
          <c:min val="35.0"/>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471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0"/>
          <c:tx>
            <c:strRef>
              <c:f>工作表3!$D$1</c:f>
              <c:strCache>
                <c:ptCount val="1"/>
                <c:pt idx="0">
                  <c:v>净利润同比增长率</c:v>
                </c:pt>
              </c:strCache>
            </c:strRef>
          </c:tx>
          <c:spPr>
            <a:ln w="28575" cap="rnd">
              <a:solidFill>
                <a:schemeClr val="accent1"/>
              </a:solidFill>
              <a:round/>
            </a:ln>
            <a:effectLst/>
          </c:spPr>
          <c:marker>
            <c:symbol val="none"/>
          </c:marker>
          <c:cat>
            <c:numRef>
              <c:f>工作表3!$A$2:$A$11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工作表3!$D$2:$D$11</c:f>
              <c:numCache>
                <c:formatCode>0.00%</c:formatCode>
                <c:ptCount val="10"/>
                <c:pt idx="0">
                  <c:v>0.2178</c:v>
                </c:pt>
                <c:pt idx="1">
                  <c:v>0.6637</c:v>
                </c:pt>
                <c:pt idx="2">
                  <c:v>0.4707</c:v>
                </c:pt>
                <c:pt idx="3">
                  <c:v>0.4445</c:v>
                </c:pt>
                <c:pt idx="4">
                  <c:v>0.2425</c:v>
                </c:pt>
                <c:pt idx="5">
                  <c:v>0.316</c:v>
                </c:pt>
                <c:pt idx="6">
                  <c:v>0.2366</c:v>
                </c:pt>
                <c:pt idx="7">
                  <c:v>0.4427</c:v>
                </c:pt>
                <c:pt idx="8">
                  <c:v>0.7968</c:v>
                </c:pt>
                <c:pt idx="9">
                  <c:v>0.3357</c:v>
                </c:pt>
              </c:numCache>
            </c:numRef>
          </c:val>
          <c:smooth val="0"/>
        </c:ser>
        <c:ser>
          <c:idx val="7"/>
          <c:order val="1"/>
          <c:tx>
            <c:strRef>
              <c:f>工作表3!$H$1</c:f>
              <c:strCache>
                <c:ptCount val="1"/>
                <c:pt idx="0">
                  <c:v>营业总收入同比增长率</c:v>
                </c:pt>
              </c:strCache>
            </c:strRef>
          </c:tx>
          <c:spPr>
            <a:ln w="28575" cap="rnd">
              <a:solidFill>
                <a:schemeClr val="accent6"/>
              </a:solidFill>
              <a:round/>
            </a:ln>
            <a:effectLst/>
          </c:spPr>
          <c:marker>
            <c:symbol val="none"/>
          </c:marker>
          <c:cat>
            <c:numRef>
              <c:f>工作表3!$A$2:$A$11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工作表3!$H$2:$H$11</c:f>
              <c:numCache>
                <c:formatCode>0.00%</c:formatCode>
                <c:ptCount val="10"/>
                <c:pt idx="0">
                  <c:v>0.4269</c:v>
                </c:pt>
                <c:pt idx="1">
                  <c:v>-0.0162</c:v>
                </c:pt>
                <c:pt idx="2">
                  <c:v>0.6014</c:v>
                </c:pt>
                <c:pt idx="3">
                  <c:v>0.3608</c:v>
                </c:pt>
                <c:pt idx="4">
                  <c:v>0.2124</c:v>
                </c:pt>
                <c:pt idx="5">
                  <c:v>0.282</c:v>
                </c:pt>
                <c:pt idx="6">
                  <c:v>0.1688</c:v>
                </c:pt>
                <c:pt idx="7">
                  <c:v>0.2398</c:v>
                </c:pt>
                <c:pt idx="8">
                  <c:v>0.432</c:v>
                </c:pt>
                <c:pt idx="9">
                  <c:v>0.3959</c:v>
                </c:pt>
              </c:numCache>
            </c:numRef>
          </c:val>
          <c:smooth val="0"/>
        </c:ser>
        <c:ser>
          <c:idx val="15"/>
          <c:order val="2"/>
          <c:tx>
            <c:strRef>
              <c:f>工作表3!$P$1</c:f>
              <c:strCache>
                <c:ptCount val="1"/>
                <c:pt idx="0">
                  <c:v>销售毛利率</c:v>
                </c:pt>
              </c:strCache>
            </c:strRef>
          </c:tx>
          <c:spPr>
            <a:ln w="28575" cap="rnd">
              <a:solidFill>
                <a:schemeClr val="accent4">
                  <a:lumMod val="60000"/>
                  <a:lumOff val="40000"/>
                </a:schemeClr>
              </a:solidFill>
              <a:round/>
            </a:ln>
            <a:effectLst/>
          </c:spPr>
          <c:marker>
            <c:symbol val="none"/>
          </c:marker>
          <c:cat>
            <c:numRef>
              <c:f>工作表3!$A$2:$A$11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工作表3!$P$2:$P$11</c:f>
              <c:numCache>
                <c:formatCode>0.00%</c:formatCode>
                <c:ptCount val="10"/>
                <c:pt idx="0">
                  <c:v>0.2186</c:v>
                </c:pt>
                <c:pt idx="1">
                  <c:v>0.2935</c:v>
                </c:pt>
                <c:pt idx="2">
                  <c:v>0.3117</c:v>
                </c:pt>
                <c:pt idx="3">
                  <c:v>0.3596</c:v>
                </c:pt>
                <c:pt idx="4">
                  <c:v>0.361</c:v>
                </c:pt>
                <c:pt idx="5">
                  <c:v>0.3713</c:v>
                </c:pt>
                <c:pt idx="6">
                  <c:v>0.3804</c:v>
                </c:pt>
                <c:pt idx="7">
                  <c:v>0.419</c:v>
                </c:pt>
                <c:pt idx="8">
                  <c:v>0.4532</c:v>
                </c:pt>
              </c:numCache>
            </c:numRef>
          </c:val>
          <c:smooth val="0"/>
        </c:ser>
        <c:dLbls>
          <c:showLegendKey val="0"/>
          <c:showVal val="0"/>
          <c:showCatName val="0"/>
          <c:showSerName val="0"/>
          <c:showPercent val="0"/>
          <c:showBubbleSize val="0"/>
        </c:dLbls>
        <c:marker val="1"/>
        <c:smooth val="0"/>
        <c:axId val="-966172032"/>
        <c:axId val="-985745344"/>
      </c:lineChart>
      <c:lineChart>
        <c:grouping val="standard"/>
        <c:varyColors val="0"/>
        <c:ser>
          <c:idx val="19"/>
          <c:order val="3"/>
          <c:tx>
            <c:strRef>
              <c:f>工作表3!$T$1</c:f>
              <c:strCache>
                <c:ptCount val="1"/>
                <c:pt idx="0">
                  <c:v>固定资产周转率</c:v>
                </c:pt>
              </c:strCache>
            </c:strRef>
          </c:tx>
          <c:spPr>
            <a:ln w="28575" cap="rnd">
              <a:solidFill>
                <a:schemeClr val="accent2">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工作表3!$T$2:$T$11</c:f>
              <c:numCache>
                <c:formatCode>0.00</c:formatCode>
                <c:ptCount val="10"/>
                <c:pt idx="0">
                  <c:v>5.635442352068304</c:v>
                </c:pt>
                <c:pt idx="1">
                  <c:v>3.761722363795699</c:v>
                </c:pt>
                <c:pt idx="2">
                  <c:v>5.320539775326258</c:v>
                </c:pt>
                <c:pt idx="3">
                  <c:v>4.713550266561878</c:v>
                </c:pt>
                <c:pt idx="4">
                  <c:v>3.90814853725374</c:v>
                </c:pt>
                <c:pt idx="5">
                  <c:v>3.47968794832633</c:v>
                </c:pt>
                <c:pt idx="6">
                  <c:v>2.733844029432144</c:v>
                </c:pt>
                <c:pt idx="7">
                  <c:v>2.220098338287792</c:v>
                </c:pt>
                <c:pt idx="8">
                  <c:v>3.107697778082174</c:v>
                </c:pt>
              </c:numCache>
            </c:numRef>
          </c:val>
          <c:smooth val="0"/>
        </c:ser>
        <c:dLbls>
          <c:showLegendKey val="0"/>
          <c:showVal val="0"/>
          <c:showCatName val="0"/>
          <c:showSerName val="0"/>
          <c:showPercent val="0"/>
          <c:showBubbleSize val="0"/>
        </c:dLbls>
        <c:marker val="1"/>
        <c:smooth val="0"/>
        <c:axId val="-985831952"/>
        <c:axId val="-970746816"/>
      </c:lineChart>
      <c:catAx>
        <c:axId val="-9661720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5745344"/>
        <c:crosses val="autoZero"/>
        <c:auto val="1"/>
        <c:lblAlgn val="ctr"/>
        <c:lblOffset val="100"/>
        <c:noMultiLvlLbl val="0"/>
      </c:catAx>
      <c:valAx>
        <c:axId val="-985745344"/>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6172032"/>
        <c:crosses val="autoZero"/>
        <c:crossBetween val="between"/>
      </c:valAx>
      <c:valAx>
        <c:axId val="-970746816"/>
        <c:scaling>
          <c:orientation val="minMax"/>
          <c:max val="8.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5831952"/>
        <c:crosses val="max"/>
        <c:crossBetween val="between"/>
      </c:valAx>
      <c:catAx>
        <c:axId val="-985831952"/>
        <c:scaling>
          <c:orientation val="minMax"/>
        </c:scaling>
        <c:delete val="1"/>
        <c:axPos val="b"/>
        <c:numFmt formatCode="General" sourceLinked="1"/>
        <c:majorTickMark val="out"/>
        <c:minorTickMark val="none"/>
        <c:tickLblPos val="nextTo"/>
        <c:crossAx val="-9707468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工作表7!$F$1</c:f>
              <c:strCache>
                <c:ptCount val="1"/>
                <c:pt idx="0">
                  <c:v>扣非净利润同比增长率</c:v>
                </c:pt>
              </c:strCache>
            </c:strRef>
          </c:tx>
          <c:spPr>
            <a:ln w="28575" cap="rnd">
              <a:solidFill>
                <a:schemeClr val="accent1"/>
              </a:solidFill>
              <a:round/>
            </a:ln>
            <a:effectLst/>
          </c:spPr>
          <c:marker>
            <c:symbol val="none"/>
          </c:marker>
          <c:cat>
            <c:numRef>
              <c:f>工作表7!$A$2:$A$11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工作表7!$F$2:$F$11</c:f>
              <c:numCache>
                <c:formatCode>0.00%</c:formatCode>
                <c:ptCount val="10"/>
                <c:pt idx="0">
                  <c:v>0.2014</c:v>
                </c:pt>
                <c:pt idx="1">
                  <c:v>0.6958</c:v>
                </c:pt>
                <c:pt idx="2">
                  <c:v>0.1258</c:v>
                </c:pt>
                <c:pt idx="3">
                  <c:v>0.0786</c:v>
                </c:pt>
                <c:pt idx="4">
                  <c:v>0.4266</c:v>
                </c:pt>
                <c:pt idx="5">
                  <c:v>-0.0206</c:v>
                </c:pt>
                <c:pt idx="6">
                  <c:v>0.0715</c:v>
                </c:pt>
                <c:pt idx="7">
                  <c:v>0.1868</c:v>
                </c:pt>
                <c:pt idx="8">
                  <c:v>0.1717</c:v>
                </c:pt>
                <c:pt idx="9">
                  <c:v>-0.1107</c:v>
                </c:pt>
              </c:numCache>
            </c:numRef>
          </c:val>
          <c:smooth val="0"/>
        </c:ser>
        <c:ser>
          <c:idx val="2"/>
          <c:order val="2"/>
          <c:tx>
            <c:strRef>
              <c:f>工作表7!$H$1</c:f>
              <c:strCache>
                <c:ptCount val="1"/>
                <c:pt idx="0">
                  <c:v>营业总收入同比增长率</c:v>
                </c:pt>
              </c:strCache>
            </c:strRef>
          </c:tx>
          <c:spPr>
            <a:ln w="28575" cap="rnd">
              <a:solidFill>
                <a:schemeClr val="accent6"/>
              </a:solidFill>
              <a:round/>
            </a:ln>
            <a:effectLst/>
          </c:spPr>
          <c:marker>
            <c:symbol val="none"/>
          </c:marker>
          <c:cat>
            <c:numRef>
              <c:f>工作表7!$A$2:$A$11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工作表7!$H$2:$H$11</c:f>
              <c:numCache>
                <c:formatCode>0.00%</c:formatCode>
                <c:ptCount val="10"/>
                <c:pt idx="0">
                  <c:v>0.1388</c:v>
                </c:pt>
                <c:pt idx="1">
                  <c:v>0.082</c:v>
                </c:pt>
                <c:pt idx="2">
                  <c:v>0.2681</c:v>
                </c:pt>
                <c:pt idx="3">
                  <c:v>0.3473</c:v>
                </c:pt>
                <c:pt idx="4">
                  <c:v>0.2327</c:v>
                </c:pt>
                <c:pt idx="5">
                  <c:v>0.1951</c:v>
                </c:pt>
                <c:pt idx="6">
                  <c:v>0.0169</c:v>
                </c:pt>
                <c:pt idx="7">
                  <c:v>0.001</c:v>
                </c:pt>
                <c:pt idx="8">
                  <c:v>0.1496</c:v>
                </c:pt>
                <c:pt idx="9">
                  <c:v>0.1435</c:v>
                </c:pt>
              </c:numCache>
            </c:numRef>
          </c:val>
          <c:smooth val="0"/>
        </c:ser>
        <c:ser>
          <c:idx val="3"/>
          <c:order val="3"/>
          <c:tx>
            <c:strRef>
              <c:f>工作表7!$P$1</c:f>
              <c:strCache>
                <c:ptCount val="1"/>
                <c:pt idx="0">
                  <c:v>销售毛利率</c:v>
                </c:pt>
              </c:strCache>
            </c:strRef>
          </c:tx>
          <c:spPr>
            <a:ln w="28575" cap="rnd">
              <a:solidFill>
                <a:schemeClr val="accent4"/>
              </a:solidFill>
              <a:round/>
            </a:ln>
            <a:effectLst/>
          </c:spPr>
          <c:marker>
            <c:symbol val="none"/>
          </c:marker>
          <c:cat>
            <c:numRef>
              <c:f>工作表7!$A$2:$A$11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工作表7!$P$2:$P$11</c:f>
              <c:numCache>
                <c:formatCode>0.00%</c:formatCode>
                <c:ptCount val="10"/>
                <c:pt idx="0">
                  <c:v>0.1934</c:v>
                </c:pt>
                <c:pt idx="1">
                  <c:v>0.2472</c:v>
                </c:pt>
                <c:pt idx="2">
                  <c:v>0.2201</c:v>
                </c:pt>
                <c:pt idx="3">
                  <c:v>0.206</c:v>
                </c:pt>
                <c:pt idx="4">
                  <c:v>0.2423</c:v>
                </c:pt>
                <c:pt idx="5">
                  <c:v>0.2503</c:v>
                </c:pt>
                <c:pt idx="6">
                  <c:v>0.256</c:v>
                </c:pt>
                <c:pt idx="7">
                  <c:v>0.2713</c:v>
                </c:pt>
                <c:pt idx="8">
                  <c:v>0.2806</c:v>
                </c:pt>
                <c:pt idx="9">
                  <c:v>0.2828</c:v>
                </c:pt>
              </c:numCache>
            </c:numRef>
          </c:val>
          <c:smooth val="0"/>
        </c:ser>
        <c:dLbls>
          <c:showLegendKey val="0"/>
          <c:showVal val="0"/>
          <c:showCatName val="0"/>
          <c:showSerName val="0"/>
          <c:showPercent val="0"/>
          <c:showBubbleSize val="0"/>
        </c:dLbls>
        <c:marker val="1"/>
        <c:smooth val="0"/>
        <c:axId val="-966330096"/>
        <c:axId val="-989312480"/>
      </c:lineChart>
      <c:lineChart>
        <c:grouping val="standard"/>
        <c:varyColors val="0"/>
        <c:ser>
          <c:idx val="1"/>
          <c:order val="1"/>
          <c:tx>
            <c:strRef>
              <c:f>工作表7!$T$1</c:f>
              <c:strCache>
                <c:ptCount val="1"/>
                <c:pt idx="0">
                  <c:v>固定资产周转率</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工作表7!$A$2:$A$11</c:f>
              <c:numCache>
                <c:formatCode>General</c:formatCode>
                <c:ptCount val="10"/>
                <c:pt idx="0">
                  <c:v>2008.0</c:v>
                </c:pt>
                <c:pt idx="1">
                  <c:v>2009.0</c:v>
                </c:pt>
                <c:pt idx="2">
                  <c:v>2010.0</c:v>
                </c:pt>
                <c:pt idx="3">
                  <c:v>2011.0</c:v>
                </c:pt>
                <c:pt idx="4">
                  <c:v>2012.0</c:v>
                </c:pt>
                <c:pt idx="5">
                  <c:v>2013.0</c:v>
                </c:pt>
                <c:pt idx="6">
                  <c:v>2014.0</c:v>
                </c:pt>
                <c:pt idx="7">
                  <c:v>2015.0</c:v>
                </c:pt>
                <c:pt idx="8">
                  <c:v>2016.0</c:v>
                </c:pt>
                <c:pt idx="9">
                  <c:v>2017.0</c:v>
                </c:pt>
              </c:numCache>
            </c:numRef>
          </c:cat>
          <c:val>
            <c:numRef>
              <c:f>工作表7!$T$2:$T$11</c:f>
              <c:numCache>
                <c:formatCode>0.00</c:formatCode>
                <c:ptCount val="10"/>
                <c:pt idx="0">
                  <c:v>6.369410424127812</c:v>
                </c:pt>
                <c:pt idx="1">
                  <c:v>6.85536044629408</c:v>
                </c:pt>
                <c:pt idx="2">
                  <c:v>7.360416625171413</c:v>
                </c:pt>
                <c:pt idx="3">
                  <c:v>6.293206617072277</c:v>
                </c:pt>
                <c:pt idx="4">
                  <c:v>2.279249626354849</c:v>
                </c:pt>
                <c:pt idx="5">
                  <c:v>2.216814039143559</c:v>
                </c:pt>
                <c:pt idx="6">
                  <c:v>2.195870469817164</c:v>
                </c:pt>
                <c:pt idx="7">
                  <c:v>2.279600161864444</c:v>
                </c:pt>
                <c:pt idx="8">
                  <c:v>2.49014409184799</c:v>
                </c:pt>
                <c:pt idx="9">
                  <c:v>2.235741029290058</c:v>
                </c:pt>
              </c:numCache>
            </c:numRef>
          </c:val>
          <c:smooth val="0"/>
        </c:ser>
        <c:dLbls>
          <c:showLegendKey val="0"/>
          <c:showVal val="0"/>
          <c:showCatName val="0"/>
          <c:showSerName val="0"/>
          <c:showPercent val="0"/>
          <c:showBubbleSize val="0"/>
        </c:dLbls>
        <c:marker val="1"/>
        <c:smooth val="0"/>
        <c:axId val="-966609008"/>
        <c:axId val="-992958224"/>
      </c:lineChart>
      <c:catAx>
        <c:axId val="-9663300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9312480"/>
        <c:crosses val="autoZero"/>
        <c:auto val="1"/>
        <c:lblAlgn val="ctr"/>
        <c:lblOffset val="100"/>
        <c:noMultiLvlLbl val="0"/>
      </c:catAx>
      <c:valAx>
        <c:axId val="-98931248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6330096"/>
        <c:crosses val="autoZero"/>
        <c:crossBetween val="between"/>
      </c:valAx>
      <c:valAx>
        <c:axId val="-992958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6609008"/>
        <c:crosses val="max"/>
        <c:crossBetween val="between"/>
      </c:valAx>
      <c:catAx>
        <c:axId val="-966609008"/>
        <c:scaling>
          <c:orientation val="minMax"/>
        </c:scaling>
        <c:delete val="1"/>
        <c:axPos val="b"/>
        <c:numFmt formatCode="General" sourceLinked="1"/>
        <c:majorTickMark val="out"/>
        <c:minorTickMark val="none"/>
        <c:tickLblPos val="nextTo"/>
        <c:crossAx val="-9929582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image" Target="../media/image7.png"/><Relationship Id="rId12" Type="http://schemas.openxmlformats.org/officeDocument/2006/relationships/image" Target="../media/image8.png"/><Relationship Id="rId13" Type="http://schemas.openxmlformats.org/officeDocument/2006/relationships/image" Target="../media/image9.png"/><Relationship Id="rId14" Type="http://schemas.openxmlformats.org/officeDocument/2006/relationships/image" Target="../media/image10.png"/><Relationship Id="rId15" Type="http://schemas.openxmlformats.org/officeDocument/2006/relationships/image" Target="../media/image11.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 Id="rId6" Type="http://schemas.openxmlformats.org/officeDocument/2006/relationships/image" Target="../media/image2.png"/><Relationship Id="rId7" Type="http://schemas.openxmlformats.org/officeDocument/2006/relationships/image" Target="../media/image3.jpeg"/><Relationship Id="rId8" Type="http://schemas.openxmlformats.org/officeDocument/2006/relationships/image" Target="../media/image4.png"/><Relationship Id="rId9" Type="http://schemas.openxmlformats.org/officeDocument/2006/relationships/image" Target="../media/image5.png"/><Relationship Id="rId10"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7</xdr:col>
      <xdr:colOff>213360</xdr:colOff>
      <xdr:row>43</xdr:row>
      <xdr:rowOff>20320</xdr:rowOff>
    </xdr:from>
    <xdr:to>
      <xdr:col>12</xdr:col>
      <xdr:colOff>497840</xdr:colOff>
      <xdr:row>53</xdr:row>
      <xdr:rowOff>182880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193040</xdr:colOff>
      <xdr:row>57</xdr:row>
      <xdr:rowOff>0</xdr:rowOff>
    </xdr:from>
    <xdr:to>
      <xdr:col>12</xdr:col>
      <xdr:colOff>528320</xdr:colOff>
      <xdr:row>67</xdr:row>
      <xdr:rowOff>142240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203200</xdr:colOff>
      <xdr:row>112</xdr:row>
      <xdr:rowOff>10160</xdr:rowOff>
    </xdr:from>
    <xdr:to>
      <xdr:col>5</xdr:col>
      <xdr:colOff>833120</xdr:colOff>
      <xdr:row>123</xdr:row>
      <xdr:rowOff>182880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406400</xdr:colOff>
      <xdr:row>112</xdr:row>
      <xdr:rowOff>10160</xdr:rowOff>
    </xdr:from>
    <xdr:to>
      <xdr:col>12</xdr:col>
      <xdr:colOff>40640</xdr:colOff>
      <xdr:row>123</xdr:row>
      <xdr:rowOff>182880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20320</xdr:colOff>
      <xdr:row>126</xdr:row>
      <xdr:rowOff>213360</xdr:rowOff>
    </xdr:from>
    <xdr:to>
      <xdr:col>8</xdr:col>
      <xdr:colOff>406400</xdr:colOff>
      <xdr:row>131</xdr:row>
      <xdr:rowOff>76426</xdr:rowOff>
    </xdr:to>
    <xdr:pic>
      <xdr:nvPicPr>
        <xdr:cNvPr id="6" name="图片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57200" y="29453840"/>
          <a:ext cx="6979920" cy="1031466"/>
        </a:xfrm>
        <a:prstGeom prst="rect">
          <a:avLst/>
        </a:prstGeom>
      </xdr:spPr>
    </xdr:pic>
    <xdr:clientData/>
  </xdr:twoCellAnchor>
  <xdr:twoCellAnchor>
    <xdr:from>
      <xdr:col>1</xdr:col>
      <xdr:colOff>1229360</xdr:colOff>
      <xdr:row>127</xdr:row>
      <xdr:rowOff>223520</xdr:rowOff>
    </xdr:from>
    <xdr:to>
      <xdr:col>8</xdr:col>
      <xdr:colOff>325120</xdr:colOff>
      <xdr:row>128</xdr:row>
      <xdr:rowOff>0</xdr:rowOff>
    </xdr:to>
    <xdr:cxnSp macro="">
      <xdr:nvCxnSpPr>
        <xdr:cNvPr id="8" name="直线连接符 7"/>
        <xdr:cNvCxnSpPr/>
      </xdr:nvCxnSpPr>
      <xdr:spPr>
        <a:xfrm flipV="1">
          <a:off x="1666240" y="29697680"/>
          <a:ext cx="5689600" cy="1016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1229360</xdr:colOff>
      <xdr:row>129</xdr:row>
      <xdr:rowOff>0</xdr:rowOff>
    </xdr:from>
    <xdr:to>
      <xdr:col>3</xdr:col>
      <xdr:colOff>304800</xdr:colOff>
      <xdr:row>129</xdr:row>
      <xdr:rowOff>0</xdr:rowOff>
    </xdr:to>
    <xdr:cxnSp macro="">
      <xdr:nvCxnSpPr>
        <xdr:cNvPr id="9" name="直线连接符 8"/>
        <xdr:cNvCxnSpPr/>
      </xdr:nvCxnSpPr>
      <xdr:spPr>
        <a:xfrm>
          <a:off x="1666240" y="29941520"/>
          <a:ext cx="122936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325120</xdr:colOff>
      <xdr:row>311</xdr:row>
      <xdr:rowOff>162560</xdr:rowOff>
    </xdr:from>
    <xdr:to>
      <xdr:col>12</xdr:col>
      <xdr:colOff>558800</xdr:colOff>
      <xdr:row>322</xdr:row>
      <xdr:rowOff>154396</xdr:rowOff>
    </xdr:to>
    <xdr:pic>
      <xdr:nvPicPr>
        <xdr:cNvPr id="11" name="图片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492240" y="71577200"/>
          <a:ext cx="4277360" cy="2562316"/>
        </a:xfrm>
        <a:prstGeom prst="rect">
          <a:avLst/>
        </a:prstGeom>
      </xdr:spPr>
    </xdr:pic>
    <xdr:clientData/>
  </xdr:twoCellAnchor>
  <xdr:twoCellAnchor editAs="oneCell">
    <xdr:from>
      <xdr:col>6</xdr:col>
      <xdr:colOff>182880</xdr:colOff>
      <xdr:row>356</xdr:row>
      <xdr:rowOff>10160</xdr:rowOff>
    </xdr:from>
    <xdr:to>
      <xdr:col>12</xdr:col>
      <xdr:colOff>515620</xdr:colOff>
      <xdr:row>364</xdr:row>
      <xdr:rowOff>19685</xdr:rowOff>
    </xdr:to>
    <xdr:pic>
      <xdr:nvPicPr>
        <xdr:cNvPr id="13" name="图片 12"/>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55920" y="81239360"/>
          <a:ext cx="5270500" cy="1878965"/>
        </a:xfrm>
        <a:prstGeom prst="rect">
          <a:avLst/>
        </a:prstGeom>
        <a:noFill/>
        <a:ln>
          <a:noFill/>
        </a:ln>
      </xdr:spPr>
    </xdr:pic>
    <xdr:clientData/>
  </xdr:twoCellAnchor>
  <xdr:twoCellAnchor editAs="oneCell">
    <xdr:from>
      <xdr:col>6</xdr:col>
      <xdr:colOff>345440</xdr:colOff>
      <xdr:row>340</xdr:row>
      <xdr:rowOff>81279</xdr:rowOff>
    </xdr:from>
    <xdr:to>
      <xdr:col>12</xdr:col>
      <xdr:colOff>208378</xdr:colOff>
      <xdr:row>353</xdr:row>
      <xdr:rowOff>203200</xdr:rowOff>
    </xdr:to>
    <xdr:pic>
      <xdr:nvPicPr>
        <xdr:cNvPr id="14" name="图片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8480" y="77571599"/>
          <a:ext cx="4800698" cy="3159761"/>
        </a:xfrm>
        <a:prstGeom prst="rect">
          <a:avLst/>
        </a:prstGeom>
      </xdr:spPr>
    </xdr:pic>
    <xdr:clientData/>
  </xdr:twoCellAnchor>
  <xdr:twoCellAnchor editAs="oneCell">
    <xdr:from>
      <xdr:col>7</xdr:col>
      <xdr:colOff>314959</xdr:colOff>
      <xdr:row>298</xdr:row>
      <xdr:rowOff>193040</xdr:rowOff>
    </xdr:from>
    <xdr:to>
      <xdr:col>12</xdr:col>
      <xdr:colOff>522793</xdr:colOff>
      <xdr:row>310</xdr:row>
      <xdr:rowOff>111760</xdr:rowOff>
    </xdr:to>
    <xdr:pic>
      <xdr:nvPicPr>
        <xdr:cNvPr id="15" name="图片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482079" y="69504560"/>
          <a:ext cx="4251514" cy="2722880"/>
        </a:xfrm>
        <a:prstGeom prst="rect">
          <a:avLst/>
        </a:prstGeom>
      </xdr:spPr>
    </xdr:pic>
    <xdr:clientData/>
  </xdr:twoCellAnchor>
  <xdr:twoCellAnchor editAs="oneCell">
    <xdr:from>
      <xdr:col>1</xdr:col>
      <xdr:colOff>101600</xdr:colOff>
      <xdr:row>355</xdr:row>
      <xdr:rowOff>71120</xdr:rowOff>
    </xdr:from>
    <xdr:to>
      <xdr:col>5</xdr:col>
      <xdr:colOff>796330</xdr:colOff>
      <xdr:row>368</xdr:row>
      <xdr:rowOff>91439</xdr:rowOff>
    </xdr:to>
    <xdr:pic>
      <xdr:nvPicPr>
        <xdr:cNvPr id="16" name="图片 1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38480" y="84084160"/>
          <a:ext cx="4636810" cy="3058159"/>
        </a:xfrm>
        <a:prstGeom prst="rect">
          <a:avLst/>
        </a:prstGeom>
      </xdr:spPr>
    </xdr:pic>
    <xdr:clientData/>
  </xdr:twoCellAnchor>
  <xdr:twoCellAnchor editAs="oneCell">
    <xdr:from>
      <xdr:col>1</xdr:col>
      <xdr:colOff>20320</xdr:colOff>
      <xdr:row>384</xdr:row>
      <xdr:rowOff>203200</xdr:rowOff>
    </xdr:from>
    <xdr:to>
      <xdr:col>4</xdr:col>
      <xdr:colOff>528320</xdr:colOff>
      <xdr:row>396</xdr:row>
      <xdr:rowOff>110142</xdr:rowOff>
    </xdr:to>
    <xdr:pic>
      <xdr:nvPicPr>
        <xdr:cNvPr id="17" name="图片 1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7200" y="90759280"/>
          <a:ext cx="3556000" cy="2711102"/>
        </a:xfrm>
        <a:prstGeom prst="rect">
          <a:avLst/>
        </a:prstGeom>
      </xdr:spPr>
    </xdr:pic>
    <xdr:clientData/>
  </xdr:twoCellAnchor>
  <xdr:twoCellAnchor editAs="oneCell">
    <xdr:from>
      <xdr:col>4</xdr:col>
      <xdr:colOff>528320</xdr:colOff>
      <xdr:row>385</xdr:row>
      <xdr:rowOff>0</xdr:rowOff>
    </xdr:from>
    <xdr:to>
      <xdr:col>8</xdr:col>
      <xdr:colOff>389789</xdr:colOff>
      <xdr:row>396</xdr:row>
      <xdr:rowOff>121920</xdr:rowOff>
    </xdr:to>
    <xdr:pic>
      <xdr:nvPicPr>
        <xdr:cNvPr id="18" name="图片 17"/>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013200" y="90789760"/>
          <a:ext cx="3407309" cy="2692400"/>
        </a:xfrm>
        <a:prstGeom prst="rect">
          <a:avLst/>
        </a:prstGeom>
      </xdr:spPr>
    </xdr:pic>
    <xdr:clientData/>
  </xdr:twoCellAnchor>
  <xdr:twoCellAnchor editAs="oneCell">
    <xdr:from>
      <xdr:col>8</xdr:col>
      <xdr:colOff>335280</xdr:colOff>
      <xdr:row>384</xdr:row>
      <xdr:rowOff>213360</xdr:rowOff>
    </xdr:from>
    <xdr:to>
      <xdr:col>12</xdr:col>
      <xdr:colOff>532384</xdr:colOff>
      <xdr:row>396</xdr:row>
      <xdr:rowOff>142240</xdr:rowOff>
    </xdr:to>
    <xdr:pic>
      <xdr:nvPicPr>
        <xdr:cNvPr id="19" name="图片 1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366000" y="90769440"/>
          <a:ext cx="3377184" cy="2733040"/>
        </a:xfrm>
        <a:prstGeom prst="rect">
          <a:avLst/>
        </a:prstGeom>
      </xdr:spPr>
    </xdr:pic>
    <xdr:clientData/>
  </xdr:twoCellAnchor>
  <xdr:twoCellAnchor editAs="oneCell">
    <xdr:from>
      <xdr:col>1</xdr:col>
      <xdr:colOff>10160</xdr:colOff>
      <xdr:row>405</xdr:row>
      <xdr:rowOff>193040</xdr:rowOff>
    </xdr:from>
    <xdr:to>
      <xdr:col>6</xdr:col>
      <xdr:colOff>406400</xdr:colOff>
      <xdr:row>415</xdr:row>
      <xdr:rowOff>173325</xdr:rowOff>
    </xdr:to>
    <xdr:pic>
      <xdr:nvPicPr>
        <xdr:cNvPr id="20" name="图片 1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47040" y="95890080"/>
          <a:ext cx="5232400" cy="2317085"/>
        </a:xfrm>
        <a:prstGeom prst="rect">
          <a:avLst/>
        </a:prstGeom>
      </xdr:spPr>
    </xdr:pic>
    <xdr:clientData/>
  </xdr:twoCellAnchor>
  <xdr:twoCellAnchor editAs="oneCell">
    <xdr:from>
      <xdr:col>6</xdr:col>
      <xdr:colOff>406399</xdr:colOff>
      <xdr:row>405</xdr:row>
      <xdr:rowOff>193040</xdr:rowOff>
    </xdr:from>
    <xdr:to>
      <xdr:col>12</xdr:col>
      <xdr:colOff>502146</xdr:colOff>
      <xdr:row>418</xdr:row>
      <xdr:rowOff>81280</xdr:rowOff>
    </xdr:to>
    <xdr:pic>
      <xdr:nvPicPr>
        <xdr:cNvPr id="21" name="图片 20"/>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679439" y="95890080"/>
          <a:ext cx="5033507" cy="2926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59"/>
  <sheetViews>
    <sheetView showGridLines="0" tabSelected="1" zoomScale="125" workbookViewId="0">
      <pane xSplit="1" ySplit="2" topLeftCell="B3" activePane="bottomRight" state="frozen"/>
      <selection pane="topRight" activeCell="B1" sqref="B1"/>
      <selection pane="bottomLeft" activeCell="A3" sqref="A3"/>
      <selection pane="bottomRight" activeCell="B448" sqref="B448"/>
    </sheetView>
  </sheetViews>
  <sheetFormatPr baseColWidth="10" defaultColWidth="9" defaultRowHeight="13" x14ac:dyDescent="0.2"/>
  <cols>
    <col min="1" max="1" width="5.6640625" style="1" customWidth="1"/>
    <col min="2" max="2" width="16.5" style="1" customWidth="1"/>
    <col min="3" max="7" width="11.6640625" style="1" customWidth="1"/>
    <col min="8" max="11" width="11.33203125" style="1" customWidth="1"/>
    <col min="12" max="13" width="7.6640625" style="1" customWidth="1"/>
    <col min="14" max="16384" width="9" style="1"/>
  </cols>
  <sheetData>
    <row r="2" spans="2:13" ht="18" x14ac:dyDescent="0.2">
      <c r="B2" s="21" t="s">
        <v>2</v>
      </c>
    </row>
    <row r="3" spans="2:13" ht="18" customHeight="1" x14ac:dyDescent="0.2"/>
    <row r="4" spans="2:13" ht="18" customHeight="1" x14ac:dyDescent="0.2">
      <c r="B4" s="1" t="s">
        <v>0</v>
      </c>
      <c r="F4" s="16"/>
    </row>
    <row r="5" spans="2:13" ht="18" customHeight="1" x14ac:dyDescent="0.2">
      <c r="B5" s="131" t="s">
        <v>3</v>
      </c>
      <c r="C5" s="132"/>
      <c r="D5" s="132"/>
      <c r="E5" s="132"/>
      <c r="F5" s="132"/>
      <c r="G5" s="132"/>
      <c r="H5" s="132"/>
      <c r="I5" s="132"/>
      <c r="J5" s="132"/>
      <c r="K5" s="132"/>
      <c r="L5" s="132"/>
      <c r="M5" s="133"/>
    </row>
    <row r="6" spans="2:13" ht="18" customHeight="1" x14ac:dyDescent="0.2">
      <c r="B6" s="28"/>
      <c r="C6" s="33"/>
      <c r="D6" s="33"/>
      <c r="E6" s="33"/>
      <c r="F6" s="33"/>
      <c r="G6" s="33"/>
      <c r="H6" s="33"/>
      <c r="I6" s="33"/>
      <c r="J6" s="33"/>
      <c r="K6" s="33"/>
      <c r="L6" s="33"/>
      <c r="M6" s="34"/>
    </row>
    <row r="7" spans="2:13" ht="18" customHeight="1" x14ac:dyDescent="0.2">
      <c r="B7" s="58"/>
      <c r="C7" s="50" t="s">
        <v>2356</v>
      </c>
      <c r="D7" s="50" t="s">
        <v>2358</v>
      </c>
      <c r="E7" s="50" t="s">
        <v>2357</v>
      </c>
      <c r="F7" s="59"/>
      <c r="G7" s="59"/>
      <c r="H7" s="59"/>
      <c r="I7" s="59"/>
      <c r="J7" s="59"/>
      <c r="K7" s="59"/>
      <c r="L7" s="59"/>
      <c r="M7" s="60"/>
    </row>
    <row r="8" spans="2:13" ht="26" x14ac:dyDescent="0.2">
      <c r="B8" s="68" t="s">
        <v>19</v>
      </c>
      <c r="C8" s="69" t="s">
        <v>141</v>
      </c>
      <c r="D8" s="69" t="s">
        <v>139</v>
      </c>
      <c r="E8" s="69" t="s">
        <v>140</v>
      </c>
      <c r="F8" s="69" t="s">
        <v>20</v>
      </c>
      <c r="G8" s="59"/>
      <c r="H8" s="59"/>
      <c r="I8" s="59"/>
      <c r="J8" s="59"/>
      <c r="K8" s="59"/>
      <c r="L8" s="59"/>
      <c r="M8" s="60"/>
    </row>
    <row r="9" spans="2:13" ht="18" customHeight="1" x14ac:dyDescent="0.2">
      <c r="B9" s="22" t="s">
        <v>21</v>
      </c>
      <c r="C9" s="65">
        <v>37.799999999999997</v>
      </c>
      <c r="D9" s="65">
        <f>(C9-0.2)/1.8-0.15</f>
        <v>20.738888888888887</v>
      </c>
      <c r="E9" s="65">
        <v>16.29</v>
      </c>
      <c r="F9" s="66">
        <f>E9/D9-1</f>
        <v>-0.21451915349584783</v>
      </c>
      <c r="G9" s="43"/>
      <c r="H9" s="43"/>
      <c r="I9" s="43"/>
      <c r="J9" s="43"/>
      <c r="K9" s="43"/>
      <c r="L9" s="43"/>
      <c r="M9" s="44"/>
    </row>
    <row r="10" spans="2:13" ht="18" customHeight="1" x14ac:dyDescent="0.2">
      <c r="B10" s="71" t="s">
        <v>22</v>
      </c>
      <c r="C10" s="72">
        <v>32.880000000000003</v>
      </c>
      <c r="D10" s="72">
        <f>(C10-0.1)/2-0.1</f>
        <v>16.29</v>
      </c>
      <c r="E10" s="72">
        <v>15.76</v>
      </c>
      <c r="F10" s="73">
        <f>E10/D10-1</f>
        <v>-3.2535297728667811E-2</v>
      </c>
      <c r="G10" s="41"/>
      <c r="H10" s="41"/>
      <c r="I10" s="41"/>
      <c r="J10" s="41"/>
      <c r="K10" s="41"/>
      <c r="L10" s="41"/>
      <c r="M10" s="42"/>
    </row>
    <row r="11" spans="2:13" ht="18" customHeight="1" x14ac:dyDescent="0.2">
      <c r="B11" s="46"/>
      <c r="C11" s="41"/>
      <c r="D11" s="41"/>
      <c r="E11" s="41"/>
      <c r="F11" s="41"/>
      <c r="G11" s="41"/>
      <c r="H11" s="41"/>
      <c r="I11" s="41"/>
      <c r="J11" s="41"/>
      <c r="K11" s="41"/>
      <c r="L11" s="41"/>
      <c r="M11" s="42"/>
    </row>
    <row r="12" spans="2:13" ht="18" customHeight="1" x14ac:dyDescent="0.2">
      <c r="B12" s="46"/>
      <c r="C12" s="63"/>
      <c r="D12" s="63"/>
      <c r="E12" s="63"/>
      <c r="F12" s="63"/>
      <c r="G12" s="63"/>
      <c r="H12" s="63"/>
      <c r="I12" s="63"/>
      <c r="J12" s="63"/>
      <c r="K12" s="63"/>
      <c r="L12" s="63"/>
      <c r="M12" s="64"/>
    </row>
    <row r="13" spans="2:13" s="3" customFormat="1" ht="18" customHeight="1" x14ac:dyDescent="0.2">
      <c r="B13" s="134" t="s">
        <v>4</v>
      </c>
      <c r="C13" s="135"/>
      <c r="D13" s="135"/>
      <c r="E13" s="135"/>
      <c r="F13" s="135"/>
      <c r="G13" s="135"/>
      <c r="H13" s="135"/>
      <c r="I13" s="135"/>
      <c r="J13" s="135"/>
      <c r="K13" s="135"/>
      <c r="L13" s="135"/>
      <c r="M13" s="136"/>
    </row>
    <row r="14" spans="2:13" s="8" customFormat="1" ht="18" customHeight="1" x14ac:dyDescent="0.2">
      <c r="B14" s="5"/>
      <c r="C14" s="26"/>
      <c r="D14" s="26"/>
      <c r="E14" s="26"/>
      <c r="F14" s="17"/>
      <c r="G14" s="18"/>
      <c r="H14" s="26"/>
      <c r="I14" s="26"/>
      <c r="J14" s="6"/>
      <c r="K14" s="6"/>
      <c r="L14" s="6"/>
      <c r="M14" s="7"/>
    </row>
    <row r="15" spans="2:13" s="8" customFormat="1" ht="18" customHeight="1" x14ac:dyDescent="0.2">
      <c r="B15" s="6" t="s">
        <v>2359</v>
      </c>
      <c r="C15" s="43"/>
      <c r="D15" s="43"/>
      <c r="E15" s="6"/>
      <c r="F15" s="17"/>
      <c r="G15" s="18"/>
      <c r="H15" s="43"/>
      <c r="I15" s="43"/>
      <c r="J15" s="6"/>
      <c r="K15" s="6"/>
      <c r="L15" s="6"/>
      <c r="M15" s="7"/>
    </row>
    <row r="16" spans="2:13" s="8" customFormat="1" ht="18" customHeight="1" x14ac:dyDescent="0.2">
      <c r="B16" s="79"/>
      <c r="C16" s="80" t="s">
        <v>1867</v>
      </c>
      <c r="D16" s="69" t="s">
        <v>1868</v>
      </c>
      <c r="E16" s="69" t="s">
        <v>1869</v>
      </c>
      <c r="F16" s="69" t="s">
        <v>1870</v>
      </c>
      <c r="G16" s="69" t="s">
        <v>1871</v>
      </c>
      <c r="H16" s="69" t="s">
        <v>1872</v>
      </c>
      <c r="I16" s="69" t="s">
        <v>1873</v>
      </c>
      <c r="J16" s="69" t="s">
        <v>1874</v>
      </c>
      <c r="K16" s="69" t="s">
        <v>1875</v>
      </c>
      <c r="L16" s="6"/>
      <c r="M16" s="7"/>
    </row>
    <row r="17" spans="2:13" s="8" customFormat="1" ht="18" customHeight="1" x14ac:dyDescent="0.2">
      <c r="B17" s="87" t="s">
        <v>2136</v>
      </c>
      <c r="C17" s="98">
        <v>-5.9999999999999995E-4</v>
      </c>
      <c r="D17" s="98">
        <v>-5.7200000000000001E-2</v>
      </c>
      <c r="E17" s="98">
        <v>-9.2799999999999994E-2</v>
      </c>
      <c r="F17" s="98">
        <v>-0.13769999999999999</v>
      </c>
      <c r="G17" s="88">
        <v>0.12509999999999999</v>
      </c>
      <c r="H17" s="98">
        <v>-0.12</v>
      </c>
      <c r="I17" s="88">
        <v>7.5200000000000003E-2</v>
      </c>
      <c r="J17" s="98">
        <v>-8.0999999999999996E-3</v>
      </c>
      <c r="K17" s="88">
        <v>0.13650000000000001</v>
      </c>
      <c r="L17" s="6"/>
      <c r="M17" s="7"/>
    </row>
    <row r="18" spans="2:13" s="8" customFormat="1" ht="18" customHeight="1" x14ac:dyDescent="0.2">
      <c r="B18" s="6" t="s">
        <v>1876</v>
      </c>
      <c r="C18" s="110">
        <v>53.66</v>
      </c>
      <c r="D18" s="111">
        <v>49.67</v>
      </c>
      <c r="E18" s="111">
        <v>43.98</v>
      </c>
      <c r="F18" s="111">
        <v>42.04</v>
      </c>
      <c r="G18" s="111">
        <v>32.25</v>
      </c>
      <c r="H18" s="94">
        <v>29.89</v>
      </c>
      <c r="I18" s="94">
        <v>24.89</v>
      </c>
      <c r="J18" s="91">
        <v>24.95</v>
      </c>
      <c r="K18" s="94">
        <v>24.26</v>
      </c>
      <c r="L18" s="6"/>
      <c r="M18" s="7"/>
    </row>
    <row r="19" spans="2:13" s="8" customFormat="1" ht="18" customHeight="1" x14ac:dyDescent="0.2">
      <c r="B19" s="81" t="s">
        <v>1877</v>
      </c>
      <c r="C19" s="112">
        <v>47.88</v>
      </c>
      <c r="D19" s="113">
        <v>41.54</v>
      </c>
      <c r="E19" s="113">
        <v>33.32</v>
      </c>
      <c r="F19" s="113">
        <v>29.36</v>
      </c>
      <c r="G19" s="114">
        <v>27.08</v>
      </c>
      <c r="H19" s="95">
        <v>23.4</v>
      </c>
      <c r="I19" s="96">
        <v>22.83</v>
      </c>
      <c r="J19" s="96">
        <v>20.92</v>
      </c>
      <c r="K19" s="95">
        <v>20.3</v>
      </c>
      <c r="L19" s="6"/>
      <c r="M19" s="7"/>
    </row>
    <row r="20" spans="2:13" s="8" customFormat="1" ht="18" customHeight="1" x14ac:dyDescent="0.2">
      <c r="B20" s="81" t="s">
        <v>1878</v>
      </c>
      <c r="C20" s="84">
        <v>0.18029999999999999</v>
      </c>
      <c r="D20" s="93">
        <v>0.54820000000000002</v>
      </c>
      <c r="E20" s="93">
        <v>0.41139999999999999</v>
      </c>
      <c r="F20" s="99">
        <v>0.37709999999999999</v>
      </c>
      <c r="G20" s="93">
        <v>0.4854</v>
      </c>
      <c r="H20" s="108">
        <v>0.32769999999999999</v>
      </c>
      <c r="I20" s="108">
        <v>0.2989</v>
      </c>
      <c r="J20" s="108">
        <v>0.24329999999999999</v>
      </c>
      <c r="K20" s="108">
        <v>0.16400000000000001</v>
      </c>
      <c r="L20" s="6"/>
      <c r="M20" s="7"/>
    </row>
    <row r="21" spans="2:13" s="8" customFormat="1" ht="18" customHeight="1" x14ac:dyDescent="0.2">
      <c r="B21" s="79" t="s">
        <v>2351</v>
      </c>
      <c r="C21" s="70">
        <v>0.47070000000000001</v>
      </c>
      <c r="D21" s="86" t="s">
        <v>2135</v>
      </c>
      <c r="E21" s="86" t="s">
        <v>2135</v>
      </c>
      <c r="F21" s="97">
        <v>0.35439999999999999</v>
      </c>
      <c r="G21" s="97">
        <v>0.44450000000000001</v>
      </c>
      <c r="H21" s="109">
        <v>0.40689999999999998</v>
      </c>
      <c r="I21" s="109">
        <v>0.37580000000000002</v>
      </c>
      <c r="J21" s="109">
        <v>0.33279999999999998</v>
      </c>
      <c r="K21" s="109">
        <v>0.24249999999999999</v>
      </c>
      <c r="L21" s="6"/>
      <c r="M21" s="7"/>
    </row>
    <row r="22" spans="2:13" s="8" customFormat="1" ht="18" customHeight="1" x14ac:dyDescent="0.2">
      <c r="B22" s="101" t="s">
        <v>2350</v>
      </c>
      <c r="C22" s="102"/>
      <c r="D22" s="106" t="s">
        <v>2352</v>
      </c>
      <c r="E22" s="106" t="s">
        <v>2352</v>
      </c>
      <c r="F22" s="106" t="s">
        <v>2352</v>
      </c>
      <c r="G22" s="105"/>
      <c r="H22" s="106" t="s">
        <v>2352</v>
      </c>
      <c r="I22" s="104"/>
      <c r="J22" s="106" t="s">
        <v>2352</v>
      </c>
      <c r="K22" s="104"/>
      <c r="L22" s="6"/>
      <c r="M22" s="7"/>
    </row>
    <row r="23" spans="2:13" s="8" customFormat="1" ht="18" customHeight="1" x14ac:dyDescent="0.2">
      <c r="B23" s="6" t="s">
        <v>2354</v>
      </c>
      <c r="C23" s="66"/>
      <c r="D23" s="67"/>
      <c r="E23" s="67"/>
      <c r="F23" s="67"/>
      <c r="G23" s="107"/>
      <c r="H23" s="67"/>
      <c r="I23" s="100"/>
      <c r="J23" s="67"/>
      <c r="K23" s="100"/>
      <c r="L23" s="6"/>
      <c r="M23" s="7"/>
    </row>
    <row r="24" spans="2:13" s="8" customFormat="1" ht="18" customHeight="1" x14ac:dyDescent="0.2">
      <c r="B24" s="6" t="s">
        <v>2793</v>
      </c>
      <c r="C24" s="66"/>
      <c r="D24" s="67"/>
      <c r="E24" s="67"/>
      <c r="F24" s="67"/>
      <c r="G24" s="107"/>
      <c r="H24" s="67"/>
      <c r="I24" s="100"/>
      <c r="J24" s="67"/>
      <c r="K24" s="100"/>
      <c r="L24" s="6"/>
      <c r="M24" s="7"/>
    </row>
    <row r="25" spans="2:13" s="8" customFormat="1" ht="18" customHeight="1" x14ac:dyDescent="0.2">
      <c r="B25" s="6"/>
      <c r="C25" s="50"/>
      <c r="D25" s="50"/>
      <c r="E25" s="50"/>
      <c r="F25" s="49"/>
      <c r="G25" s="50"/>
      <c r="H25" s="51"/>
      <c r="I25" s="20"/>
      <c r="J25" s="6"/>
      <c r="K25" s="6"/>
      <c r="L25" s="6"/>
      <c r="M25" s="7"/>
    </row>
    <row r="26" spans="2:13" s="8" customFormat="1" ht="18" customHeight="1" x14ac:dyDescent="0.2">
      <c r="B26" s="6" t="s">
        <v>2360</v>
      </c>
      <c r="C26" s="50"/>
      <c r="D26" s="50"/>
      <c r="E26" s="50"/>
      <c r="F26" s="49"/>
      <c r="G26" s="50"/>
      <c r="H26" s="51"/>
      <c r="I26" s="20"/>
      <c r="J26" s="6"/>
      <c r="K26" s="6"/>
      <c r="L26" s="6"/>
      <c r="M26" s="7"/>
    </row>
    <row r="27" spans="2:13" s="8" customFormat="1" ht="18" customHeight="1" x14ac:dyDescent="0.2">
      <c r="B27" s="79"/>
      <c r="C27" s="80" t="s">
        <v>1867</v>
      </c>
      <c r="D27" s="69" t="s">
        <v>1868</v>
      </c>
      <c r="E27" s="69" t="s">
        <v>1869</v>
      </c>
      <c r="F27" s="69" t="s">
        <v>1870</v>
      </c>
      <c r="G27" s="69" t="s">
        <v>1871</v>
      </c>
      <c r="H27" s="69" t="s">
        <v>1872</v>
      </c>
      <c r="I27" s="69" t="s">
        <v>1873</v>
      </c>
      <c r="J27" s="69" t="s">
        <v>1874</v>
      </c>
      <c r="K27" s="69" t="s">
        <v>1875</v>
      </c>
      <c r="L27" s="6"/>
      <c r="M27" s="7"/>
    </row>
    <row r="28" spans="2:13" s="8" customFormat="1" ht="18" customHeight="1" x14ac:dyDescent="0.2">
      <c r="B28" s="87" t="s">
        <v>2136</v>
      </c>
      <c r="C28" s="88">
        <v>4.0000000000000002E-4</v>
      </c>
      <c r="D28" s="88">
        <v>4.9700000000000001E-2</v>
      </c>
      <c r="E28" s="88">
        <v>9.9000000000000008E-3</v>
      </c>
      <c r="F28" s="98">
        <v>-0.12330000000000001</v>
      </c>
      <c r="G28" s="88">
        <v>0.22670000000000001</v>
      </c>
      <c r="H28" s="98">
        <v>-0.1867</v>
      </c>
      <c r="I28" s="88">
        <v>2.1100000000000001E-2</v>
      </c>
      <c r="J28" s="98">
        <v>-0.21779999999999999</v>
      </c>
      <c r="K28" s="88">
        <v>0.24210000000000001</v>
      </c>
      <c r="L28" s="6"/>
      <c r="M28" s="7"/>
    </row>
    <row r="29" spans="2:13" s="8" customFormat="1" ht="18" customHeight="1" x14ac:dyDescent="0.2">
      <c r="B29" s="6" t="s">
        <v>1876</v>
      </c>
      <c r="C29" s="65">
        <v>48.02</v>
      </c>
      <c r="D29" s="115">
        <v>60.36</v>
      </c>
      <c r="E29" s="111">
        <v>59.95</v>
      </c>
      <c r="F29" s="91">
        <v>68.08</v>
      </c>
      <c r="G29" s="111">
        <v>60.93</v>
      </c>
      <c r="H29" s="111">
        <v>56.48</v>
      </c>
      <c r="I29" s="111">
        <v>48.32</v>
      </c>
      <c r="J29" s="111">
        <v>43.68</v>
      </c>
      <c r="K29" s="111">
        <v>35.24</v>
      </c>
      <c r="L29" s="6"/>
      <c r="M29" s="7"/>
    </row>
    <row r="30" spans="2:13" s="8" customFormat="1" ht="18" customHeight="1" x14ac:dyDescent="0.2">
      <c r="B30" s="81" t="s">
        <v>1877</v>
      </c>
      <c r="C30" s="112">
        <v>48.02</v>
      </c>
      <c r="D30" s="113">
        <v>47.46</v>
      </c>
      <c r="E30" s="113">
        <v>44.78</v>
      </c>
      <c r="F30" s="113">
        <v>42.02</v>
      </c>
      <c r="G30" s="114">
        <v>40.97</v>
      </c>
      <c r="H30" s="92">
        <v>44.12</v>
      </c>
      <c r="I30" s="114">
        <v>42.64</v>
      </c>
      <c r="J30" s="114">
        <v>29.06</v>
      </c>
      <c r="K30" s="114">
        <v>26.87</v>
      </c>
      <c r="L30" s="6"/>
      <c r="M30" s="7"/>
    </row>
    <row r="31" spans="2:13" s="8" customFormat="1" ht="18" customHeight="1" x14ac:dyDescent="0.2">
      <c r="B31" s="81" t="s">
        <v>1878</v>
      </c>
      <c r="C31" s="84">
        <v>-0.1981</v>
      </c>
      <c r="D31" s="90">
        <v>0.18509999999999999</v>
      </c>
      <c r="E31" s="90">
        <v>0.27939999999999998</v>
      </c>
      <c r="F31" s="99">
        <v>-0.2019</v>
      </c>
      <c r="G31" s="93">
        <v>-4.4600000000000001E-2</v>
      </c>
      <c r="H31" s="90">
        <v>0.40839999999999999</v>
      </c>
      <c r="I31" s="90">
        <v>0.38009999999999999</v>
      </c>
      <c r="J31" s="90">
        <v>0.39829999999999999</v>
      </c>
      <c r="K31" s="90">
        <v>0.65439999999999998</v>
      </c>
      <c r="L31" s="6"/>
      <c r="M31" s="7"/>
    </row>
    <row r="32" spans="2:13" s="8" customFormat="1" ht="18" customHeight="1" x14ac:dyDescent="0.2">
      <c r="B32" s="79" t="s">
        <v>2351</v>
      </c>
      <c r="C32" s="70">
        <v>0.25669999999999998</v>
      </c>
      <c r="D32" s="86" t="s">
        <v>2135</v>
      </c>
      <c r="E32" s="86" t="s">
        <v>2135</v>
      </c>
      <c r="F32" s="97">
        <v>-1.6299999999999999E-2</v>
      </c>
      <c r="G32" s="89">
        <v>1.7100000000000001E-2</v>
      </c>
      <c r="H32" s="89">
        <v>5.8900000000000001E-2</v>
      </c>
      <c r="I32" s="89">
        <v>0.1077</v>
      </c>
      <c r="J32" s="89">
        <v>0.32090000000000002</v>
      </c>
      <c r="K32" s="89">
        <v>0.434</v>
      </c>
      <c r="L32" s="6"/>
      <c r="M32" s="7"/>
    </row>
    <row r="33" spans="2:13" s="8" customFormat="1" ht="18" customHeight="1" x14ac:dyDescent="0.2">
      <c r="B33" s="101" t="s">
        <v>2350</v>
      </c>
      <c r="C33" s="102"/>
      <c r="D33" s="103"/>
      <c r="E33" s="103"/>
      <c r="F33" s="106" t="s">
        <v>2352</v>
      </c>
      <c r="G33" s="104"/>
      <c r="H33" s="106" t="s">
        <v>2352</v>
      </c>
      <c r="I33" s="104"/>
      <c r="J33" s="106" t="s">
        <v>2352</v>
      </c>
      <c r="K33" s="104"/>
      <c r="L33" s="6"/>
      <c r="M33" s="7"/>
    </row>
    <row r="34" spans="2:13" s="8" customFormat="1" ht="18" customHeight="1" x14ac:dyDescent="0.2">
      <c r="B34" s="6" t="s">
        <v>2355</v>
      </c>
      <c r="C34" s="50"/>
      <c r="D34" s="50"/>
      <c r="E34" s="50"/>
      <c r="F34" s="49"/>
      <c r="G34" s="50"/>
      <c r="H34" s="51"/>
      <c r="I34" s="20"/>
      <c r="J34" s="6"/>
      <c r="K34" s="6"/>
      <c r="L34" s="6"/>
      <c r="M34" s="7"/>
    </row>
    <row r="35" spans="2:13" s="8" customFormat="1" ht="18" customHeight="1" x14ac:dyDescent="0.2">
      <c r="B35" s="6"/>
      <c r="C35" s="50"/>
      <c r="D35" s="50"/>
      <c r="E35" s="50"/>
      <c r="F35" s="49"/>
      <c r="G35" s="50"/>
      <c r="H35" s="51"/>
      <c r="I35" s="20"/>
      <c r="J35" s="6"/>
      <c r="K35" s="6"/>
      <c r="L35" s="6"/>
      <c r="M35" s="7"/>
    </row>
    <row r="36" spans="2:13" s="8" customFormat="1" ht="18" customHeight="1" x14ac:dyDescent="0.2">
      <c r="B36" s="20" t="s">
        <v>2353</v>
      </c>
      <c r="C36" s="33"/>
      <c r="D36" s="33"/>
      <c r="E36" s="33"/>
      <c r="F36" s="17"/>
      <c r="G36" s="18"/>
      <c r="H36" s="33"/>
      <c r="I36" s="33"/>
      <c r="J36" s="6"/>
      <c r="K36" s="6"/>
      <c r="L36" s="6"/>
      <c r="M36" s="7"/>
    </row>
    <row r="37" spans="2:13" s="8" customFormat="1" ht="18" customHeight="1" x14ac:dyDescent="0.2">
      <c r="B37" s="57" t="s">
        <v>2361</v>
      </c>
      <c r="C37" s="59"/>
      <c r="D37" s="59"/>
      <c r="E37" s="59"/>
      <c r="F37" s="17"/>
      <c r="G37" s="18"/>
      <c r="H37" s="59"/>
      <c r="I37" s="59"/>
      <c r="J37" s="6"/>
      <c r="K37" s="6"/>
      <c r="L37" s="6"/>
      <c r="M37" s="7"/>
    </row>
    <row r="38" spans="2:13" s="8" customFormat="1" ht="18" customHeight="1" x14ac:dyDescent="0.2">
      <c r="B38" s="57"/>
      <c r="C38" s="63"/>
      <c r="D38" s="63"/>
      <c r="E38" s="63"/>
      <c r="F38" s="17"/>
      <c r="G38" s="18"/>
      <c r="H38" s="63"/>
      <c r="I38" s="63"/>
      <c r="J38" s="6"/>
      <c r="K38" s="6"/>
      <c r="L38" s="6"/>
      <c r="M38" s="7"/>
    </row>
    <row r="39" spans="2:13" s="3" customFormat="1" ht="18" customHeight="1" x14ac:dyDescent="0.2">
      <c r="B39" s="2"/>
      <c r="M39" s="4"/>
    </row>
    <row r="40" spans="2:13" ht="18" customHeight="1" x14ac:dyDescent="0.2">
      <c r="B40" s="137" t="s">
        <v>5</v>
      </c>
      <c r="C40" s="138"/>
      <c r="D40" s="138"/>
      <c r="E40" s="138"/>
      <c r="F40" s="138"/>
      <c r="G40" s="138"/>
      <c r="H40" s="138"/>
      <c r="I40" s="138"/>
      <c r="J40" s="138"/>
      <c r="K40" s="138"/>
      <c r="L40" s="138"/>
      <c r="M40" s="139"/>
    </row>
    <row r="41" spans="2:13" ht="18" customHeight="1" x14ac:dyDescent="0.2">
      <c r="B41" s="2"/>
      <c r="C41" s="3"/>
      <c r="D41" s="3"/>
      <c r="E41" s="3"/>
      <c r="F41" s="3"/>
      <c r="G41" s="3"/>
      <c r="H41" s="3"/>
      <c r="I41" s="3"/>
      <c r="J41" s="3"/>
      <c r="K41" s="3"/>
      <c r="L41" s="3"/>
      <c r="M41" s="4"/>
    </row>
    <row r="42" spans="2:13" ht="18" customHeight="1" x14ac:dyDescent="0.2">
      <c r="B42" s="3" t="s">
        <v>2477</v>
      </c>
      <c r="C42" s="3"/>
      <c r="D42" s="3"/>
      <c r="E42" s="3"/>
      <c r="F42" s="3"/>
      <c r="G42" s="3"/>
      <c r="H42" s="3"/>
      <c r="I42" s="3"/>
      <c r="J42" s="3"/>
      <c r="K42" s="3"/>
      <c r="L42" s="3"/>
      <c r="M42" s="4"/>
    </row>
    <row r="43" spans="2:13" ht="18" customHeight="1" x14ac:dyDescent="0.2">
      <c r="B43" s="3" t="s">
        <v>2911</v>
      </c>
      <c r="C43" s="3"/>
      <c r="D43" s="3"/>
      <c r="E43" s="3"/>
      <c r="F43" s="3"/>
      <c r="G43" s="3"/>
      <c r="H43" s="124" t="s">
        <v>2910</v>
      </c>
      <c r="I43" s="3"/>
      <c r="J43" s="3"/>
      <c r="K43" s="3"/>
      <c r="L43" s="3"/>
      <c r="M43" s="4"/>
    </row>
    <row r="44" spans="2:13" ht="18" customHeight="1" x14ac:dyDescent="0.2">
      <c r="B44" s="10"/>
      <c r="C44" s="121" t="s">
        <v>2469</v>
      </c>
      <c r="D44" s="121" t="s">
        <v>2470</v>
      </c>
      <c r="E44" s="121" t="s">
        <v>2471</v>
      </c>
      <c r="F44" s="121" t="s">
        <v>2472</v>
      </c>
      <c r="G44" s="3"/>
      <c r="I44" s="3"/>
      <c r="J44" s="3"/>
      <c r="K44" s="3"/>
      <c r="L44" s="3"/>
      <c r="M44" s="4"/>
    </row>
    <row r="45" spans="2:13" ht="18" customHeight="1" x14ac:dyDescent="0.2">
      <c r="B45" s="3" t="s">
        <v>2473</v>
      </c>
      <c r="C45" s="53">
        <v>0.10429200745524736</v>
      </c>
      <c r="D45" s="53">
        <v>7.5383168447588522E-2</v>
      </c>
      <c r="E45" s="53">
        <v>8.2890648462473404E-2</v>
      </c>
      <c r="F45" s="53">
        <v>0.12953500310618149</v>
      </c>
      <c r="G45" s="3"/>
      <c r="H45" s="3"/>
      <c r="I45" s="3"/>
      <c r="J45" s="3"/>
      <c r="K45" s="3"/>
      <c r="L45" s="3"/>
      <c r="M45" s="4"/>
    </row>
    <row r="46" spans="2:13" ht="18" customHeight="1" x14ac:dyDescent="0.2">
      <c r="B46" s="122" t="s">
        <v>2474</v>
      </c>
      <c r="C46" s="125">
        <v>0.16230097088885453</v>
      </c>
      <c r="D46" s="125">
        <v>0.12086801766422561</v>
      </c>
      <c r="E46" s="125">
        <v>0.15819975668074249</v>
      </c>
      <c r="F46" s="125">
        <v>0.17749519331637331</v>
      </c>
      <c r="G46" s="3"/>
      <c r="H46" s="3"/>
      <c r="I46" s="3"/>
      <c r="J46" s="3"/>
      <c r="K46" s="3"/>
      <c r="L46" s="3"/>
      <c r="M46" s="4"/>
    </row>
    <row r="47" spans="2:13" ht="18" customHeight="1" x14ac:dyDescent="0.2">
      <c r="B47" s="3" t="s">
        <v>2478</v>
      </c>
      <c r="C47" s="3"/>
      <c r="D47" s="3"/>
      <c r="E47" s="3"/>
      <c r="F47" s="3"/>
      <c r="G47" s="3"/>
      <c r="H47" s="3"/>
      <c r="I47" s="3"/>
      <c r="J47" s="3"/>
      <c r="K47" s="3"/>
      <c r="L47" s="3"/>
      <c r="M47" s="4"/>
    </row>
    <row r="48" spans="2:13" ht="18" customHeight="1" x14ac:dyDescent="0.2">
      <c r="B48" s="3"/>
      <c r="C48" s="3"/>
      <c r="D48" s="3"/>
      <c r="E48" s="3"/>
      <c r="F48" s="3"/>
      <c r="G48" s="3"/>
      <c r="H48" s="3"/>
      <c r="I48" s="3"/>
      <c r="J48" s="3"/>
      <c r="K48" s="3"/>
      <c r="L48" s="3"/>
      <c r="M48" s="4"/>
    </row>
    <row r="49" spans="2:13" ht="18" customHeight="1" x14ac:dyDescent="0.2">
      <c r="B49" s="123" t="s">
        <v>2909</v>
      </c>
      <c r="C49" s="3"/>
      <c r="D49" s="3"/>
      <c r="E49" s="3"/>
      <c r="F49" s="3"/>
      <c r="G49" s="3"/>
      <c r="H49" s="3"/>
      <c r="I49" s="3"/>
      <c r="J49" s="3"/>
      <c r="K49" s="3"/>
      <c r="L49" s="3"/>
      <c r="M49" s="4"/>
    </row>
    <row r="50" spans="2:13" ht="18" customHeight="1" x14ac:dyDescent="0.2">
      <c r="B50" s="3"/>
      <c r="C50" s="3"/>
      <c r="D50" s="3"/>
      <c r="E50" s="3"/>
      <c r="F50" s="3"/>
      <c r="G50" s="3"/>
      <c r="H50" s="3"/>
      <c r="I50" s="3"/>
      <c r="J50" s="3"/>
      <c r="K50" s="3"/>
      <c r="L50" s="3"/>
      <c r="M50" s="4"/>
    </row>
    <row r="51" spans="2:13" ht="18" customHeight="1" x14ac:dyDescent="0.2">
      <c r="B51" s="3" t="s">
        <v>2914</v>
      </c>
      <c r="C51" s="3"/>
      <c r="D51" s="3"/>
      <c r="E51" s="3"/>
      <c r="F51" s="3"/>
      <c r="G51" s="3"/>
      <c r="H51" s="3"/>
      <c r="I51" s="3"/>
      <c r="J51" s="3"/>
      <c r="K51" s="3"/>
      <c r="L51" s="3"/>
      <c r="M51" s="4"/>
    </row>
    <row r="52" spans="2:13" ht="18" customHeight="1" x14ac:dyDescent="0.2">
      <c r="B52" s="3" t="s">
        <v>2480</v>
      </c>
      <c r="C52" s="3"/>
      <c r="D52" s="6"/>
      <c r="E52" s="3"/>
      <c r="F52" s="3"/>
      <c r="G52" s="3"/>
      <c r="H52" s="3"/>
      <c r="I52" s="3"/>
      <c r="J52" s="3"/>
      <c r="K52" s="3"/>
      <c r="L52" s="3"/>
      <c r="M52" s="4"/>
    </row>
    <row r="53" spans="2:13" ht="18" customHeight="1" x14ac:dyDescent="0.2">
      <c r="B53" s="3" t="s">
        <v>2479</v>
      </c>
      <c r="C53" s="3"/>
      <c r="D53" s="6"/>
      <c r="E53" s="3"/>
      <c r="F53" s="3"/>
      <c r="G53" s="3"/>
      <c r="H53" s="3"/>
      <c r="I53" s="3"/>
      <c r="J53" s="3"/>
      <c r="K53" s="3"/>
      <c r="L53" s="3"/>
      <c r="M53" s="4"/>
    </row>
    <row r="54" spans="2:13" ht="18" customHeight="1" x14ac:dyDescent="0.2">
      <c r="B54" s="3" t="s">
        <v>2523</v>
      </c>
      <c r="C54" s="3"/>
      <c r="D54" s="6"/>
      <c r="E54" s="3"/>
      <c r="F54" s="3"/>
      <c r="G54" s="3"/>
      <c r="H54" s="3"/>
      <c r="I54" s="3"/>
      <c r="J54" s="3"/>
      <c r="K54" s="3"/>
      <c r="L54" s="3"/>
      <c r="M54" s="4"/>
    </row>
    <row r="55" spans="2:13" ht="18" customHeight="1" x14ac:dyDescent="0.2">
      <c r="B55" s="3" t="s">
        <v>2524</v>
      </c>
      <c r="C55" s="3"/>
      <c r="D55" s="6"/>
      <c r="E55" s="3"/>
      <c r="F55" s="3"/>
      <c r="G55" s="3"/>
      <c r="H55" s="124" t="s">
        <v>2478</v>
      </c>
      <c r="I55" s="3"/>
      <c r="J55" s="3"/>
      <c r="K55" s="3"/>
      <c r="L55" s="3"/>
      <c r="M55" s="4"/>
    </row>
    <row r="56" spans="2:13" ht="18" customHeight="1" x14ac:dyDescent="0.2">
      <c r="B56" s="3" t="s">
        <v>2796</v>
      </c>
      <c r="C56" s="3"/>
      <c r="D56" s="6"/>
      <c r="E56" s="3"/>
      <c r="F56" s="3"/>
      <c r="G56" s="3"/>
      <c r="H56" s="3"/>
      <c r="I56" s="3"/>
      <c r="J56" s="3"/>
      <c r="K56" s="3"/>
      <c r="L56" s="3"/>
      <c r="M56" s="4"/>
    </row>
    <row r="57" spans="2:13" ht="18" customHeight="1" x14ac:dyDescent="0.2">
      <c r="B57" s="2" t="s">
        <v>2797</v>
      </c>
      <c r="C57" s="3"/>
      <c r="D57" s="3"/>
      <c r="E57" s="54"/>
      <c r="F57" s="53"/>
      <c r="G57" s="3"/>
      <c r="H57" s="124" t="s">
        <v>2522</v>
      </c>
      <c r="I57" s="3"/>
      <c r="J57" s="3"/>
      <c r="K57" s="3"/>
      <c r="L57" s="3"/>
      <c r="M57" s="4"/>
    </row>
    <row r="58" spans="2:13" ht="18" customHeight="1" x14ac:dyDescent="0.2">
      <c r="B58" s="2" t="s">
        <v>2798</v>
      </c>
      <c r="C58" s="3"/>
      <c r="D58" s="3"/>
      <c r="E58" s="3"/>
      <c r="F58" s="3"/>
      <c r="G58" s="3"/>
      <c r="H58" s="3"/>
      <c r="I58" s="3"/>
      <c r="J58" s="3"/>
      <c r="K58" s="3"/>
      <c r="L58" s="3"/>
      <c r="M58" s="4"/>
    </row>
    <row r="59" spans="2:13" ht="18" customHeight="1" x14ac:dyDescent="0.2">
      <c r="B59" s="2" t="s">
        <v>2799</v>
      </c>
      <c r="C59" s="3"/>
      <c r="D59" s="3"/>
      <c r="E59" s="3"/>
      <c r="F59" s="3"/>
      <c r="G59" s="3"/>
      <c r="H59" s="3"/>
      <c r="I59" s="3"/>
      <c r="J59" s="3"/>
      <c r="K59" s="3"/>
      <c r="L59" s="3"/>
      <c r="M59" s="4"/>
    </row>
    <row r="60" spans="2:13" ht="18" customHeight="1" x14ac:dyDescent="0.2">
      <c r="B60" s="2"/>
      <c r="C60" s="3"/>
      <c r="D60" s="3"/>
      <c r="E60" s="3"/>
      <c r="F60" s="3"/>
      <c r="G60" s="3"/>
      <c r="H60" s="3"/>
      <c r="I60" s="3"/>
      <c r="J60" s="3"/>
      <c r="K60" s="3"/>
      <c r="L60" s="3"/>
      <c r="M60" s="4"/>
    </row>
    <row r="61" spans="2:13" ht="18" customHeight="1" x14ac:dyDescent="0.2">
      <c r="B61" s="2" t="s">
        <v>2525</v>
      </c>
      <c r="C61" s="3"/>
      <c r="D61" s="3"/>
      <c r="E61" s="3"/>
      <c r="F61" s="3"/>
      <c r="G61" s="3"/>
      <c r="H61" s="3"/>
      <c r="I61" s="3"/>
      <c r="J61" s="3"/>
      <c r="K61" s="3"/>
      <c r="L61" s="3"/>
      <c r="M61" s="4"/>
    </row>
    <row r="62" spans="2:13" ht="18" customHeight="1" x14ac:dyDescent="0.2">
      <c r="B62" s="2" t="s">
        <v>2934</v>
      </c>
      <c r="C62" s="3"/>
      <c r="D62" s="3"/>
      <c r="E62" s="3"/>
      <c r="F62" s="3"/>
      <c r="G62" s="3"/>
      <c r="H62" s="3"/>
      <c r="I62" s="3"/>
      <c r="J62" s="3"/>
      <c r="K62" s="3"/>
      <c r="L62" s="3"/>
      <c r="M62" s="4"/>
    </row>
    <row r="63" spans="2:13" ht="18" customHeight="1" x14ac:dyDescent="0.2">
      <c r="B63" s="2" t="s">
        <v>2760</v>
      </c>
      <c r="C63" s="3"/>
      <c r="D63" s="3"/>
      <c r="E63" s="3"/>
      <c r="F63" s="3"/>
      <c r="G63" s="3"/>
      <c r="H63" s="3"/>
      <c r="I63" s="3"/>
      <c r="J63" s="3"/>
      <c r="K63" s="3"/>
      <c r="L63" s="3"/>
      <c r="M63" s="4"/>
    </row>
    <row r="64" spans="2:13" ht="18" customHeight="1" x14ac:dyDescent="0.2">
      <c r="B64" s="2" t="s">
        <v>2912</v>
      </c>
      <c r="C64" s="3"/>
      <c r="D64" s="3"/>
      <c r="E64" s="3"/>
      <c r="F64" s="3"/>
      <c r="G64" s="3"/>
      <c r="H64" s="3"/>
      <c r="I64" s="3"/>
      <c r="J64" s="3"/>
      <c r="K64" s="3"/>
      <c r="L64" s="3"/>
      <c r="M64" s="4"/>
    </row>
    <row r="65" spans="2:13" ht="18" customHeight="1" x14ac:dyDescent="0.2">
      <c r="B65" s="2" t="s">
        <v>2761</v>
      </c>
      <c r="C65" s="3"/>
      <c r="D65" s="3"/>
      <c r="E65" s="3"/>
      <c r="F65" s="3"/>
      <c r="G65" s="3"/>
      <c r="H65" s="3"/>
      <c r="I65" s="3"/>
      <c r="J65" s="3"/>
      <c r="K65" s="3"/>
      <c r="L65" s="3"/>
      <c r="M65" s="4"/>
    </row>
    <row r="66" spans="2:13" ht="18" customHeight="1" x14ac:dyDescent="0.2">
      <c r="B66" s="2" t="s">
        <v>3034</v>
      </c>
      <c r="C66" s="3"/>
      <c r="D66" s="3"/>
      <c r="E66" s="3"/>
      <c r="F66" s="3"/>
      <c r="G66" s="3"/>
      <c r="H66" s="3"/>
      <c r="I66" s="3"/>
      <c r="J66" s="3"/>
      <c r="K66" s="3"/>
      <c r="L66" s="3"/>
      <c r="M66" s="4"/>
    </row>
    <row r="67" spans="2:13" ht="18" customHeight="1" x14ac:dyDescent="0.2">
      <c r="B67" s="2" t="s">
        <v>2794</v>
      </c>
      <c r="C67" s="3"/>
      <c r="D67" s="3"/>
      <c r="E67" s="3"/>
      <c r="F67" s="3"/>
      <c r="G67" s="3"/>
      <c r="H67" s="3"/>
      <c r="I67" s="3"/>
      <c r="J67" s="3"/>
      <c r="K67" s="3"/>
      <c r="L67" s="3"/>
      <c r="M67" s="4"/>
    </row>
    <row r="68" spans="2:13" ht="18" customHeight="1" x14ac:dyDescent="0.2">
      <c r="B68" s="2" t="s">
        <v>2913</v>
      </c>
      <c r="C68" s="3"/>
      <c r="D68" s="3"/>
      <c r="E68" s="3"/>
      <c r="F68" s="3"/>
      <c r="G68" s="3"/>
      <c r="H68" s="3"/>
      <c r="I68" s="3"/>
      <c r="J68" s="3"/>
      <c r="K68" s="3"/>
      <c r="L68" s="3"/>
      <c r="M68" s="4"/>
    </row>
    <row r="69" spans="2:13" ht="18" customHeight="1" x14ac:dyDescent="0.2">
      <c r="B69" s="2"/>
      <c r="C69" s="3"/>
      <c r="D69" s="3"/>
      <c r="E69" s="3"/>
      <c r="F69" s="3"/>
      <c r="G69" s="3"/>
      <c r="H69" s="124" t="s">
        <v>2478</v>
      </c>
      <c r="I69" s="3"/>
      <c r="J69" s="3"/>
      <c r="K69" s="3"/>
      <c r="L69" s="3"/>
      <c r="M69" s="4"/>
    </row>
    <row r="70" spans="2:13" ht="18" customHeight="1" x14ac:dyDescent="0.2">
      <c r="B70" s="2"/>
      <c r="C70" s="3"/>
      <c r="D70" s="3"/>
      <c r="E70" s="3"/>
      <c r="F70" s="3"/>
      <c r="G70" s="3"/>
      <c r="H70" s="3"/>
      <c r="I70" s="3"/>
      <c r="J70" s="3"/>
      <c r="K70" s="3"/>
      <c r="L70" s="3"/>
      <c r="M70" s="4"/>
    </row>
    <row r="71" spans="2:13" ht="18" customHeight="1" x14ac:dyDescent="0.2">
      <c r="B71" s="134" t="s">
        <v>6</v>
      </c>
      <c r="C71" s="135"/>
      <c r="D71" s="135"/>
      <c r="E71" s="135"/>
      <c r="F71" s="135"/>
      <c r="G71" s="135"/>
      <c r="H71" s="135"/>
      <c r="I71" s="135"/>
      <c r="J71" s="135"/>
      <c r="K71" s="135"/>
      <c r="L71" s="135"/>
      <c r="M71" s="136"/>
    </row>
    <row r="72" spans="2:13" s="8" customFormat="1" ht="18" customHeight="1" x14ac:dyDescent="0.2">
      <c r="B72" s="28"/>
      <c r="C72" s="26"/>
      <c r="D72" s="26"/>
      <c r="E72" s="26"/>
      <c r="F72" s="26"/>
      <c r="G72" s="26"/>
      <c r="H72" s="26"/>
      <c r="I72" s="26"/>
      <c r="J72" s="26"/>
      <c r="K72" s="26"/>
      <c r="L72" s="33"/>
      <c r="M72" s="27"/>
    </row>
    <row r="73" spans="2:13" s="8" customFormat="1" ht="18" customHeight="1" x14ac:dyDescent="0.2">
      <c r="B73" s="20" t="s">
        <v>2763</v>
      </c>
      <c r="C73" s="6"/>
      <c r="D73" s="6"/>
      <c r="E73" s="6"/>
      <c r="F73" s="6"/>
      <c r="G73" s="43"/>
      <c r="H73" s="43"/>
      <c r="I73" s="43"/>
      <c r="J73" s="43"/>
      <c r="K73" s="43"/>
      <c r="L73" s="43"/>
      <c r="M73" s="44"/>
    </row>
    <row r="74" spans="2:13" s="8" customFormat="1" ht="18" customHeight="1" x14ac:dyDescent="0.2">
      <c r="B74" s="22" t="s">
        <v>2762</v>
      </c>
      <c r="C74" s="43"/>
      <c r="D74" s="43"/>
      <c r="E74" s="43"/>
      <c r="F74" s="43"/>
      <c r="G74" s="43"/>
      <c r="H74" s="43"/>
      <c r="I74" s="43"/>
      <c r="J74" s="43"/>
      <c r="K74" s="43"/>
      <c r="L74" s="43"/>
      <c r="M74" s="44"/>
    </row>
    <row r="75" spans="2:13" s="8" customFormat="1" ht="18" customHeight="1" x14ac:dyDescent="0.2">
      <c r="B75" s="22" t="s">
        <v>2764</v>
      </c>
      <c r="C75" s="43"/>
      <c r="D75" s="43"/>
      <c r="E75" s="43"/>
      <c r="F75" s="43"/>
      <c r="G75" s="43"/>
      <c r="H75" s="43"/>
      <c r="I75" s="43"/>
      <c r="J75" s="43"/>
      <c r="K75" s="43"/>
      <c r="L75" s="43"/>
      <c r="M75" s="44"/>
    </row>
    <row r="76" spans="2:13" ht="18" customHeight="1" x14ac:dyDescent="0.2">
      <c r="B76" s="2"/>
      <c r="C76" s="8"/>
      <c r="D76" s="36"/>
      <c r="E76" s="36"/>
      <c r="F76" s="36"/>
      <c r="G76" s="36"/>
      <c r="H76" s="15"/>
      <c r="I76" s="15"/>
      <c r="J76" s="3"/>
      <c r="K76" s="3"/>
      <c r="L76" s="3"/>
      <c r="M76" s="4"/>
    </row>
    <row r="77" spans="2:13" s="8" customFormat="1" ht="18" customHeight="1" x14ac:dyDescent="0.2">
      <c r="B77" s="28"/>
      <c r="C77" s="33"/>
      <c r="D77" s="33"/>
      <c r="E77" s="33"/>
      <c r="F77" s="33"/>
      <c r="G77" s="33"/>
      <c r="H77" s="33"/>
      <c r="I77" s="33"/>
      <c r="J77" s="33"/>
      <c r="K77" s="33"/>
      <c r="L77" s="33"/>
      <c r="M77" s="34"/>
    </row>
    <row r="78" spans="2:13" ht="18" customHeight="1" x14ac:dyDescent="0.2">
      <c r="B78" s="134" t="s">
        <v>7</v>
      </c>
      <c r="C78" s="135"/>
      <c r="D78" s="135"/>
      <c r="E78" s="135"/>
      <c r="F78" s="135"/>
      <c r="G78" s="135"/>
      <c r="H78" s="135"/>
      <c r="I78" s="135"/>
      <c r="J78" s="135"/>
      <c r="K78" s="135"/>
      <c r="L78" s="135"/>
      <c r="M78" s="136"/>
    </row>
    <row r="79" spans="2:13" s="8" customFormat="1" ht="18" customHeight="1" x14ac:dyDescent="0.2">
      <c r="B79" s="28"/>
      <c r="C79" s="26"/>
      <c r="D79" s="26"/>
      <c r="E79" s="26"/>
      <c r="F79" s="26"/>
      <c r="G79" s="26"/>
      <c r="H79" s="26"/>
      <c r="I79" s="26"/>
      <c r="J79" s="6"/>
      <c r="K79" s="6"/>
      <c r="L79" s="6"/>
      <c r="M79" s="7"/>
    </row>
    <row r="80" spans="2:13" s="8" customFormat="1" ht="18" customHeight="1" x14ac:dyDescent="0.2">
      <c r="B80" s="12" t="s">
        <v>2765</v>
      </c>
      <c r="C80" s="26"/>
      <c r="D80" s="26"/>
      <c r="E80" s="26"/>
      <c r="F80" s="26"/>
      <c r="G80" s="26"/>
      <c r="H80" s="26"/>
      <c r="I80" s="26"/>
      <c r="J80" s="6"/>
      <c r="K80" s="6"/>
      <c r="L80" s="6"/>
      <c r="M80" s="7"/>
    </row>
    <row r="81" spans="2:13" s="8" customFormat="1" ht="18" customHeight="1" x14ac:dyDescent="0.2">
      <c r="B81" s="56"/>
      <c r="C81" s="52"/>
      <c r="D81" s="52"/>
      <c r="E81" s="52"/>
      <c r="F81" s="52"/>
      <c r="G81" s="43"/>
      <c r="H81" s="43"/>
      <c r="I81" s="43"/>
      <c r="J81" s="6"/>
      <c r="K81" s="6"/>
      <c r="L81" s="6"/>
      <c r="M81" s="7"/>
    </row>
    <row r="82" spans="2:13" ht="18" customHeight="1" x14ac:dyDescent="0.2">
      <c r="B82" s="12"/>
      <c r="C82" s="19"/>
      <c r="D82" s="14"/>
      <c r="E82" s="14"/>
      <c r="F82" s="14"/>
      <c r="G82" s="13"/>
      <c r="H82" s="3"/>
      <c r="I82" s="3"/>
      <c r="J82" s="3"/>
      <c r="K82" s="3"/>
      <c r="L82" s="3"/>
      <c r="M82" s="4"/>
    </row>
    <row r="83" spans="2:13" ht="18" customHeight="1" x14ac:dyDescent="0.2">
      <c r="B83" s="134" t="s">
        <v>8</v>
      </c>
      <c r="C83" s="135"/>
      <c r="D83" s="135"/>
      <c r="E83" s="135"/>
      <c r="F83" s="135"/>
      <c r="G83" s="135"/>
      <c r="H83" s="135"/>
      <c r="I83" s="135"/>
      <c r="J83" s="135"/>
      <c r="K83" s="135"/>
      <c r="L83" s="135"/>
      <c r="M83" s="136"/>
    </row>
    <row r="84" spans="2:13" s="8" customFormat="1" ht="18" customHeight="1" x14ac:dyDescent="0.2">
      <c r="B84" s="22"/>
      <c r="C84" s="33"/>
      <c r="D84" s="33"/>
      <c r="E84" s="33"/>
      <c r="F84" s="33"/>
      <c r="G84" s="33"/>
      <c r="H84" s="33"/>
      <c r="I84" s="33"/>
      <c r="J84" s="6"/>
      <c r="K84" s="6"/>
      <c r="L84" s="6"/>
      <c r="M84" s="7"/>
    </row>
    <row r="85" spans="2:13" s="8" customFormat="1" ht="18" customHeight="1" x14ac:dyDescent="0.2">
      <c r="B85" s="22" t="s">
        <v>2766</v>
      </c>
      <c r="C85" s="63"/>
      <c r="D85" s="63"/>
      <c r="E85" s="63"/>
      <c r="F85" s="63"/>
      <c r="G85" s="63"/>
      <c r="H85" s="63"/>
      <c r="I85" s="63"/>
      <c r="J85" s="6"/>
      <c r="K85" s="6"/>
      <c r="L85" s="6"/>
      <c r="M85" s="7"/>
    </row>
    <row r="86" spans="2:13" s="8" customFormat="1" ht="18" customHeight="1" x14ac:dyDescent="0.2">
      <c r="B86" s="192" t="s">
        <v>2772</v>
      </c>
      <c r="C86" s="193"/>
      <c r="D86" s="193"/>
      <c r="E86" s="194" t="s">
        <v>2773</v>
      </c>
      <c r="F86" s="20"/>
      <c r="G86" s="63"/>
      <c r="H86" s="63"/>
      <c r="I86" s="63"/>
      <c r="J86" s="6"/>
      <c r="K86" s="6"/>
      <c r="L86" s="6"/>
      <c r="M86" s="7"/>
    </row>
    <row r="87" spans="2:13" s="8" customFormat="1" ht="18" customHeight="1" x14ac:dyDescent="0.2">
      <c r="B87" s="22" t="s">
        <v>2776</v>
      </c>
      <c r="C87" s="191"/>
      <c r="D87" s="191"/>
      <c r="E87" s="200">
        <v>20525</v>
      </c>
      <c r="F87" s="191"/>
      <c r="G87" s="63"/>
      <c r="H87" s="63"/>
      <c r="I87" s="63"/>
      <c r="J87" s="6"/>
      <c r="K87" s="6"/>
      <c r="L87" s="6"/>
      <c r="M87" s="7"/>
    </row>
    <row r="88" spans="2:13" s="8" customFormat="1" ht="18" customHeight="1" x14ac:dyDescent="0.2">
      <c r="B88" s="196" t="s">
        <v>2774</v>
      </c>
      <c r="C88" s="197"/>
      <c r="D88" s="197"/>
      <c r="E88" s="201">
        <v>5870</v>
      </c>
      <c r="F88" s="191"/>
      <c r="G88" s="63"/>
      <c r="H88" s="63"/>
      <c r="I88" s="63"/>
      <c r="J88" s="6"/>
      <c r="K88" s="6"/>
      <c r="L88" s="6"/>
      <c r="M88" s="7"/>
    </row>
    <row r="89" spans="2:13" s="8" customFormat="1" ht="18" customHeight="1" x14ac:dyDescent="0.2">
      <c r="B89" s="192" t="s">
        <v>2775</v>
      </c>
      <c r="C89" s="195"/>
      <c r="D89" s="195"/>
      <c r="E89" s="202">
        <v>4492</v>
      </c>
      <c r="F89" s="191"/>
      <c r="G89" s="63"/>
      <c r="H89" s="63"/>
      <c r="I89" s="63"/>
      <c r="J89" s="6"/>
      <c r="K89" s="6"/>
      <c r="L89" s="6"/>
      <c r="M89" s="7"/>
    </row>
    <row r="90" spans="2:13" s="8" customFormat="1" ht="18" customHeight="1" x14ac:dyDescent="0.2">
      <c r="B90" s="22"/>
      <c r="C90" s="63"/>
      <c r="D90" s="63"/>
      <c r="E90" s="63"/>
      <c r="F90" s="63"/>
      <c r="G90" s="63"/>
      <c r="H90" s="63"/>
      <c r="I90" s="63"/>
      <c r="J90" s="6"/>
      <c r="K90" s="6"/>
      <c r="L90" s="6"/>
      <c r="M90" s="7"/>
    </row>
    <row r="91" spans="2:13" s="8" customFormat="1" ht="18" customHeight="1" x14ac:dyDescent="0.2">
      <c r="B91" s="22" t="s">
        <v>2780</v>
      </c>
      <c r="C91" s="63"/>
      <c r="D91" s="63"/>
      <c r="E91" s="63"/>
      <c r="F91" s="63"/>
      <c r="G91" s="63"/>
      <c r="H91" s="63"/>
      <c r="I91" s="63"/>
      <c r="J91" s="6"/>
      <c r="K91" s="6"/>
      <c r="L91" s="6"/>
      <c r="M91" s="7"/>
    </row>
    <row r="92" spans="2:13" s="8" customFormat="1" ht="18" customHeight="1" x14ac:dyDescent="0.2">
      <c r="B92" s="192" t="s">
        <v>2772</v>
      </c>
      <c r="C92" s="193"/>
      <c r="D92" s="193"/>
      <c r="E92" s="194" t="s">
        <v>2773</v>
      </c>
      <c r="F92" s="63"/>
      <c r="G92" s="63"/>
      <c r="H92" s="63"/>
      <c r="I92" s="63"/>
      <c r="J92" s="6"/>
      <c r="K92" s="6"/>
      <c r="L92" s="6"/>
      <c r="M92" s="7"/>
    </row>
    <row r="93" spans="2:13" s="8" customFormat="1" ht="18" customHeight="1" x14ac:dyDescent="0.2">
      <c r="B93" s="22" t="s">
        <v>2781</v>
      </c>
      <c r="C93" s="191"/>
      <c r="D93" s="191"/>
      <c r="E93" s="200">
        <v>15813.9</v>
      </c>
      <c r="F93" s="55"/>
      <c r="G93" s="55"/>
      <c r="H93" s="55"/>
      <c r="I93" s="55"/>
      <c r="J93" s="6"/>
      <c r="K93" s="6"/>
      <c r="L93" s="6"/>
      <c r="M93" s="7"/>
    </row>
    <row r="94" spans="2:13" s="8" customFormat="1" ht="18" customHeight="1" x14ac:dyDescent="0.2">
      <c r="B94" s="71" t="s">
        <v>2779</v>
      </c>
      <c r="C94" s="204"/>
      <c r="D94" s="204"/>
      <c r="E94" s="205">
        <v>2320.8000000000002</v>
      </c>
      <c r="F94" s="55"/>
      <c r="G94" s="55"/>
      <c r="H94" s="55"/>
      <c r="I94" s="55"/>
      <c r="J94" s="6"/>
      <c r="K94" s="6"/>
      <c r="L94" s="6"/>
      <c r="M94" s="7"/>
    </row>
    <row r="95" spans="2:13" s="8" customFormat="1" ht="18" customHeight="1" x14ac:dyDescent="0.2">
      <c r="B95" s="22"/>
      <c r="C95" s="55"/>
      <c r="D95" s="55"/>
      <c r="E95" s="55"/>
      <c r="F95" s="55"/>
      <c r="G95" s="55"/>
      <c r="H95" s="55"/>
      <c r="I95" s="55"/>
      <c r="J95" s="6"/>
      <c r="K95" s="6"/>
      <c r="L95" s="6"/>
      <c r="M95" s="7"/>
    </row>
    <row r="96" spans="2:13" s="8" customFormat="1" ht="18" customHeight="1" x14ac:dyDescent="0.2">
      <c r="B96" s="22" t="s">
        <v>2782</v>
      </c>
      <c r="C96" s="55"/>
      <c r="D96" s="55"/>
      <c r="E96" s="55"/>
      <c r="F96" s="55"/>
      <c r="G96" s="55"/>
      <c r="H96" s="55"/>
      <c r="I96" s="55"/>
      <c r="J96" s="6"/>
      <c r="K96" s="6"/>
      <c r="L96" s="6"/>
      <c r="M96" s="7"/>
    </row>
    <row r="97" spans="2:13" s="8" customFormat="1" ht="18" customHeight="1" x14ac:dyDescent="0.2">
      <c r="B97" s="22"/>
      <c r="C97" s="55"/>
      <c r="D97" s="55"/>
      <c r="E97" s="55"/>
      <c r="F97" s="55"/>
      <c r="G97" s="55"/>
      <c r="H97" s="55"/>
      <c r="I97" s="55"/>
      <c r="J97" s="6"/>
      <c r="K97" s="6"/>
      <c r="L97" s="6"/>
      <c r="M97" s="7"/>
    </row>
    <row r="98" spans="2:13" s="8" customFormat="1" ht="18" customHeight="1" x14ac:dyDescent="0.2">
      <c r="B98" s="22"/>
      <c r="C98" s="20"/>
      <c r="D98" s="20"/>
      <c r="E98" s="47"/>
      <c r="F98" s="47"/>
      <c r="G98" s="47"/>
      <c r="H98" s="47"/>
      <c r="I98" s="47"/>
      <c r="J98" s="6"/>
      <c r="K98" s="6"/>
      <c r="L98" s="6"/>
      <c r="M98" s="7"/>
    </row>
    <row r="99" spans="2:13" ht="18" customHeight="1" x14ac:dyDescent="0.2">
      <c r="B99" s="134" t="s">
        <v>9</v>
      </c>
      <c r="C99" s="135"/>
      <c r="D99" s="135"/>
      <c r="E99" s="135"/>
      <c r="F99" s="135"/>
      <c r="G99" s="135"/>
      <c r="H99" s="135"/>
      <c r="I99" s="135"/>
      <c r="J99" s="135"/>
      <c r="K99" s="135"/>
      <c r="L99" s="135"/>
      <c r="M99" s="136"/>
    </row>
    <row r="100" spans="2:13" ht="18" customHeight="1" x14ac:dyDescent="0.2">
      <c r="B100" s="30"/>
      <c r="C100" s="31"/>
      <c r="D100" s="31"/>
      <c r="E100" s="31"/>
      <c r="F100" s="31"/>
      <c r="G100" s="31"/>
      <c r="H100" s="31"/>
      <c r="I100" s="31"/>
      <c r="J100" s="31"/>
      <c r="K100" s="31"/>
      <c r="L100" s="31"/>
      <c r="M100" s="32"/>
    </row>
    <row r="101" spans="2:13" ht="18" customHeight="1" x14ac:dyDescent="0.2">
      <c r="B101" s="206"/>
      <c r="C101" s="211" t="s">
        <v>2783</v>
      </c>
      <c r="D101" s="211" t="s">
        <v>2784</v>
      </c>
      <c r="E101" s="211" t="s">
        <v>2785</v>
      </c>
      <c r="F101" s="210" t="s">
        <v>2786</v>
      </c>
      <c r="G101" s="207" t="s">
        <v>2790</v>
      </c>
      <c r="H101" s="206"/>
      <c r="I101" s="31"/>
      <c r="J101" s="31"/>
      <c r="K101" s="31"/>
      <c r="L101" s="31"/>
      <c r="M101" s="32"/>
    </row>
    <row r="102" spans="2:13" ht="18" customHeight="1" x14ac:dyDescent="0.2">
      <c r="B102" s="208" t="s">
        <v>2787</v>
      </c>
      <c r="C102" s="214">
        <v>1.2197</v>
      </c>
      <c r="D102" s="214">
        <v>1.0772999999999999</v>
      </c>
      <c r="E102" s="214">
        <v>1.0803</v>
      </c>
      <c r="F102" s="212" t="s">
        <v>2789</v>
      </c>
      <c r="G102" s="213" t="s">
        <v>2791</v>
      </c>
      <c r="H102" s="208"/>
      <c r="I102" s="31"/>
      <c r="J102" s="31"/>
      <c r="K102" s="31"/>
      <c r="L102" s="31"/>
      <c r="M102" s="32"/>
    </row>
    <row r="103" spans="2:13" ht="18" customHeight="1" x14ac:dyDescent="0.2">
      <c r="B103" s="206" t="s">
        <v>2788</v>
      </c>
      <c r="C103" s="209">
        <v>0.88160000000000005</v>
      </c>
      <c r="D103" s="209">
        <v>0.85209999999999997</v>
      </c>
      <c r="E103" s="209">
        <v>0.94069999999999998</v>
      </c>
      <c r="F103" s="209">
        <v>0.95960000000000001</v>
      </c>
      <c r="G103" s="206" t="s">
        <v>2792</v>
      </c>
      <c r="H103" s="206"/>
      <c r="I103" s="31"/>
      <c r="J103" s="31"/>
      <c r="K103" s="31"/>
      <c r="L103" s="31"/>
      <c r="M103" s="32"/>
    </row>
    <row r="104" spans="2:13" ht="18" customHeight="1" x14ac:dyDescent="0.2">
      <c r="B104" s="31"/>
      <c r="C104" s="31"/>
      <c r="D104" s="31"/>
      <c r="E104" s="31"/>
      <c r="F104" s="31"/>
      <c r="G104" s="31"/>
      <c r="H104" s="31"/>
      <c r="I104" s="31"/>
      <c r="J104" s="31"/>
      <c r="K104" s="31"/>
      <c r="L104" s="31"/>
      <c r="M104" s="32"/>
    </row>
    <row r="105" spans="2:13" ht="18" customHeight="1" x14ac:dyDescent="0.2">
      <c r="B105" s="38" t="s">
        <v>2795</v>
      </c>
      <c r="C105" s="31"/>
      <c r="D105" s="31"/>
      <c r="E105" s="31"/>
      <c r="F105" s="31"/>
      <c r="G105" s="31"/>
      <c r="H105" s="31"/>
      <c r="I105" s="31"/>
      <c r="J105" s="31"/>
      <c r="K105" s="31"/>
      <c r="L105" s="31"/>
      <c r="M105" s="32"/>
    </row>
    <row r="106" spans="2:13" ht="18" customHeight="1" x14ac:dyDescent="0.2">
      <c r="B106" s="38" t="s">
        <v>2924</v>
      </c>
      <c r="C106" s="31"/>
      <c r="D106" s="31"/>
      <c r="E106" s="31"/>
      <c r="F106" s="31"/>
      <c r="G106" s="31"/>
      <c r="H106" s="31"/>
      <c r="I106" s="31"/>
      <c r="J106" s="31"/>
      <c r="K106" s="31"/>
      <c r="L106" s="31"/>
      <c r="M106" s="32"/>
    </row>
    <row r="107" spans="2:13" ht="18" customHeight="1" x14ac:dyDescent="0.2">
      <c r="B107" s="38" t="s">
        <v>2925</v>
      </c>
      <c r="C107" s="31"/>
      <c r="D107" s="31"/>
      <c r="E107" s="31"/>
      <c r="F107" s="31"/>
      <c r="G107" s="31"/>
      <c r="H107" s="31"/>
      <c r="I107" s="31"/>
      <c r="J107" s="31"/>
      <c r="K107" s="31"/>
      <c r="L107" s="31"/>
      <c r="M107" s="32"/>
    </row>
    <row r="108" spans="2:13" ht="18" customHeight="1" x14ac:dyDescent="0.2">
      <c r="C108" s="31"/>
      <c r="D108" s="31"/>
      <c r="E108" s="31"/>
      <c r="F108" s="31"/>
      <c r="G108" s="31"/>
      <c r="H108" s="31"/>
      <c r="I108" s="31"/>
      <c r="J108" s="31"/>
      <c r="K108" s="31"/>
      <c r="L108" s="31"/>
      <c r="M108" s="32"/>
    </row>
    <row r="109" spans="2:13" ht="18" customHeight="1" x14ac:dyDescent="0.2">
      <c r="C109" s="31"/>
      <c r="D109" s="31"/>
      <c r="E109" s="31"/>
      <c r="F109" s="31"/>
      <c r="G109" s="31"/>
      <c r="H109" s="31"/>
      <c r="I109" s="31"/>
      <c r="J109" s="31"/>
      <c r="K109" s="31"/>
      <c r="L109" s="31"/>
      <c r="M109" s="32"/>
    </row>
    <row r="110" spans="2:13" ht="18" customHeight="1" x14ac:dyDescent="0.2">
      <c r="B110" s="134" t="s">
        <v>10</v>
      </c>
      <c r="C110" s="135"/>
      <c r="D110" s="135"/>
      <c r="E110" s="135"/>
      <c r="F110" s="135"/>
      <c r="G110" s="135"/>
      <c r="H110" s="135"/>
      <c r="I110" s="135"/>
      <c r="J110" s="135"/>
      <c r="K110" s="135"/>
      <c r="L110" s="135"/>
      <c r="M110" s="136"/>
    </row>
    <row r="111" spans="2:13" ht="18" customHeight="1" x14ac:dyDescent="0.2">
      <c r="B111" s="215"/>
      <c r="C111" s="216"/>
      <c r="D111" s="216"/>
      <c r="E111" s="216"/>
      <c r="F111" s="216"/>
      <c r="G111" s="216"/>
      <c r="H111" s="216"/>
      <c r="I111" s="216"/>
      <c r="J111" s="216"/>
      <c r="K111" s="216"/>
      <c r="L111" s="216"/>
      <c r="M111" s="217"/>
    </row>
    <row r="112" spans="2:13" ht="18" customHeight="1" x14ac:dyDescent="0.2">
      <c r="B112" s="223" t="s">
        <v>2802</v>
      </c>
      <c r="C112" s="216"/>
      <c r="D112" s="216"/>
      <c r="E112" s="216"/>
      <c r="F112" s="216"/>
      <c r="G112" s="224" t="s">
        <v>2803</v>
      </c>
      <c r="H112" s="6"/>
      <c r="I112" s="216"/>
      <c r="J112" s="216"/>
      <c r="K112" s="216"/>
      <c r="L112" s="216"/>
      <c r="M112" s="217"/>
    </row>
    <row r="113" spans="2:13" ht="18" customHeight="1" x14ac:dyDescent="0.2">
      <c r="B113" s="215"/>
      <c r="C113" s="216"/>
      <c r="D113" s="216"/>
      <c r="E113" s="216"/>
      <c r="F113" s="216"/>
      <c r="G113" s="216"/>
      <c r="H113" s="216"/>
      <c r="I113" s="216"/>
      <c r="J113" s="216"/>
      <c r="K113" s="216"/>
      <c r="L113" s="216"/>
      <c r="M113" s="217"/>
    </row>
    <row r="114" spans="2:13" ht="18" customHeight="1" x14ac:dyDescent="0.2">
      <c r="B114" s="215"/>
      <c r="C114" s="216"/>
      <c r="D114" s="216"/>
      <c r="E114" s="216"/>
      <c r="F114" s="216"/>
      <c r="G114" s="216"/>
      <c r="H114" s="216"/>
      <c r="I114" s="216"/>
      <c r="J114" s="216"/>
      <c r="K114" s="216"/>
      <c r="L114" s="216"/>
      <c r="M114" s="217"/>
    </row>
    <row r="115" spans="2:13" ht="18" customHeight="1" x14ac:dyDescent="0.2">
      <c r="B115" s="215"/>
      <c r="C115" s="216"/>
      <c r="D115" s="216"/>
      <c r="E115" s="216"/>
      <c r="F115" s="216"/>
      <c r="G115" s="216"/>
      <c r="H115" s="216"/>
      <c r="I115" s="216"/>
      <c r="J115" s="216"/>
      <c r="K115" s="216"/>
      <c r="L115" s="216"/>
      <c r="M115" s="217"/>
    </row>
    <row r="116" spans="2:13" ht="18" customHeight="1" x14ac:dyDescent="0.2">
      <c r="B116" s="215"/>
      <c r="C116" s="216"/>
      <c r="D116" s="216"/>
      <c r="E116" s="216"/>
      <c r="F116" s="216"/>
      <c r="G116" s="216"/>
      <c r="H116" s="216"/>
      <c r="I116" s="216"/>
      <c r="J116" s="216"/>
      <c r="K116" s="216"/>
      <c r="L116" s="216"/>
      <c r="M116" s="217"/>
    </row>
    <row r="117" spans="2:13" ht="18" customHeight="1" x14ac:dyDescent="0.2">
      <c r="B117" s="22"/>
      <c r="C117" s="33"/>
      <c r="D117" s="33"/>
      <c r="E117" s="33"/>
      <c r="F117" s="33"/>
      <c r="G117" s="33"/>
      <c r="H117" s="33"/>
      <c r="I117" s="33"/>
      <c r="J117" s="33"/>
      <c r="K117" s="33"/>
      <c r="L117" s="33"/>
      <c r="M117" s="34"/>
    </row>
    <row r="118" spans="2:13" ht="18" customHeight="1" x14ac:dyDescent="0.2">
      <c r="B118" s="22"/>
      <c r="C118" s="63"/>
      <c r="D118" s="63"/>
      <c r="E118" s="63"/>
      <c r="F118" s="63"/>
      <c r="G118" s="63"/>
      <c r="H118" s="63"/>
      <c r="I118" s="63"/>
      <c r="J118" s="63"/>
      <c r="K118" s="63"/>
      <c r="L118" s="63"/>
      <c r="M118" s="64"/>
    </row>
    <row r="119" spans="2:13" ht="18" customHeight="1" x14ac:dyDescent="0.2">
      <c r="B119" s="22"/>
      <c r="C119" s="63"/>
      <c r="D119" s="63"/>
      <c r="E119" s="63"/>
      <c r="F119" s="63"/>
      <c r="G119" s="63"/>
      <c r="H119" s="63"/>
      <c r="I119" s="63"/>
      <c r="J119" s="63"/>
      <c r="K119" s="63"/>
      <c r="L119" s="63"/>
      <c r="M119" s="64"/>
    </row>
    <row r="120" spans="2:13" ht="18" customHeight="1" x14ac:dyDescent="0.2">
      <c r="B120" s="22"/>
      <c r="C120" s="63"/>
      <c r="D120" s="63"/>
      <c r="E120" s="63"/>
      <c r="F120" s="63"/>
      <c r="G120" s="63"/>
      <c r="H120" s="63"/>
      <c r="I120" s="63"/>
      <c r="J120" s="63"/>
      <c r="K120" s="63"/>
      <c r="L120" s="63"/>
      <c r="M120" s="64"/>
    </row>
    <row r="121" spans="2:13" ht="18" customHeight="1" x14ac:dyDescent="0.2">
      <c r="B121" s="22"/>
      <c r="C121" s="63"/>
      <c r="D121" s="63"/>
      <c r="E121" s="63"/>
      <c r="F121" s="63"/>
      <c r="G121" s="63"/>
      <c r="H121" s="63"/>
      <c r="I121" s="63"/>
      <c r="J121" s="63"/>
      <c r="K121" s="63"/>
      <c r="L121" s="63"/>
      <c r="M121" s="64"/>
    </row>
    <row r="122" spans="2:13" ht="18" customHeight="1" x14ac:dyDescent="0.2">
      <c r="B122" s="22"/>
      <c r="C122" s="63"/>
      <c r="D122" s="63"/>
      <c r="E122" s="63"/>
      <c r="F122" s="63"/>
      <c r="G122" s="63"/>
      <c r="H122" s="63"/>
      <c r="I122" s="63"/>
      <c r="J122" s="63"/>
      <c r="K122" s="63"/>
      <c r="L122" s="63"/>
      <c r="M122" s="64"/>
    </row>
    <row r="123" spans="2:13" ht="18" customHeight="1" x14ac:dyDescent="0.2">
      <c r="B123" s="22"/>
      <c r="C123" s="63"/>
      <c r="D123" s="63"/>
      <c r="E123" s="63"/>
      <c r="F123" s="63"/>
      <c r="G123" s="63"/>
      <c r="H123" s="63"/>
      <c r="I123" s="63"/>
      <c r="J123" s="63"/>
      <c r="K123" s="63"/>
      <c r="L123" s="63"/>
      <c r="M123" s="64"/>
    </row>
    <row r="124" spans="2:13" ht="18" customHeight="1" x14ac:dyDescent="0.2">
      <c r="B124" s="22"/>
      <c r="C124" s="63"/>
      <c r="D124" s="63"/>
      <c r="E124" s="63"/>
      <c r="F124" s="63"/>
      <c r="G124" s="63"/>
      <c r="H124" s="63"/>
      <c r="I124" s="63"/>
      <c r="J124" s="63"/>
      <c r="K124" s="63"/>
      <c r="L124" s="63"/>
      <c r="M124" s="64"/>
    </row>
    <row r="125" spans="2:13" ht="18" customHeight="1" x14ac:dyDescent="0.2">
      <c r="B125" s="22" t="s">
        <v>2920</v>
      </c>
      <c r="C125" s="63"/>
      <c r="D125" s="63"/>
      <c r="E125" s="63"/>
      <c r="F125" s="63"/>
      <c r="G125" s="63"/>
      <c r="H125" s="63"/>
      <c r="I125" s="63"/>
      <c r="J125" s="63"/>
      <c r="K125" s="63"/>
      <c r="L125" s="63"/>
      <c r="M125" s="64"/>
    </row>
    <row r="126" spans="2:13" ht="18" customHeight="1" x14ac:dyDescent="0.2">
      <c r="B126" s="22" t="s">
        <v>2921</v>
      </c>
      <c r="C126" s="63"/>
      <c r="D126" s="63"/>
      <c r="E126" s="63"/>
      <c r="F126" s="63"/>
      <c r="G126" s="63"/>
      <c r="H126" s="63"/>
      <c r="I126" s="63"/>
      <c r="J126" s="63"/>
      <c r="K126" s="63"/>
      <c r="L126" s="63"/>
      <c r="M126" s="64"/>
    </row>
    <row r="127" spans="2:13" ht="18" customHeight="1" x14ac:dyDescent="0.2">
      <c r="B127" s="22" t="s">
        <v>2804</v>
      </c>
      <c r="C127" s="63"/>
      <c r="D127" s="63"/>
      <c r="E127" s="63"/>
      <c r="F127" s="63"/>
      <c r="G127" s="63"/>
      <c r="H127" s="63"/>
      <c r="I127" s="63"/>
      <c r="J127" s="63"/>
      <c r="K127" s="63"/>
      <c r="L127" s="63"/>
      <c r="M127" s="64"/>
    </row>
    <row r="128" spans="2:13" ht="18" customHeight="1" x14ac:dyDescent="0.2">
      <c r="B128" s="22"/>
      <c r="C128" s="63"/>
      <c r="D128" s="63"/>
      <c r="E128" s="63"/>
      <c r="F128" s="63"/>
      <c r="G128" s="63"/>
      <c r="H128" s="63"/>
      <c r="I128" s="63"/>
      <c r="J128" s="63"/>
      <c r="K128" s="63"/>
      <c r="L128" s="63"/>
      <c r="M128" s="64"/>
    </row>
    <row r="129" spans="2:13" ht="18" customHeight="1" x14ac:dyDescent="0.2">
      <c r="B129" s="22"/>
      <c r="C129" s="63"/>
      <c r="D129" s="63"/>
      <c r="E129" s="63"/>
      <c r="F129" s="63"/>
      <c r="G129" s="63"/>
      <c r="H129" s="63"/>
      <c r="I129" s="63"/>
      <c r="J129" s="63"/>
      <c r="K129" s="63"/>
      <c r="L129" s="63"/>
      <c r="M129" s="64"/>
    </row>
    <row r="130" spans="2:13" ht="18" customHeight="1" x14ac:dyDescent="0.2">
      <c r="B130" s="22"/>
      <c r="C130" s="63"/>
      <c r="D130" s="63"/>
      <c r="E130" s="63"/>
      <c r="F130" s="63"/>
      <c r="G130" s="63"/>
      <c r="H130" s="63"/>
      <c r="I130" s="63"/>
      <c r="J130" s="63"/>
      <c r="K130" s="63"/>
      <c r="L130" s="63"/>
      <c r="M130" s="64"/>
    </row>
    <row r="131" spans="2:13" ht="18" customHeight="1" x14ac:dyDescent="0.2">
      <c r="B131" s="22"/>
      <c r="C131" s="63"/>
      <c r="D131" s="63"/>
      <c r="E131" s="63"/>
      <c r="F131" s="63"/>
      <c r="G131" s="63"/>
      <c r="H131" s="63"/>
      <c r="I131" s="63"/>
      <c r="J131" s="63"/>
      <c r="K131" s="63"/>
      <c r="L131" s="63"/>
      <c r="M131" s="64"/>
    </row>
    <row r="132" spans="2:13" ht="18" customHeight="1" x14ac:dyDescent="0.2">
      <c r="B132" s="22"/>
      <c r="C132" s="63"/>
      <c r="D132" s="63"/>
      <c r="E132" s="63"/>
      <c r="F132" s="63"/>
      <c r="G132" s="63"/>
      <c r="H132" s="63"/>
      <c r="I132" s="63"/>
      <c r="J132" s="63"/>
      <c r="K132" s="63"/>
      <c r="L132" s="63"/>
      <c r="M132" s="64"/>
    </row>
    <row r="133" spans="2:13" ht="18" customHeight="1" x14ac:dyDescent="0.2">
      <c r="B133" s="46" t="s">
        <v>2922</v>
      </c>
      <c r="C133" s="63"/>
      <c r="D133" s="63"/>
      <c r="E133" s="63"/>
      <c r="F133" s="63"/>
      <c r="G133" s="63"/>
      <c r="H133" s="63"/>
      <c r="I133" s="63"/>
      <c r="J133" s="63"/>
      <c r="K133" s="63"/>
      <c r="L133" s="63"/>
      <c r="M133" s="64"/>
    </row>
    <row r="134" spans="2:13" ht="18" customHeight="1" x14ac:dyDescent="0.2">
      <c r="B134" s="2"/>
      <c r="C134" s="36"/>
      <c r="D134" s="36"/>
      <c r="E134" s="36"/>
      <c r="F134" s="36"/>
      <c r="G134" s="36"/>
      <c r="H134" s="3"/>
      <c r="I134" s="3"/>
      <c r="J134" s="3"/>
      <c r="K134" s="3"/>
      <c r="L134" s="3"/>
      <c r="M134" s="4"/>
    </row>
    <row r="135" spans="2:13" ht="18" customHeight="1" x14ac:dyDescent="0.2">
      <c r="B135" s="2"/>
      <c r="C135" s="36"/>
      <c r="D135" s="36"/>
      <c r="E135" s="36"/>
      <c r="F135" s="36"/>
      <c r="G135" s="36"/>
      <c r="H135" s="3"/>
      <c r="I135" s="3"/>
      <c r="J135" s="3"/>
      <c r="K135" s="3"/>
      <c r="L135" s="3"/>
      <c r="M135" s="4"/>
    </row>
    <row r="136" spans="2:13" ht="18" customHeight="1" x14ac:dyDescent="0.2">
      <c r="B136" s="134" t="s">
        <v>11</v>
      </c>
      <c r="C136" s="135"/>
      <c r="D136" s="135"/>
      <c r="E136" s="135"/>
      <c r="F136" s="135"/>
      <c r="G136" s="135"/>
      <c r="H136" s="135"/>
      <c r="I136" s="135"/>
      <c r="J136" s="135"/>
      <c r="K136" s="135"/>
      <c r="L136" s="135"/>
      <c r="M136" s="136"/>
    </row>
    <row r="137" spans="2:13" ht="18" customHeight="1" x14ac:dyDescent="0.2">
      <c r="B137" s="2"/>
      <c r="C137" s="36"/>
      <c r="D137" s="36"/>
      <c r="E137" s="36"/>
      <c r="F137" s="36"/>
      <c r="G137" s="36"/>
      <c r="H137" s="3"/>
      <c r="I137" s="3"/>
      <c r="J137" s="3"/>
      <c r="K137" s="3"/>
      <c r="L137" s="3"/>
      <c r="M137" s="4"/>
    </row>
    <row r="138" spans="2:13" ht="18" customHeight="1" x14ac:dyDescent="0.2">
      <c r="B138" s="22" t="s">
        <v>2766</v>
      </c>
      <c r="C138" s="63"/>
      <c r="D138" s="63"/>
      <c r="E138" s="63"/>
      <c r="F138" s="36"/>
      <c r="G138" s="36"/>
      <c r="H138" s="3"/>
      <c r="I138" s="3"/>
      <c r="J138" s="3"/>
      <c r="K138" s="3"/>
      <c r="L138" s="3"/>
      <c r="M138" s="4"/>
    </row>
    <row r="139" spans="2:13" ht="18" customHeight="1" x14ac:dyDescent="0.2">
      <c r="B139" s="192" t="s">
        <v>2772</v>
      </c>
      <c r="C139" s="193"/>
      <c r="D139" s="193" t="s">
        <v>2814</v>
      </c>
      <c r="E139" s="194" t="s">
        <v>2773</v>
      </c>
      <c r="F139" s="225" t="s">
        <v>2805</v>
      </c>
      <c r="G139" s="225" t="s">
        <v>2817</v>
      </c>
      <c r="H139" s="121" t="s">
        <v>2806</v>
      </c>
      <c r="I139" s="121" t="s">
        <v>2818</v>
      </c>
      <c r="J139" s="121" t="s">
        <v>2807</v>
      </c>
      <c r="K139" s="121" t="s">
        <v>2819</v>
      </c>
      <c r="L139" s="3"/>
      <c r="M139" s="4"/>
    </row>
    <row r="140" spans="2:13" ht="18" customHeight="1" x14ac:dyDescent="0.2">
      <c r="B140" s="22" t="s">
        <v>2808</v>
      </c>
      <c r="C140" s="191"/>
      <c r="D140" s="191" t="s">
        <v>2810</v>
      </c>
      <c r="E140" s="200">
        <v>20525</v>
      </c>
      <c r="F140" s="200">
        <v>2764.47</v>
      </c>
      <c r="G140" s="200">
        <f>5558.2-3816.85</f>
        <v>1741.35</v>
      </c>
      <c r="H140" s="200">
        <v>769.75</v>
      </c>
      <c r="I140" s="200">
        <f>4225.87-769.75</f>
        <v>3456.12</v>
      </c>
      <c r="J140" s="200">
        <v>4253.32</v>
      </c>
      <c r="K140" s="200">
        <f>6473.03-4253.32</f>
        <v>2219.71</v>
      </c>
      <c r="L140" s="3"/>
      <c r="M140" s="4"/>
    </row>
    <row r="141" spans="2:13" ht="18" customHeight="1" x14ac:dyDescent="0.2">
      <c r="B141" s="22" t="s">
        <v>2809</v>
      </c>
      <c r="C141" s="191"/>
      <c r="D141" s="191" t="s">
        <v>2816</v>
      </c>
      <c r="E141" s="200"/>
      <c r="F141" s="232">
        <f>3816.85/E140</f>
        <v>0.18596102314250912</v>
      </c>
      <c r="G141" s="232">
        <f>(SUM($F140:G140)+(3816.85-2764.47))/$E140</f>
        <v>0.2708014616321559</v>
      </c>
      <c r="H141" s="232">
        <f>(SUM($F140:H140)+(3816.85-2764.47))/$E140</f>
        <v>0.30830450669914738</v>
      </c>
      <c r="I141" s="232">
        <f>(SUM($F140:I140)+(3816.85-2764.47))/$E140</f>
        <v>0.4766903775883069</v>
      </c>
      <c r="J141" s="232">
        <f>(SUM($F140:J140)+(3816.85-2764.47))/$E140</f>
        <v>0.68391668696711327</v>
      </c>
      <c r="K141" s="232">
        <f>(SUM($F140:K140)+(3816.85-2764.47))/$E140</f>
        <v>0.79206333739342261</v>
      </c>
      <c r="L141" s="3"/>
      <c r="M141" s="4"/>
    </row>
    <row r="142" spans="2:13" ht="18" customHeight="1" x14ac:dyDescent="0.2">
      <c r="B142" s="22"/>
      <c r="C142" s="191"/>
      <c r="D142" s="230" t="s">
        <v>2815</v>
      </c>
      <c r="E142" s="200"/>
      <c r="F142" s="200">
        <v>786</v>
      </c>
      <c r="G142" s="200">
        <f>2116.82-F142</f>
        <v>1330.8200000000002</v>
      </c>
      <c r="H142" s="200">
        <v>1012.25</v>
      </c>
      <c r="I142" s="200">
        <f>3167.4-H142</f>
        <v>2155.15</v>
      </c>
      <c r="J142" s="200">
        <v>2339.69</v>
      </c>
      <c r="K142" s="200">
        <f>6754.78-J142</f>
        <v>4415.09</v>
      </c>
      <c r="L142" s="3"/>
      <c r="M142" s="4"/>
    </row>
    <row r="143" spans="2:13" ht="18" customHeight="1" x14ac:dyDescent="0.2">
      <c r="B143" s="226" t="s">
        <v>2811</v>
      </c>
      <c r="C143" s="227"/>
      <c r="D143" s="227" t="s">
        <v>2813</v>
      </c>
      <c r="E143" s="228">
        <v>5870</v>
      </c>
      <c r="F143" s="228">
        <v>125.98</v>
      </c>
      <c r="G143" s="228">
        <f>1100.33-810</f>
        <v>290.32999999999993</v>
      </c>
      <c r="H143" s="228">
        <v>534.04</v>
      </c>
      <c r="I143" s="228">
        <f>564.43-534.04</f>
        <v>30.389999999999986</v>
      </c>
      <c r="J143" s="228">
        <v>0</v>
      </c>
      <c r="K143" s="228">
        <v>1152.71</v>
      </c>
      <c r="L143" s="3"/>
      <c r="M143" s="4"/>
    </row>
    <row r="144" spans="2:13" ht="18" customHeight="1" x14ac:dyDescent="0.2">
      <c r="B144" s="22" t="s">
        <v>2812</v>
      </c>
      <c r="C144" s="191"/>
      <c r="D144" s="191" t="s">
        <v>2816</v>
      </c>
      <c r="E144" s="200"/>
      <c r="F144" s="232">
        <f>810/E143</f>
        <v>0.13798977853492334</v>
      </c>
      <c r="G144" s="232">
        <f>(SUM($F143:G143)+(810-125.98))/$E143</f>
        <v>0.18744974446337306</v>
      </c>
      <c r="H144" s="232">
        <f>(SUM($F143:H143)+(810-125.98))/$E143</f>
        <v>0.27842759795570698</v>
      </c>
      <c r="I144" s="235">
        <f>1464.76/$E143</f>
        <v>0.24953321976149914</v>
      </c>
      <c r="J144" s="232">
        <f>1464.76/$E143</f>
        <v>0.24953321976149914</v>
      </c>
      <c r="K144" s="232">
        <f>(K143+1464.76)/$E143</f>
        <v>0.44590630323679731</v>
      </c>
      <c r="L144" s="3" t="s">
        <v>2820</v>
      </c>
      <c r="M144" s="4"/>
    </row>
    <row r="145" spans="2:13" ht="18" customHeight="1" x14ac:dyDescent="0.2">
      <c r="B145" s="229"/>
      <c r="C145" s="230"/>
      <c r="D145" s="230" t="s">
        <v>2815</v>
      </c>
      <c r="E145" s="231"/>
      <c r="F145" s="231">
        <v>220</v>
      </c>
      <c r="G145" s="231">
        <f>166.55-F145</f>
        <v>-53.449999999999989</v>
      </c>
      <c r="H145" s="231">
        <v>87.47</v>
      </c>
      <c r="I145" s="231">
        <f>439.36-H145</f>
        <v>351.89</v>
      </c>
      <c r="J145" s="231">
        <v>321.20999999999998</v>
      </c>
      <c r="K145" s="231">
        <f>1081.54-J145</f>
        <v>760.32999999999993</v>
      </c>
      <c r="L145" s="3"/>
      <c r="M145" s="4"/>
    </row>
    <row r="146" spans="2:13" ht="18" customHeight="1" x14ac:dyDescent="0.2">
      <c r="B146" s="22" t="s">
        <v>2775</v>
      </c>
      <c r="C146" s="191"/>
      <c r="D146" s="227" t="s">
        <v>2813</v>
      </c>
      <c r="E146" s="200">
        <v>4492</v>
      </c>
      <c r="F146" s="200">
        <v>181.18</v>
      </c>
      <c r="G146" s="200">
        <f>459.96-242.62</f>
        <v>217.33999999999997</v>
      </c>
      <c r="H146" s="200">
        <v>19.47</v>
      </c>
      <c r="I146" s="200">
        <f>391.86-19.47</f>
        <v>372.39</v>
      </c>
      <c r="J146" s="200">
        <v>328.76</v>
      </c>
      <c r="K146" s="200">
        <f>2736.44-328.76</f>
        <v>2407.6800000000003</v>
      </c>
      <c r="L146" s="3"/>
      <c r="M146" s="4"/>
    </row>
    <row r="147" spans="2:13" ht="18" customHeight="1" x14ac:dyDescent="0.2">
      <c r="B147" s="22"/>
      <c r="C147" s="191"/>
      <c r="D147" s="191" t="s">
        <v>2816</v>
      </c>
      <c r="E147" s="200"/>
      <c r="F147" s="232">
        <f>242.62/E146</f>
        <v>5.4011576135351735E-2</v>
      </c>
      <c r="G147" s="232">
        <f>(SUM($F146:G146)+(242.62-181.18))/$E146</f>
        <v>0.1023953695458593</v>
      </c>
      <c r="H147" s="232">
        <f>(SUM($F146:H146)+(242.62-181.18))/$E146</f>
        <v>0.10672974176313446</v>
      </c>
      <c r="I147" s="232">
        <f>(SUM($F146:I146)+(242.62-181.18))/$E146</f>
        <v>0.18963045414069454</v>
      </c>
      <c r="J147" s="232">
        <f>(SUM($F146:J146)+(242.62-181.18))/$E146</f>
        <v>0.26281834372217272</v>
      </c>
      <c r="K147" s="232">
        <f>(SUM($F146:K146)+(242.62-181.18))/$E146</f>
        <v>0.79881121994657178</v>
      </c>
      <c r="L147" s="3"/>
      <c r="M147" s="4"/>
    </row>
    <row r="148" spans="2:13" ht="18" customHeight="1" x14ac:dyDescent="0.2">
      <c r="B148" s="192"/>
      <c r="C148" s="195"/>
      <c r="D148" s="195" t="s">
        <v>2815</v>
      </c>
      <c r="E148" s="202"/>
      <c r="F148" s="236">
        <v>0</v>
      </c>
      <c r="G148" s="236">
        <v>0</v>
      </c>
      <c r="H148" s="236">
        <v>0</v>
      </c>
      <c r="I148" s="236">
        <v>0</v>
      </c>
      <c r="J148" s="236">
        <v>0</v>
      </c>
      <c r="K148" s="236">
        <v>0</v>
      </c>
      <c r="L148" s="3"/>
      <c r="M148" s="4"/>
    </row>
    <row r="149" spans="2:13" ht="18" customHeight="1" x14ac:dyDescent="0.2">
      <c r="B149" s="22"/>
      <c r="C149" s="63"/>
      <c r="D149" s="63"/>
      <c r="E149" s="63"/>
      <c r="F149" s="36"/>
      <c r="G149" s="36"/>
      <c r="H149" s="3"/>
      <c r="I149" s="3"/>
      <c r="J149" s="3"/>
      <c r="K149" s="3"/>
      <c r="L149" s="3"/>
      <c r="M149" s="4"/>
    </row>
    <row r="150" spans="2:13" ht="18" customHeight="1" x14ac:dyDescent="0.2">
      <c r="B150" s="22" t="s">
        <v>2780</v>
      </c>
      <c r="C150" s="63"/>
      <c r="D150" s="63"/>
      <c r="E150" s="63"/>
      <c r="F150" s="36"/>
      <c r="G150" s="36"/>
      <c r="H150" s="3"/>
      <c r="I150" s="3"/>
      <c r="J150" s="3"/>
      <c r="K150" s="3"/>
      <c r="L150" s="3"/>
      <c r="M150" s="4"/>
    </row>
    <row r="151" spans="2:13" ht="18" customHeight="1" x14ac:dyDescent="0.2">
      <c r="B151" s="192" t="s">
        <v>2772</v>
      </c>
      <c r="C151" s="193"/>
      <c r="D151" s="193" t="s">
        <v>2814</v>
      </c>
      <c r="E151" s="194" t="s">
        <v>2773</v>
      </c>
      <c r="F151" s="225" t="s">
        <v>2805</v>
      </c>
      <c r="G151" s="225" t="s">
        <v>2817</v>
      </c>
      <c r="H151" s="121" t="s">
        <v>2806</v>
      </c>
      <c r="I151" s="121" t="s">
        <v>2818</v>
      </c>
      <c r="J151" s="121" t="s">
        <v>2807</v>
      </c>
      <c r="K151" s="121" t="s">
        <v>2819</v>
      </c>
      <c r="L151" s="3"/>
      <c r="M151" s="4"/>
    </row>
    <row r="152" spans="2:13" ht="18" customHeight="1" x14ac:dyDescent="0.2">
      <c r="B152" s="22" t="s">
        <v>2781</v>
      </c>
      <c r="C152" s="191"/>
      <c r="D152" s="191" t="s">
        <v>2810</v>
      </c>
      <c r="E152" s="200">
        <v>15813.9</v>
      </c>
      <c r="F152" s="200">
        <v>2018.35</v>
      </c>
      <c r="G152" s="200">
        <f>4115.11-2018.35</f>
        <v>2096.7599999999998</v>
      </c>
      <c r="H152" s="200">
        <v>3555.12</v>
      </c>
      <c r="I152" s="200">
        <f>11496.78-H152</f>
        <v>7941.6600000000008</v>
      </c>
      <c r="J152" s="200">
        <v>1261.76</v>
      </c>
      <c r="K152" s="233">
        <v>0</v>
      </c>
      <c r="L152" s="3"/>
      <c r="M152" s="4"/>
    </row>
    <row r="153" spans="2:13" ht="18" customHeight="1" x14ac:dyDescent="0.2">
      <c r="B153" s="22"/>
      <c r="C153" s="191"/>
      <c r="D153" s="191" t="s">
        <v>2816</v>
      </c>
      <c r="E153" s="200"/>
      <c r="F153" s="232">
        <f>F152/E152</f>
        <v>0.1276313875767521</v>
      </c>
      <c r="G153" s="232">
        <f>SUM($F152:G152)/$E152</f>
        <v>0.26022107133597655</v>
      </c>
      <c r="H153" s="232">
        <f>SUM($F152:H152)/$E152</f>
        <v>0.48503089054565918</v>
      </c>
      <c r="I153" s="232">
        <f>SUM($F152:I152)/$E152</f>
        <v>0.98722579502842434</v>
      </c>
      <c r="J153" s="232">
        <f>SUM($F152:J152)/$E152</f>
        <v>1.0670138296056</v>
      </c>
      <c r="K153" s="232">
        <f>SUM($F152:K152)/$E152</f>
        <v>1.0670138296056</v>
      </c>
      <c r="L153" s="3"/>
      <c r="M153" s="4"/>
    </row>
    <row r="154" spans="2:13" ht="18" customHeight="1" x14ac:dyDescent="0.2">
      <c r="B154" s="22"/>
      <c r="C154" s="191"/>
      <c r="D154" s="230" t="s">
        <v>2815</v>
      </c>
      <c r="E154" s="200"/>
      <c r="F154" s="233">
        <v>0</v>
      </c>
      <c r="G154" s="233">
        <v>0</v>
      </c>
      <c r="H154" s="233">
        <v>0</v>
      </c>
      <c r="I154" s="233">
        <v>0</v>
      </c>
      <c r="J154" s="200">
        <v>1255.3699999999999</v>
      </c>
      <c r="K154" s="200">
        <f>4381.95-J154</f>
        <v>3126.58</v>
      </c>
      <c r="L154" s="3"/>
      <c r="M154" s="4"/>
    </row>
    <row r="155" spans="2:13" ht="18" customHeight="1" x14ac:dyDescent="0.2">
      <c r="B155" s="226" t="s">
        <v>2779</v>
      </c>
      <c r="C155" s="227"/>
      <c r="D155" s="227" t="s">
        <v>2813</v>
      </c>
      <c r="E155" s="228">
        <v>2320.8000000000002</v>
      </c>
      <c r="F155" s="228">
        <v>17.52</v>
      </c>
      <c r="G155" s="228">
        <f>432.98-17.52</f>
        <v>415.46000000000004</v>
      </c>
      <c r="H155" s="228">
        <v>818.76</v>
      </c>
      <c r="I155" s="228">
        <f>1138.85-818.76</f>
        <v>320.08999999999992</v>
      </c>
      <c r="J155" s="228">
        <v>616.91</v>
      </c>
      <c r="K155" s="228">
        <v>0</v>
      </c>
      <c r="L155" s="3"/>
      <c r="M155" s="4"/>
    </row>
    <row r="156" spans="2:13" ht="18" customHeight="1" x14ac:dyDescent="0.2">
      <c r="B156" s="2"/>
      <c r="C156" s="36"/>
      <c r="D156" s="191" t="s">
        <v>2816</v>
      </c>
      <c r="E156" s="36"/>
      <c r="F156" s="232">
        <f>F155/E155</f>
        <v>7.5491209927611158E-3</v>
      </c>
      <c r="G156" s="232">
        <f>SUM($F155:G155)/$E155</f>
        <v>0.18656497759393312</v>
      </c>
      <c r="H156" s="232">
        <f>SUM($F155:H155)/$E155</f>
        <v>0.53935711823509136</v>
      </c>
      <c r="I156" s="232">
        <f>SUM($F155:I155)/$E155</f>
        <v>0.67727938641847629</v>
      </c>
      <c r="J156" s="232">
        <f>SUM($F155:J155)/$E155</f>
        <v>0.94309720785935869</v>
      </c>
      <c r="K156" s="232">
        <f>SUM($F155:K155)/$E155</f>
        <v>0.94309720785935869</v>
      </c>
      <c r="L156" s="3"/>
      <c r="M156" s="4"/>
    </row>
    <row r="157" spans="2:13" ht="18" customHeight="1" x14ac:dyDescent="0.2">
      <c r="B157" s="9"/>
      <c r="C157" s="225"/>
      <c r="D157" s="195" t="s">
        <v>2815</v>
      </c>
      <c r="E157" s="225"/>
      <c r="F157" s="234">
        <v>0</v>
      </c>
      <c r="G157" s="234">
        <v>0</v>
      </c>
      <c r="H157" s="234">
        <v>0</v>
      </c>
      <c r="I157" s="234">
        <v>0</v>
      </c>
      <c r="J157" s="234">
        <v>0</v>
      </c>
      <c r="K157" s="234">
        <v>0</v>
      </c>
      <c r="L157" s="3"/>
      <c r="M157" s="4"/>
    </row>
    <row r="158" spans="2:13" ht="18" customHeight="1" x14ac:dyDescent="0.2">
      <c r="B158" s="2"/>
      <c r="C158" s="36"/>
      <c r="D158" s="36"/>
      <c r="E158" s="36"/>
      <c r="F158" s="36"/>
      <c r="G158" s="36"/>
      <c r="H158" s="3"/>
      <c r="I158" s="3"/>
      <c r="J158" s="3"/>
      <c r="K158" s="3"/>
      <c r="L158" s="3"/>
      <c r="M158" s="4"/>
    </row>
    <row r="159" spans="2:13" ht="18" customHeight="1" x14ac:dyDescent="0.2">
      <c r="B159" s="2"/>
      <c r="C159" s="36"/>
      <c r="D159" s="36"/>
      <c r="E159" s="36"/>
      <c r="F159" s="36"/>
      <c r="G159" s="36"/>
      <c r="H159" s="3"/>
      <c r="I159" s="3"/>
      <c r="J159" s="3"/>
      <c r="K159" s="3"/>
      <c r="L159" s="3"/>
      <c r="M159" s="4"/>
    </row>
    <row r="160" spans="2:13" ht="18" customHeight="1" x14ac:dyDescent="0.2">
      <c r="B160" s="140" t="s">
        <v>2475</v>
      </c>
      <c r="C160" s="141"/>
      <c r="D160" s="141"/>
      <c r="E160" s="141"/>
      <c r="F160" s="141"/>
      <c r="G160" s="141"/>
      <c r="H160" s="141"/>
      <c r="I160" s="141"/>
      <c r="J160" s="141"/>
      <c r="K160" s="141"/>
      <c r="L160" s="141"/>
      <c r="M160" s="142"/>
    </row>
    <row r="161" spans="2:13" ht="18" customHeight="1" x14ac:dyDescent="0.2">
      <c r="B161" s="134" t="s">
        <v>2476</v>
      </c>
      <c r="C161" s="135"/>
      <c r="D161" s="135"/>
      <c r="E161" s="135"/>
      <c r="F161" s="135"/>
      <c r="G161" s="135"/>
      <c r="H161" s="135"/>
      <c r="I161" s="135"/>
      <c r="J161" s="135"/>
      <c r="K161" s="135"/>
      <c r="L161" s="135"/>
      <c r="M161" s="136"/>
    </row>
    <row r="162" spans="2:13" ht="18" customHeight="1" x14ac:dyDescent="0.2">
      <c r="B162" s="2"/>
      <c r="C162" s="36"/>
      <c r="D162" s="36"/>
      <c r="E162" s="36"/>
      <c r="F162" s="36"/>
      <c r="G162" s="36"/>
      <c r="H162" s="3"/>
      <c r="I162" s="3"/>
      <c r="J162" s="3"/>
      <c r="K162" s="3"/>
      <c r="L162" s="3"/>
      <c r="M162" s="4"/>
    </row>
    <row r="163" spans="2:13" ht="18" customHeight="1" x14ac:dyDescent="0.2">
      <c r="B163" s="9" t="s">
        <v>2821</v>
      </c>
      <c r="C163" s="193" t="s">
        <v>2822</v>
      </c>
      <c r="D163" s="194"/>
      <c r="E163" s="194"/>
      <c r="F163" s="194"/>
      <c r="G163" s="194"/>
      <c r="H163" s="194"/>
      <c r="I163" s="10"/>
      <c r="J163" s="194"/>
      <c r="K163" s="10"/>
      <c r="L163" s="10"/>
      <c r="M163" s="4"/>
    </row>
    <row r="164" spans="2:13" ht="18" customHeight="1" x14ac:dyDescent="0.2">
      <c r="B164" s="2" t="s">
        <v>2823</v>
      </c>
      <c r="C164" s="8" t="s">
        <v>2825</v>
      </c>
      <c r="D164" s="36"/>
      <c r="E164" s="36"/>
      <c r="F164" s="36"/>
      <c r="G164" s="36"/>
      <c r="H164" s="3"/>
      <c r="I164" s="3"/>
      <c r="J164" s="3"/>
      <c r="K164" s="3"/>
      <c r="L164" s="3"/>
      <c r="M164" s="4"/>
    </row>
    <row r="165" spans="2:13" ht="18" customHeight="1" x14ac:dyDescent="0.2">
      <c r="B165" s="2"/>
      <c r="C165" s="8" t="s">
        <v>2828</v>
      </c>
      <c r="D165" s="36"/>
      <c r="E165" s="36"/>
      <c r="F165" s="36"/>
      <c r="G165" s="36"/>
      <c r="H165" s="3"/>
      <c r="I165" s="3"/>
      <c r="J165" s="3"/>
      <c r="K165" s="3"/>
      <c r="L165" s="3"/>
      <c r="M165" s="4"/>
    </row>
    <row r="166" spans="2:13" ht="18" customHeight="1" x14ac:dyDescent="0.2">
      <c r="B166" s="2"/>
      <c r="C166" s="6" t="s">
        <v>2850</v>
      </c>
      <c r="D166" s="260"/>
      <c r="E166" s="260"/>
      <c r="F166" s="260"/>
      <c r="G166" s="260"/>
      <c r="H166" s="3"/>
      <c r="I166" s="3"/>
      <c r="J166" s="3"/>
      <c r="K166" s="3"/>
      <c r="L166" s="3"/>
      <c r="M166" s="4"/>
    </row>
    <row r="167" spans="2:13" ht="18" customHeight="1" x14ac:dyDescent="0.2">
      <c r="B167" s="2"/>
      <c r="C167" s="262" t="s">
        <v>2876</v>
      </c>
      <c r="D167" s="260"/>
      <c r="E167" s="260"/>
      <c r="F167" s="260"/>
      <c r="G167" s="260"/>
      <c r="H167" s="3"/>
      <c r="I167" s="3"/>
      <c r="J167" s="3"/>
      <c r="K167" s="3"/>
      <c r="L167" s="3"/>
      <c r="M167" s="4"/>
    </row>
    <row r="168" spans="2:13" ht="18" customHeight="1" x14ac:dyDescent="0.2">
      <c r="B168" s="237"/>
      <c r="C168" s="263" t="s">
        <v>2877</v>
      </c>
      <c r="D168" s="238"/>
      <c r="E168" s="238"/>
      <c r="F168" s="238"/>
      <c r="G168" s="238"/>
      <c r="H168" s="239"/>
      <c r="I168" s="239"/>
      <c r="J168" s="239"/>
      <c r="K168" s="239"/>
      <c r="L168" s="239"/>
      <c r="M168" s="4"/>
    </row>
    <row r="169" spans="2:13" ht="18" customHeight="1" x14ac:dyDescent="0.2">
      <c r="B169" s="256" t="s">
        <v>2824</v>
      </c>
      <c r="C169" s="257" t="s">
        <v>2826</v>
      </c>
      <c r="D169" s="258"/>
      <c r="E169" s="258"/>
      <c r="F169" s="258"/>
      <c r="G169" s="258"/>
      <c r="H169" s="259"/>
      <c r="I169" s="259"/>
      <c r="J169" s="259"/>
      <c r="K169" s="259"/>
      <c r="L169" s="259"/>
      <c r="M169" s="4"/>
    </row>
    <row r="170" spans="2:13" ht="18" customHeight="1" x14ac:dyDescent="0.2">
      <c r="B170" s="2"/>
      <c r="C170" s="8" t="s">
        <v>2827</v>
      </c>
      <c r="D170" s="36"/>
      <c r="E170" s="36"/>
      <c r="F170" s="36"/>
      <c r="G170" s="36"/>
      <c r="H170" s="3"/>
      <c r="I170" s="3"/>
      <c r="J170" s="3"/>
      <c r="K170" s="3"/>
      <c r="L170" s="3"/>
      <c r="M170" s="4"/>
    </row>
    <row r="171" spans="2:13" ht="18" customHeight="1" x14ac:dyDescent="0.2">
      <c r="B171" s="2"/>
      <c r="C171" s="8" t="s">
        <v>2851</v>
      </c>
      <c r="D171" s="36"/>
      <c r="E171" s="36"/>
      <c r="F171" s="36"/>
      <c r="G171" s="36"/>
      <c r="H171" s="3"/>
      <c r="I171" s="3"/>
      <c r="J171" s="3"/>
      <c r="K171" s="3"/>
      <c r="L171" s="3"/>
      <c r="M171" s="4"/>
    </row>
    <row r="172" spans="2:13" ht="18" customHeight="1" x14ac:dyDescent="0.2">
      <c r="B172" s="2"/>
      <c r="C172" s="8" t="s">
        <v>2830</v>
      </c>
      <c r="D172" s="36"/>
      <c r="E172" s="36"/>
      <c r="F172" s="36"/>
      <c r="G172" s="36"/>
      <c r="H172" s="3"/>
      <c r="I172" s="3"/>
      <c r="J172" s="3"/>
      <c r="K172" s="3"/>
      <c r="L172" s="3"/>
      <c r="M172" s="4"/>
    </row>
    <row r="173" spans="2:13" ht="18" customHeight="1" x14ac:dyDescent="0.2">
      <c r="B173" s="2"/>
      <c r="C173" s="8" t="s">
        <v>2852</v>
      </c>
      <c r="D173" s="36"/>
      <c r="E173" s="36"/>
      <c r="F173" s="36"/>
      <c r="G173" s="36"/>
      <c r="H173" s="3"/>
      <c r="I173" s="3"/>
      <c r="J173" s="3"/>
      <c r="K173" s="3"/>
      <c r="L173" s="3"/>
      <c r="M173" s="4"/>
    </row>
    <row r="174" spans="2:13" ht="18" customHeight="1" x14ac:dyDescent="0.2">
      <c r="B174" s="2"/>
      <c r="C174" s="8" t="s">
        <v>2845</v>
      </c>
      <c r="D174" s="36"/>
      <c r="E174" s="36"/>
      <c r="F174" s="36"/>
      <c r="G174" s="36"/>
      <c r="H174" s="3"/>
      <c r="I174" s="3"/>
      <c r="J174" s="3"/>
      <c r="K174" s="3"/>
      <c r="L174" s="3"/>
      <c r="M174" s="4"/>
    </row>
    <row r="175" spans="2:13" ht="18" customHeight="1" x14ac:dyDescent="0.2">
      <c r="B175" s="2"/>
      <c r="C175" s="245" t="s">
        <v>2835</v>
      </c>
      <c r="D175" s="245" t="s">
        <v>2836</v>
      </c>
      <c r="E175" s="245" t="s">
        <v>2837</v>
      </c>
      <c r="F175" s="246" t="s">
        <v>2846</v>
      </c>
      <c r="G175" s="246" t="s">
        <v>2847</v>
      </c>
      <c r="H175" s="245" t="s">
        <v>2843</v>
      </c>
      <c r="I175" s="245" t="s">
        <v>2844</v>
      </c>
      <c r="J175" s="3"/>
      <c r="K175" s="3"/>
      <c r="L175" s="3"/>
      <c r="M175" s="4"/>
    </row>
    <row r="176" spans="2:13" ht="18" customHeight="1" x14ac:dyDescent="0.2">
      <c r="B176" s="2"/>
      <c r="C176" s="245" t="s">
        <v>2838</v>
      </c>
      <c r="D176" s="247">
        <v>182952</v>
      </c>
      <c r="E176" s="247">
        <v>183165</v>
      </c>
      <c r="F176" s="247">
        <v>430475</v>
      </c>
      <c r="G176" s="247">
        <v>410271</v>
      </c>
      <c r="H176" s="248">
        <v>0.42499999999999999</v>
      </c>
      <c r="I176" s="248">
        <v>0.44640000000000002</v>
      </c>
      <c r="J176" s="3"/>
      <c r="K176" s="3"/>
      <c r="L176" s="3"/>
      <c r="M176" s="4"/>
    </row>
    <row r="177" spans="2:13" ht="18" customHeight="1" x14ac:dyDescent="0.2">
      <c r="B177" s="2"/>
      <c r="C177" s="245" t="s">
        <v>2839</v>
      </c>
      <c r="D177" s="247">
        <v>198000</v>
      </c>
      <c r="E177" s="247">
        <v>187500</v>
      </c>
      <c r="F177" s="247">
        <v>400070</v>
      </c>
      <c r="G177" s="247">
        <v>390199</v>
      </c>
      <c r="H177" s="248">
        <v>0.49490000000000001</v>
      </c>
      <c r="I177" s="248">
        <v>0.48049999999999998</v>
      </c>
      <c r="J177" s="3"/>
      <c r="K177" s="3"/>
      <c r="L177" s="3"/>
      <c r="M177" s="4"/>
    </row>
    <row r="178" spans="2:13" ht="18" customHeight="1" x14ac:dyDescent="0.2">
      <c r="B178" s="2"/>
      <c r="C178" s="245" t="s">
        <v>2840</v>
      </c>
      <c r="D178" s="247">
        <v>205500</v>
      </c>
      <c r="E178" s="247">
        <v>198783</v>
      </c>
      <c r="F178" s="247">
        <v>629533</v>
      </c>
      <c r="G178" s="247">
        <v>607023</v>
      </c>
      <c r="H178" s="248">
        <v>0.32640000000000002</v>
      </c>
      <c r="I178" s="248">
        <v>0.32750000000000001</v>
      </c>
      <c r="J178" s="3"/>
      <c r="K178" s="3"/>
      <c r="L178" s="3"/>
      <c r="M178" s="4"/>
    </row>
    <row r="179" spans="2:13" ht="18" customHeight="1" x14ac:dyDescent="0.2">
      <c r="B179" s="2"/>
      <c r="C179" s="240" t="s">
        <v>2848</v>
      </c>
      <c r="D179" s="36"/>
      <c r="E179" s="36"/>
      <c r="F179" s="36"/>
      <c r="G179" s="249" t="s">
        <v>2849</v>
      </c>
      <c r="H179" s="3"/>
      <c r="I179" s="3"/>
      <c r="J179" s="3"/>
      <c r="K179" s="3"/>
      <c r="L179" s="3"/>
      <c r="M179" s="4"/>
    </row>
    <row r="180" spans="2:13" ht="18" customHeight="1" x14ac:dyDescent="0.2">
      <c r="B180" s="2"/>
      <c r="C180" s="8" t="s">
        <v>2878</v>
      </c>
      <c r="D180" s="36"/>
      <c r="E180" s="36"/>
      <c r="F180" s="36"/>
      <c r="G180" s="36"/>
      <c r="H180" s="3"/>
      <c r="I180" s="3"/>
      <c r="J180" s="3"/>
      <c r="K180" s="3"/>
      <c r="L180" s="3"/>
      <c r="M180" s="4"/>
    </row>
    <row r="181" spans="2:13" ht="18" customHeight="1" x14ac:dyDescent="0.2">
      <c r="B181" s="2"/>
      <c r="C181" s="8" t="s">
        <v>2884</v>
      </c>
      <c r="D181" s="36"/>
      <c r="E181" s="36"/>
      <c r="F181" s="36"/>
      <c r="G181" s="36"/>
      <c r="H181" s="3"/>
      <c r="I181" s="3"/>
      <c r="J181" s="3"/>
      <c r="K181" s="3"/>
      <c r="L181" s="3"/>
      <c r="M181" s="4"/>
    </row>
    <row r="182" spans="2:13" ht="18" customHeight="1" x14ac:dyDescent="0.2">
      <c r="B182" s="2"/>
      <c r="C182" s="8" t="s">
        <v>2885</v>
      </c>
      <c r="D182" s="36"/>
      <c r="E182" s="36"/>
      <c r="F182" s="36"/>
      <c r="G182" s="36"/>
      <c r="H182" s="3"/>
      <c r="I182" s="3"/>
      <c r="J182" s="3"/>
      <c r="K182" s="3"/>
      <c r="L182" s="3"/>
      <c r="M182" s="4"/>
    </row>
    <row r="183" spans="2:13" ht="18" customHeight="1" x14ac:dyDescent="0.2">
      <c r="B183" s="2"/>
      <c r="C183" s="8" t="s">
        <v>2886</v>
      </c>
      <c r="D183" s="36"/>
      <c r="E183" s="36"/>
      <c r="F183" s="36"/>
      <c r="G183" s="36"/>
      <c r="H183" s="3"/>
      <c r="I183" s="3"/>
      <c r="J183" s="3"/>
      <c r="K183" s="3"/>
      <c r="L183" s="3"/>
      <c r="M183" s="4"/>
    </row>
    <row r="184" spans="2:13" ht="18" customHeight="1" x14ac:dyDescent="0.2">
      <c r="B184" s="2"/>
      <c r="C184" s="8" t="s">
        <v>2900</v>
      </c>
      <c r="D184" s="36"/>
      <c r="E184" s="36"/>
      <c r="F184" s="36"/>
      <c r="G184" s="36"/>
      <c r="H184" s="3"/>
      <c r="I184" s="3"/>
      <c r="J184" s="3"/>
      <c r="K184" s="3"/>
      <c r="L184" s="3"/>
      <c r="M184" s="4"/>
    </row>
    <row r="185" spans="2:13" ht="18" customHeight="1" x14ac:dyDescent="0.2">
      <c r="B185" s="2"/>
      <c r="C185" s="8" t="s">
        <v>2888</v>
      </c>
      <c r="D185" s="36"/>
      <c r="E185" s="36"/>
      <c r="F185" s="36"/>
      <c r="G185" s="36"/>
      <c r="H185" s="3"/>
      <c r="I185" s="3"/>
      <c r="J185" s="3"/>
      <c r="K185" s="3"/>
      <c r="L185" s="3"/>
      <c r="M185" s="4"/>
    </row>
    <row r="186" spans="2:13" ht="18" customHeight="1" x14ac:dyDescent="0.2">
      <c r="B186" s="2"/>
      <c r="C186" s="272" t="s">
        <v>2889</v>
      </c>
      <c r="D186" s="273"/>
      <c r="E186" s="269" t="s">
        <v>2896</v>
      </c>
      <c r="F186" s="269" t="s">
        <v>2897</v>
      </c>
      <c r="G186" s="269" t="s">
        <v>2898</v>
      </c>
      <c r="H186" s="3"/>
      <c r="I186" s="3"/>
      <c r="J186" s="3"/>
      <c r="K186" s="3"/>
      <c r="L186" s="3"/>
      <c r="M186" s="4"/>
    </row>
    <row r="187" spans="2:13" ht="18" customHeight="1" x14ac:dyDescent="0.2">
      <c r="B187" s="2"/>
      <c r="C187" s="272" t="s">
        <v>2893</v>
      </c>
      <c r="D187" s="274"/>
      <c r="E187" s="268">
        <v>106.8</v>
      </c>
      <c r="F187" s="268">
        <v>107.3</v>
      </c>
      <c r="G187" s="268">
        <v>133.1</v>
      </c>
      <c r="H187" s="3"/>
      <c r="I187" s="3"/>
      <c r="J187" s="3"/>
      <c r="K187" s="3"/>
      <c r="L187" s="3"/>
      <c r="M187" s="4"/>
    </row>
    <row r="188" spans="2:13" ht="18" customHeight="1" x14ac:dyDescent="0.2">
      <c r="B188" s="2"/>
      <c r="C188" s="272" t="s">
        <v>2894</v>
      </c>
      <c r="D188" s="275"/>
      <c r="E188" s="270">
        <v>4778</v>
      </c>
      <c r="F188" s="270">
        <v>4439</v>
      </c>
      <c r="G188" s="270">
        <v>5214</v>
      </c>
      <c r="H188" s="3"/>
      <c r="I188" s="3"/>
      <c r="J188" s="3"/>
      <c r="K188" s="3"/>
      <c r="L188" s="3"/>
      <c r="M188" s="4"/>
    </row>
    <row r="189" spans="2:13" ht="18" customHeight="1" x14ac:dyDescent="0.2">
      <c r="B189" s="2"/>
      <c r="C189" s="272" t="s">
        <v>2895</v>
      </c>
      <c r="D189" s="276"/>
      <c r="E189" s="271">
        <v>2.1999999999999999E-2</v>
      </c>
      <c r="F189" s="271">
        <v>2.4E-2</v>
      </c>
      <c r="G189" s="271">
        <v>2.5999999999999999E-2</v>
      </c>
      <c r="H189" s="3"/>
      <c r="I189" s="3"/>
      <c r="J189" s="3"/>
      <c r="K189" s="3"/>
      <c r="L189" s="3"/>
      <c r="M189" s="4"/>
    </row>
    <row r="190" spans="2:13" ht="18" customHeight="1" x14ac:dyDescent="0.2">
      <c r="B190" s="2"/>
      <c r="C190" s="262" t="s">
        <v>2899</v>
      </c>
      <c r="D190" s="36"/>
      <c r="E190" s="36"/>
      <c r="F190" s="36"/>
      <c r="G190" s="36"/>
      <c r="H190" s="3"/>
      <c r="I190" s="3"/>
      <c r="J190" s="3"/>
      <c r="K190" s="3"/>
      <c r="L190" s="3"/>
      <c r="M190" s="4"/>
    </row>
    <row r="191" spans="2:13" ht="16" customHeight="1" x14ac:dyDescent="0.2">
      <c r="B191" s="256" t="s">
        <v>2832</v>
      </c>
      <c r="C191" s="257" t="s">
        <v>2853</v>
      </c>
      <c r="D191" s="258"/>
      <c r="E191" s="258"/>
      <c r="F191" s="258"/>
      <c r="G191" s="258"/>
      <c r="H191" s="259"/>
      <c r="I191" s="259"/>
      <c r="J191" s="259"/>
      <c r="K191" s="259"/>
      <c r="L191" s="259"/>
      <c r="M191" s="4"/>
    </row>
    <row r="192" spans="2:13" ht="16" customHeight="1" x14ac:dyDescent="0.2">
      <c r="B192" s="2"/>
      <c r="C192" s="8" t="s">
        <v>2829</v>
      </c>
      <c r="D192" s="36"/>
      <c r="E192" s="36"/>
      <c r="F192" s="36"/>
      <c r="G192" s="36"/>
      <c r="H192" s="3"/>
      <c r="I192" s="3"/>
      <c r="J192" s="3"/>
      <c r="K192" s="3"/>
      <c r="L192" s="3"/>
      <c r="M192" s="4"/>
    </row>
    <row r="193" spans="2:13" ht="18" customHeight="1" x14ac:dyDescent="0.2">
      <c r="B193" s="2"/>
      <c r="C193" s="8" t="s">
        <v>2854</v>
      </c>
      <c r="D193" s="36"/>
      <c r="E193" s="36"/>
      <c r="F193" s="36"/>
      <c r="G193" s="36"/>
      <c r="H193" s="3"/>
      <c r="I193" s="3"/>
      <c r="J193" s="3"/>
      <c r="K193" s="3"/>
      <c r="L193" s="3"/>
      <c r="M193" s="4"/>
    </row>
    <row r="194" spans="2:13" ht="18" customHeight="1" x14ac:dyDescent="0.2">
      <c r="B194" s="2"/>
      <c r="C194" s="8" t="s">
        <v>2906</v>
      </c>
      <c r="D194" s="36"/>
      <c r="E194" s="36"/>
      <c r="F194" s="36"/>
      <c r="G194" s="36"/>
      <c r="H194" s="3"/>
      <c r="I194" s="3"/>
      <c r="J194" s="3"/>
      <c r="K194" s="3"/>
      <c r="L194" s="3"/>
      <c r="M194" s="4"/>
    </row>
    <row r="195" spans="2:13" ht="18" customHeight="1" x14ac:dyDescent="0.2">
      <c r="B195" s="2"/>
      <c r="C195" s="8" t="s">
        <v>2907</v>
      </c>
      <c r="D195" s="36"/>
      <c r="E195" s="36"/>
      <c r="F195" s="36"/>
      <c r="G195" s="36"/>
      <c r="H195" s="3"/>
      <c r="I195" s="3"/>
      <c r="J195" s="3"/>
      <c r="K195" s="3"/>
      <c r="L195" s="3"/>
      <c r="M195" s="4"/>
    </row>
    <row r="196" spans="2:13" ht="18" customHeight="1" x14ac:dyDescent="0.2">
      <c r="B196" s="2"/>
      <c r="C196" s="8" t="s">
        <v>2908</v>
      </c>
      <c r="D196" s="36"/>
      <c r="E196" s="36"/>
      <c r="F196" s="36"/>
      <c r="G196" s="36"/>
      <c r="H196" s="3"/>
      <c r="I196" s="3"/>
      <c r="J196" s="3"/>
      <c r="K196" s="3"/>
      <c r="L196" s="3"/>
      <c r="M196" s="4"/>
    </row>
    <row r="197" spans="2:13" ht="18" customHeight="1" x14ac:dyDescent="0.2">
      <c r="B197" s="2"/>
      <c r="C197" s="8" t="s">
        <v>2879</v>
      </c>
      <c r="D197" s="36"/>
      <c r="E197" s="36"/>
      <c r="F197" s="36"/>
      <c r="G197" s="36"/>
      <c r="H197" s="3"/>
      <c r="I197" s="3"/>
      <c r="J197" s="3"/>
      <c r="K197" s="3"/>
      <c r="L197" s="3"/>
      <c r="M197" s="4"/>
    </row>
    <row r="198" spans="2:13" ht="18" customHeight="1" x14ac:dyDescent="0.2">
      <c r="B198" s="2"/>
      <c r="C198" s="8" t="s">
        <v>2887</v>
      </c>
      <c r="D198" s="36"/>
      <c r="E198" s="36"/>
      <c r="F198" s="36"/>
      <c r="G198" s="36"/>
      <c r="H198" s="3"/>
      <c r="I198" s="3"/>
      <c r="J198" s="3"/>
      <c r="K198" s="3"/>
      <c r="L198" s="3"/>
      <c r="M198" s="4"/>
    </row>
    <row r="199" spans="2:13" ht="18" customHeight="1" x14ac:dyDescent="0.2">
      <c r="B199" s="256" t="s">
        <v>2831</v>
      </c>
      <c r="C199" s="257" t="s">
        <v>2855</v>
      </c>
      <c r="D199" s="258"/>
      <c r="E199" s="258"/>
      <c r="F199" s="258"/>
      <c r="G199" s="258"/>
      <c r="H199" s="259"/>
      <c r="I199" s="259"/>
      <c r="J199" s="259"/>
      <c r="K199" s="259"/>
      <c r="L199" s="259"/>
      <c r="M199" s="4"/>
    </row>
    <row r="200" spans="2:13" ht="18" customHeight="1" x14ac:dyDescent="0.2">
      <c r="B200" s="2"/>
      <c r="C200" s="8" t="s">
        <v>2856</v>
      </c>
      <c r="D200" s="36"/>
      <c r="E200" s="36"/>
      <c r="F200" s="36"/>
      <c r="G200" s="36"/>
      <c r="H200" s="3"/>
      <c r="I200" s="3"/>
      <c r="J200" s="3"/>
      <c r="K200" s="3"/>
      <c r="L200" s="3"/>
      <c r="M200" s="4"/>
    </row>
    <row r="201" spans="2:13" ht="18" customHeight="1" x14ac:dyDescent="0.2">
      <c r="B201" s="2"/>
      <c r="C201" s="8" t="s">
        <v>2857</v>
      </c>
      <c r="D201" s="36"/>
      <c r="E201" s="36"/>
      <c r="F201" s="36"/>
      <c r="G201" s="36"/>
      <c r="H201" s="3"/>
      <c r="I201" s="3"/>
      <c r="J201" s="3"/>
      <c r="K201" s="3"/>
      <c r="L201" s="3"/>
      <c r="M201" s="4"/>
    </row>
    <row r="202" spans="2:13" ht="18" customHeight="1" x14ac:dyDescent="0.2">
      <c r="B202" s="2"/>
      <c r="C202" s="8" t="s">
        <v>2858</v>
      </c>
      <c r="D202" s="36"/>
      <c r="E202" s="36"/>
      <c r="F202" s="36"/>
      <c r="G202" s="36"/>
      <c r="H202" s="3"/>
      <c r="I202" s="3"/>
      <c r="J202" s="3"/>
      <c r="K202" s="3"/>
      <c r="L202" s="3"/>
      <c r="M202" s="4"/>
    </row>
    <row r="203" spans="2:13" ht="18" customHeight="1" x14ac:dyDescent="0.2">
      <c r="B203" s="2"/>
      <c r="C203" s="8" t="s">
        <v>2859</v>
      </c>
      <c r="D203" s="36"/>
      <c r="E203" s="36"/>
      <c r="F203" s="36"/>
      <c r="G203" s="36"/>
      <c r="H203" s="3"/>
      <c r="I203" s="3"/>
      <c r="J203" s="3"/>
      <c r="K203" s="3"/>
      <c r="L203" s="3"/>
      <c r="M203" s="4"/>
    </row>
    <row r="204" spans="2:13" ht="18" customHeight="1" x14ac:dyDescent="0.2">
      <c r="B204" s="2"/>
      <c r="C204" s="8" t="s">
        <v>2860</v>
      </c>
      <c r="D204" s="36"/>
      <c r="E204" s="36"/>
      <c r="F204" s="36"/>
      <c r="G204" s="36"/>
      <c r="H204" s="3"/>
      <c r="I204" s="3"/>
      <c r="J204" s="3"/>
      <c r="K204" s="3"/>
      <c r="L204" s="3"/>
      <c r="M204" s="4"/>
    </row>
    <row r="205" spans="2:13" ht="18" customHeight="1" x14ac:dyDescent="0.2">
      <c r="B205" s="2"/>
      <c r="C205" s="251" t="s">
        <v>2875</v>
      </c>
      <c r="D205" s="252" t="s">
        <v>2862</v>
      </c>
      <c r="E205" s="255"/>
      <c r="F205" s="245" t="s">
        <v>2863</v>
      </c>
      <c r="G205" s="252" t="s">
        <v>2864</v>
      </c>
      <c r="H205" s="254"/>
      <c r="I205" s="3"/>
      <c r="J205" s="3"/>
      <c r="K205" s="3"/>
      <c r="L205" s="3"/>
      <c r="M205" s="4"/>
    </row>
    <row r="206" spans="2:13" ht="18" customHeight="1" x14ac:dyDescent="0.2">
      <c r="B206" s="2"/>
      <c r="C206" s="245">
        <v>1</v>
      </c>
      <c r="D206" s="252" t="s">
        <v>2865</v>
      </c>
      <c r="E206" s="255"/>
      <c r="F206" s="245">
        <v>10</v>
      </c>
      <c r="G206" s="253" t="s">
        <v>2866</v>
      </c>
      <c r="H206" s="254"/>
      <c r="I206" s="3"/>
      <c r="J206" s="3"/>
      <c r="K206" s="3"/>
      <c r="L206" s="3"/>
      <c r="M206" s="4"/>
    </row>
    <row r="207" spans="2:13" ht="18" customHeight="1" x14ac:dyDescent="0.2">
      <c r="B207" s="2"/>
      <c r="C207" s="245">
        <v>2</v>
      </c>
      <c r="D207" s="252" t="s">
        <v>2874</v>
      </c>
      <c r="E207" s="255"/>
      <c r="F207" s="245">
        <v>3.62</v>
      </c>
      <c r="G207" s="252" t="s">
        <v>2868</v>
      </c>
      <c r="H207" s="254"/>
      <c r="I207" s="3"/>
      <c r="J207" s="3"/>
      <c r="K207" s="3"/>
      <c r="L207" s="3"/>
      <c r="M207" s="4"/>
    </row>
    <row r="208" spans="2:13" ht="18" customHeight="1" x14ac:dyDescent="0.2">
      <c r="B208" s="2"/>
      <c r="C208" s="245">
        <v>3</v>
      </c>
      <c r="D208" s="252" t="s">
        <v>2869</v>
      </c>
      <c r="E208" s="255"/>
      <c r="F208" s="245">
        <v>3.41</v>
      </c>
      <c r="G208" s="252" t="s">
        <v>2870</v>
      </c>
      <c r="H208" s="254"/>
      <c r="I208" s="3"/>
      <c r="J208" s="3"/>
      <c r="K208" s="3"/>
      <c r="L208" s="3"/>
      <c r="M208" s="4"/>
    </row>
    <row r="209" spans="2:13" ht="18" customHeight="1" x14ac:dyDescent="0.2">
      <c r="B209" s="2"/>
      <c r="C209" s="245">
        <v>4</v>
      </c>
      <c r="D209" s="252" t="s">
        <v>2871</v>
      </c>
      <c r="E209" s="255"/>
      <c r="F209" s="245">
        <v>2.85</v>
      </c>
      <c r="G209" s="252" t="s">
        <v>2870</v>
      </c>
      <c r="H209" s="254"/>
      <c r="I209" s="3"/>
      <c r="J209" s="3"/>
      <c r="K209" s="3"/>
      <c r="L209" s="3"/>
      <c r="M209" s="4"/>
    </row>
    <row r="210" spans="2:13" ht="18" customHeight="1" x14ac:dyDescent="0.2">
      <c r="B210" s="2"/>
      <c r="C210" s="245">
        <v>5</v>
      </c>
      <c r="D210" s="252" t="s">
        <v>2872</v>
      </c>
      <c r="E210" s="255"/>
      <c r="F210" s="245">
        <v>1.37</v>
      </c>
      <c r="G210" s="252" t="s">
        <v>2870</v>
      </c>
      <c r="H210" s="254"/>
      <c r="I210" s="249" t="s">
        <v>2873</v>
      </c>
      <c r="J210" s="3"/>
      <c r="K210" s="3"/>
      <c r="L210" s="3"/>
      <c r="M210" s="4"/>
    </row>
    <row r="211" spans="2:13" ht="18" customHeight="1" x14ac:dyDescent="0.2">
      <c r="B211" s="2"/>
      <c r="C211" s="8" t="s">
        <v>2882</v>
      </c>
      <c r="D211" s="36"/>
      <c r="E211" s="36"/>
      <c r="F211" s="36"/>
      <c r="G211" s="36"/>
      <c r="H211" s="3"/>
      <c r="I211" s="3"/>
      <c r="J211" s="3"/>
      <c r="K211" s="3"/>
      <c r="L211" s="3"/>
      <c r="M211" s="4"/>
    </row>
    <row r="212" spans="2:13" ht="18" customHeight="1" x14ac:dyDescent="0.2">
      <c r="B212" s="2"/>
      <c r="C212" s="8" t="s">
        <v>2883</v>
      </c>
      <c r="D212" s="36"/>
      <c r="E212" s="36"/>
      <c r="F212" s="36"/>
      <c r="G212" s="36"/>
      <c r="H212" s="3"/>
      <c r="I212" s="3"/>
      <c r="J212" s="3"/>
      <c r="K212" s="3"/>
      <c r="L212" s="3"/>
      <c r="M212" s="4"/>
    </row>
    <row r="213" spans="2:13" ht="18" customHeight="1" x14ac:dyDescent="0.2">
      <c r="B213" s="256" t="s">
        <v>2833</v>
      </c>
      <c r="C213" s="257" t="s">
        <v>2880</v>
      </c>
      <c r="D213" s="258"/>
      <c r="E213" s="258"/>
      <c r="F213" s="258"/>
      <c r="G213" s="258"/>
      <c r="H213" s="259"/>
      <c r="I213" s="259"/>
      <c r="J213" s="259"/>
      <c r="K213" s="259"/>
      <c r="L213" s="259"/>
      <c r="M213" s="4"/>
    </row>
    <row r="214" spans="2:13" ht="18" customHeight="1" x14ac:dyDescent="0.2">
      <c r="B214" s="2" t="s">
        <v>2834</v>
      </c>
      <c r="C214" s="8" t="s">
        <v>2881</v>
      </c>
      <c r="D214" s="36"/>
      <c r="E214" s="36"/>
      <c r="F214" s="36"/>
      <c r="G214" s="36"/>
      <c r="H214" s="3"/>
      <c r="I214" s="3"/>
      <c r="J214" s="3"/>
      <c r="K214" s="3"/>
      <c r="L214" s="3"/>
      <c r="M214" s="4"/>
    </row>
    <row r="215" spans="2:13" ht="18" customHeight="1" x14ac:dyDescent="0.2">
      <c r="B215" s="2"/>
      <c r="C215" s="8" t="s">
        <v>2901</v>
      </c>
      <c r="D215" s="36"/>
      <c r="E215" s="36"/>
      <c r="F215" s="36"/>
      <c r="G215" s="36"/>
      <c r="H215" s="3"/>
      <c r="I215" s="3"/>
      <c r="J215" s="3"/>
      <c r="K215" s="3"/>
      <c r="L215" s="3"/>
      <c r="M215" s="4"/>
    </row>
    <row r="216" spans="2:13" ht="18" customHeight="1" x14ac:dyDescent="0.2">
      <c r="B216" s="2"/>
      <c r="C216" s="8" t="s">
        <v>2902</v>
      </c>
      <c r="D216" s="36"/>
      <c r="E216" s="36"/>
      <c r="F216" s="36"/>
      <c r="G216" s="36"/>
      <c r="H216" s="3"/>
      <c r="I216" s="3"/>
      <c r="J216" s="3"/>
      <c r="K216" s="3"/>
      <c r="L216" s="3"/>
      <c r="M216" s="4"/>
    </row>
    <row r="217" spans="2:13" ht="18" customHeight="1" x14ac:dyDescent="0.2">
      <c r="B217" s="2"/>
      <c r="C217" s="8" t="s">
        <v>2903</v>
      </c>
      <c r="D217" s="36"/>
      <c r="E217" s="36"/>
      <c r="F217" s="36"/>
      <c r="G217" s="36"/>
      <c r="H217" s="3"/>
      <c r="I217" s="3"/>
      <c r="J217" s="3"/>
      <c r="K217" s="3"/>
      <c r="L217" s="3"/>
      <c r="M217" s="4"/>
    </row>
    <row r="218" spans="2:13" ht="18" customHeight="1" x14ac:dyDescent="0.2">
      <c r="B218" s="2"/>
      <c r="C218" s="8" t="s">
        <v>2904</v>
      </c>
      <c r="D218" s="36"/>
      <c r="E218" s="36"/>
      <c r="F218" s="36"/>
      <c r="G218" s="36"/>
      <c r="H218" s="3"/>
      <c r="I218" s="3"/>
      <c r="J218" s="3"/>
      <c r="K218" s="3"/>
      <c r="L218" s="3"/>
      <c r="M218" s="4"/>
    </row>
    <row r="219" spans="2:13" ht="18" customHeight="1" x14ac:dyDescent="0.2">
      <c r="B219" s="9"/>
      <c r="C219" s="79" t="s">
        <v>2905</v>
      </c>
      <c r="D219" s="225"/>
      <c r="E219" s="225"/>
      <c r="F219" s="225"/>
      <c r="G219" s="225"/>
      <c r="H219" s="10"/>
      <c r="I219" s="10"/>
      <c r="J219" s="10"/>
      <c r="K219" s="10"/>
      <c r="L219" s="10"/>
      <c r="M219" s="4"/>
    </row>
    <row r="220" spans="2:13" ht="18" customHeight="1" x14ac:dyDescent="0.2">
      <c r="B220" s="2"/>
      <c r="C220" s="8"/>
      <c r="D220" s="36"/>
      <c r="E220" s="36"/>
      <c r="F220" s="36"/>
      <c r="G220" s="36"/>
      <c r="H220" s="3"/>
      <c r="I220" s="3"/>
      <c r="J220" s="3"/>
      <c r="K220" s="3"/>
      <c r="L220" s="3"/>
      <c r="M220" s="4"/>
    </row>
    <row r="221" spans="2:13" ht="18" customHeight="1" x14ac:dyDescent="0.2">
      <c r="B221" s="2"/>
      <c r="C221" s="36"/>
      <c r="D221" s="36"/>
      <c r="E221" s="36"/>
      <c r="F221" s="36"/>
      <c r="G221" s="36"/>
      <c r="H221" s="3"/>
      <c r="I221" s="3"/>
      <c r="J221" s="3"/>
      <c r="K221" s="3"/>
      <c r="L221" s="3"/>
      <c r="M221" s="4"/>
    </row>
    <row r="222" spans="2:13" ht="18" customHeight="1" x14ac:dyDescent="0.2">
      <c r="B222" s="140" t="s">
        <v>12</v>
      </c>
      <c r="C222" s="141"/>
      <c r="D222" s="141"/>
      <c r="E222" s="141"/>
      <c r="F222" s="141"/>
      <c r="G222" s="141"/>
      <c r="H222" s="141"/>
      <c r="I222" s="141"/>
      <c r="J222" s="141"/>
      <c r="K222" s="141"/>
      <c r="L222" s="141"/>
      <c r="M222" s="142"/>
    </row>
    <row r="223" spans="2:13" ht="18" customHeight="1" x14ac:dyDescent="0.2">
      <c r="B223" s="2"/>
      <c r="C223" s="36"/>
      <c r="D223" s="36"/>
      <c r="E223" s="36"/>
      <c r="F223" s="36"/>
      <c r="G223" s="36"/>
      <c r="H223" s="3"/>
      <c r="I223" s="3"/>
      <c r="J223" s="3"/>
      <c r="K223" s="3"/>
      <c r="L223" s="3"/>
      <c r="M223" s="4"/>
    </row>
    <row r="224" spans="2:13" ht="18" customHeight="1" x14ac:dyDescent="0.2">
      <c r="B224" s="2" t="s">
        <v>2915</v>
      </c>
      <c r="C224" s="36"/>
      <c r="D224" s="36"/>
      <c r="E224" s="36"/>
      <c r="F224" s="36"/>
      <c r="G224" s="36"/>
      <c r="H224" s="3"/>
      <c r="I224" s="3"/>
      <c r="J224" s="3"/>
      <c r="K224" s="3"/>
      <c r="L224" s="3"/>
      <c r="M224" s="4"/>
    </row>
    <row r="225" spans="2:13" ht="18" customHeight="1" x14ac:dyDescent="0.2">
      <c r="B225" s="3" t="s">
        <v>2933</v>
      </c>
      <c r="C225" s="36"/>
      <c r="D225" s="36"/>
      <c r="E225" s="36"/>
      <c r="F225" s="36"/>
      <c r="G225" s="36"/>
      <c r="H225" s="3"/>
      <c r="I225" s="3"/>
      <c r="J225" s="3"/>
      <c r="K225" s="3"/>
      <c r="L225" s="3"/>
      <c r="M225" s="4"/>
    </row>
    <row r="226" spans="2:13" ht="18" customHeight="1" x14ac:dyDescent="0.2">
      <c r="B226" s="262" t="s">
        <v>2916</v>
      </c>
      <c r="C226" s="36"/>
      <c r="D226" s="36"/>
      <c r="E226" s="36"/>
      <c r="F226" s="36"/>
      <c r="G226" s="36"/>
      <c r="H226" s="3"/>
      <c r="I226" s="3"/>
      <c r="J226" s="3"/>
      <c r="K226" s="3"/>
      <c r="L226" s="3"/>
      <c r="M226" s="4"/>
    </row>
    <row r="227" spans="2:13" ht="18" customHeight="1" x14ac:dyDescent="0.2">
      <c r="B227" s="262" t="s">
        <v>2931</v>
      </c>
      <c r="C227" s="36"/>
      <c r="D227" s="36"/>
      <c r="E227" s="36"/>
      <c r="F227" s="36"/>
      <c r="G227" s="36"/>
      <c r="H227" s="3"/>
      <c r="I227" s="3"/>
      <c r="J227" s="3"/>
      <c r="K227" s="3"/>
      <c r="L227" s="3"/>
      <c r="M227" s="4"/>
    </row>
    <row r="228" spans="2:13" ht="18" customHeight="1" x14ac:dyDescent="0.2">
      <c r="B228" s="262" t="s">
        <v>2932</v>
      </c>
      <c r="C228" s="36"/>
      <c r="D228" s="36"/>
      <c r="E228" s="36"/>
      <c r="F228" s="36"/>
      <c r="G228" s="36"/>
      <c r="H228" s="3"/>
      <c r="I228" s="3"/>
      <c r="J228" s="3"/>
      <c r="K228" s="3"/>
      <c r="L228" s="3"/>
      <c r="M228" s="4"/>
    </row>
    <row r="229" spans="2:13" ht="18" customHeight="1" x14ac:dyDescent="0.2">
      <c r="B229" s="277" t="s">
        <v>2928</v>
      </c>
      <c r="C229" s="36"/>
      <c r="D229" s="36"/>
      <c r="E229" s="36"/>
      <c r="F229" s="36"/>
      <c r="G229" s="36"/>
      <c r="H229" s="3"/>
      <c r="I229" s="3"/>
      <c r="J229" s="3"/>
      <c r="K229" s="3"/>
      <c r="L229" s="3"/>
      <c r="M229" s="4"/>
    </row>
    <row r="230" spans="2:13" ht="18" customHeight="1" x14ac:dyDescent="0.2">
      <c r="B230" s="277" t="s">
        <v>2929</v>
      </c>
      <c r="C230" s="36"/>
      <c r="D230" s="36"/>
      <c r="E230" s="36"/>
      <c r="F230" s="36"/>
      <c r="G230" s="36"/>
      <c r="H230" s="3"/>
      <c r="I230" s="3"/>
      <c r="J230" s="3"/>
      <c r="K230" s="3"/>
      <c r="L230" s="3"/>
      <c r="M230" s="4"/>
    </row>
    <row r="231" spans="2:13" ht="18" customHeight="1" x14ac:dyDescent="0.2">
      <c r="B231" s="277" t="s">
        <v>2930</v>
      </c>
      <c r="C231" s="36"/>
      <c r="D231" s="36"/>
      <c r="E231" s="36"/>
      <c r="F231" s="36"/>
      <c r="G231" s="36"/>
      <c r="H231" s="3"/>
      <c r="I231" s="3"/>
      <c r="J231" s="3"/>
      <c r="K231" s="3"/>
      <c r="L231" s="3"/>
      <c r="M231" s="4"/>
    </row>
    <row r="232" spans="2:13" ht="18" customHeight="1" x14ac:dyDescent="0.2">
      <c r="B232" s="262" t="s">
        <v>2927</v>
      </c>
      <c r="C232" s="36"/>
      <c r="D232" s="36"/>
      <c r="E232" s="36"/>
      <c r="F232" s="36"/>
      <c r="G232" s="36"/>
      <c r="H232" s="3"/>
      <c r="I232" s="3"/>
      <c r="J232" s="3"/>
      <c r="K232" s="3"/>
      <c r="L232" s="3"/>
      <c r="M232" s="4"/>
    </row>
    <row r="233" spans="2:13" ht="18" customHeight="1" x14ac:dyDescent="0.2">
      <c r="B233" s="262" t="s">
        <v>2917</v>
      </c>
      <c r="C233" s="36"/>
      <c r="D233" s="36"/>
      <c r="E233" s="36"/>
      <c r="F233" s="36"/>
      <c r="G233" s="36"/>
      <c r="H233" s="3"/>
      <c r="I233" s="3"/>
      <c r="J233" s="3"/>
      <c r="K233" s="3"/>
      <c r="L233" s="3"/>
      <c r="M233" s="4"/>
    </row>
    <row r="234" spans="2:13" ht="18" customHeight="1" x14ac:dyDescent="0.2">
      <c r="B234" s="262" t="s">
        <v>2918</v>
      </c>
      <c r="C234" s="36"/>
      <c r="D234" s="36"/>
      <c r="E234" s="36"/>
      <c r="F234" s="36"/>
      <c r="G234" s="36"/>
      <c r="H234" s="3"/>
      <c r="I234" s="3"/>
      <c r="J234" s="3"/>
      <c r="K234" s="3"/>
      <c r="L234" s="3"/>
      <c r="M234" s="4"/>
    </row>
    <row r="235" spans="2:13" ht="18" customHeight="1" x14ac:dyDescent="0.2">
      <c r="B235" s="199"/>
      <c r="C235" s="36"/>
      <c r="D235" s="36"/>
      <c r="E235" s="36"/>
      <c r="F235" s="36"/>
      <c r="G235" s="36"/>
      <c r="H235" s="3"/>
      <c r="I235" s="3"/>
      <c r="J235" s="3"/>
      <c r="K235" s="3"/>
      <c r="L235" s="3"/>
      <c r="M235" s="4"/>
    </row>
    <row r="236" spans="2:13" ht="18" customHeight="1" x14ac:dyDescent="0.2">
      <c r="B236" s="2" t="s">
        <v>2923</v>
      </c>
      <c r="C236" s="36"/>
      <c r="D236" s="36"/>
      <c r="E236" s="36"/>
      <c r="F236" s="36"/>
      <c r="G236" s="36"/>
      <c r="H236" s="3"/>
      <c r="I236" s="3"/>
      <c r="J236" s="3"/>
      <c r="K236" s="3"/>
      <c r="L236" s="3"/>
      <c r="M236" s="4"/>
    </row>
    <row r="237" spans="2:13" ht="18" customHeight="1" x14ac:dyDescent="0.2">
      <c r="B237" s="2" t="s">
        <v>2919</v>
      </c>
      <c r="C237" s="36"/>
      <c r="D237" s="36"/>
      <c r="E237" s="36"/>
      <c r="F237" s="36"/>
      <c r="G237" s="36"/>
      <c r="H237" s="3"/>
      <c r="I237" s="3"/>
      <c r="J237" s="3"/>
      <c r="K237" s="3"/>
      <c r="L237" s="3"/>
      <c r="M237" s="4"/>
    </row>
    <row r="238" spans="2:13" ht="18" customHeight="1" x14ac:dyDescent="0.2">
      <c r="B238" s="2" t="s">
        <v>2926</v>
      </c>
      <c r="C238" s="36"/>
      <c r="D238" s="36"/>
      <c r="E238" s="36"/>
      <c r="F238" s="36"/>
      <c r="G238" s="36"/>
      <c r="H238" s="3"/>
      <c r="I238" s="3"/>
      <c r="J238" s="3"/>
      <c r="K238" s="3"/>
      <c r="L238" s="3"/>
      <c r="M238" s="4"/>
    </row>
    <row r="239" spans="2:13" ht="18" customHeight="1" x14ac:dyDescent="0.2">
      <c r="B239" s="2"/>
      <c r="C239" s="36"/>
      <c r="D239" s="36"/>
      <c r="E239" s="36"/>
      <c r="F239" s="36"/>
      <c r="G239" s="36"/>
      <c r="H239" s="3"/>
      <c r="I239" s="3"/>
      <c r="J239" s="3"/>
      <c r="K239" s="3"/>
      <c r="L239" s="3"/>
      <c r="M239" s="4"/>
    </row>
    <row r="240" spans="2:13" ht="18" customHeight="1" x14ac:dyDescent="0.2">
      <c r="B240" s="2"/>
      <c r="C240" s="36"/>
      <c r="D240" s="36"/>
      <c r="E240" s="36"/>
      <c r="F240" s="36"/>
      <c r="G240" s="36"/>
      <c r="H240" s="3"/>
      <c r="I240" s="3"/>
      <c r="J240" s="3"/>
      <c r="K240" s="3"/>
      <c r="L240" s="3"/>
      <c r="M240" s="4"/>
    </row>
    <row r="241" spans="2:27" ht="18" customHeight="1" x14ac:dyDescent="0.2">
      <c r="B241" s="140" t="s">
        <v>13</v>
      </c>
      <c r="C241" s="141"/>
      <c r="D241" s="141"/>
      <c r="E241" s="141"/>
      <c r="F241" s="141"/>
      <c r="G241" s="141"/>
      <c r="H241" s="141"/>
      <c r="I241" s="141"/>
      <c r="J241" s="141"/>
      <c r="K241" s="141"/>
      <c r="L241" s="141"/>
      <c r="M241" s="142"/>
    </row>
    <row r="242" spans="2:27" ht="18" customHeight="1" x14ac:dyDescent="0.2">
      <c r="B242" s="2"/>
      <c r="C242" s="36"/>
      <c r="D242" s="36"/>
      <c r="E242" s="36"/>
      <c r="F242" s="36"/>
      <c r="G242" s="36"/>
      <c r="H242" s="3"/>
      <c r="I242" s="3"/>
      <c r="J242" s="3"/>
      <c r="K242" s="3"/>
      <c r="L242" s="3"/>
      <c r="M242" s="4"/>
    </row>
    <row r="243" spans="2:27" ht="18" customHeight="1" x14ac:dyDescent="0.2">
      <c r="B243" s="2" t="s">
        <v>2935</v>
      </c>
      <c r="C243" s="36"/>
      <c r="D243" s="36"/>
      <c r="E243" s="36"/>
      <c r="F243" s="36"/>
      <c r="G243" s="36"/>
      <c r="H243" s="3"/>
      <c r="I243" s="3"/>
      <c r="J243" s="3"/>
      <c r="K243" s="3"/>
      <c r="L243" s="3"/>
      <c r="M243" s="4"/>
    </row>
    <row r="244" spans="2:27" ht="18" customHeight="1" x14ac:dyDescent="0.2">
      <c r="B244" s="2"/>
      <c r="C244" s="36"/>
      <c r="D244" s="36"/>
      <c r="E244" s="36"/>
      <c r="F244" s="36"/>
      <c r="G244" s="36"/>
      <c r="H244" s="3"/>
      <c r="I244" s="3"/>
      <c r="J244" s="3"/>
      <c r="K244" s="3"/>
      <c r="L244" s="3"/>
      <c r="M244" s="4"/>
    </row>
    <row r="245" spans="2:27" ht="18" customHeight="1" x14ac:dyDescent="0.2">
      <c r="B245" s="2" t="s">
        <v>2936</v>
      </c>
      <c r="C245" s="36"/>
      <c r="D245" s="36"/>
      <c r="E245" s="36"/>
      <c r="F245" s="36"/>
      <c r="G245" s="36"/>
      <c r="H245" s="3"/>
      <c r="I245" s="3"/>
      <c r="J245" s="3"/>
      <c r="K245" s="3"/>
      <c r="L245" s="3"/>
      <c r="M245" s="4"/>
    </row>
    <row r="246" spans="2:27" ht="18" customHeight="1" x14ac:dyDescent="0.2">
      <c r="B246" s="2" t="s">
        <v>2937</v>
      </c>
      <c r="C246" s="36"/>
      <c r="D246" s="36"/>
      <c r="E246" s="36"/>
      <c r="F246" s="36"/>
      <c r="G246" s="36"/>
      <c r="H246" s="3"/>
      <c r="I246" s="3"/>
      <c r="J246" s="3"/>
      <c r="K246" s="3"/>
      <c r="L246" s="3"/>
      <c r="M246" s="4"/>
    </row>
    <row r="247" spans="2:27" ht="18" customHeight="1" x14ac:dyDescent="0.2">
      <c r="B247" s="2" t="s">
        <v>2940</v>
      </c>
      <c r="C247" s="36"/>
      <c r="D247" s="36"/>
      <c r="E247" s="36"/>
      <c r="F247" s="36"/>
      <c r="G247" s="36"/>
      <c r="H247" s="3"/>
      <c r="I247" s="3"/>
      <c r="J247" s="3"/>
      <c r="K247" s="3"/>
      <c r="L247" s="3"/>
      <c r="M247" s="4"/>
    </row>
    <row r="248" spans="2:27" ht="18" customHeight="1" x14ac:dyDescent="0.2">
      <c r="B248" s="2" t="s">
        <v>2938</v>
      </c>
      <c r="C248" s="36"/>
      <c r="D248" s="36"/>
      <c r="E248" s="36"/>
      <c r="F248" s="36"/>
      <c r="G248" s="36"/>
      <c r="H248" s="3"/>
      <c r="I248" s="3"/>
      <c r="J248" s="3"/>
      <c r="K248" s="3"/>
      <c r="L248" s="3"/>
      <c r="M248" s="4"/>
    </row>
    <row r="249" spans="2:27" ht="18" customHeight="1" x14ac:dyDescent="0.2">
      <c r="B249" s="2" t="s">
        <v>2939</v>
      </c>
      <c r="C249" s="36"/>
      <c r="D249" s="36"/>
      <c r="E249" s="36"/>
      <c r="F249" s="36"/>
      <c r="G249" s="36"/>
      <c r="H249" s="3"/>
      <c r="I249" s="3"/>
      <c r="J249" s="3"/>
      <c r="K249" s="3"/>
      <c r="L249" s="3"/>
      <c r="M249" s="4"/>
    </row>
    <row r="250" spans="2:27" ht="18" customHeight="1" x14ac:dyDescent="0.2">
      <c r="B250" s="2"/>
      <c r="C250" s="15"/>
      <c r="D250" s="15"/>
      <c r="E250" s="15"/>
      <c r="F250" s="15"/>
      <c r="G250" s="15"/>
      <c r="H250" s="15"/>
      <c r="I250" s="15"/>
      <c r="J250" s="3"/>
      <c r="K250" s="3"/>
      <c r="L250" s="3"/>
      <c r="M250" s="4"/>
    </row>
    <row r="251" spans="2:27" ht="18" customHeight="1" x14ac:dyDescent="0.2">
      <c r="B251" s="25"/>
      <c r="C251" s="24"/>
      <c r="D251" s="24"/>
      <c r="E251" s="24"/>
      <c r="F251" s="24"/>
      <c r="G251" s="24"/>
      <c r="H251" s="24"/>
      <c r="I251" s="24"/>
      <c r="J251" s="3"/>
      <c r="K251" s="3"/>
      <c r="L251" s="3"/>
      <c r="M251" s="4"/>
      <c r="O251" s="3"/>
      <c r="P251" s="3"/>
      <c r="Q251" s="3"/>
      <c r="R251" s="3"/>
      <c r="S251" s="3"/>
      <c r="T251" s="3"/>
      <c r="U251" s="3"/>
      <c r="V251" s="3"/>
      <c r="W251" s="3"/>
      <c r="X251" s="3"/>
      <c r="Y251" s="3"/>
      <c r="Z251" s="3"/>
      <c r="AA251" s="4"/>
    </row>
    <row r="252" spans="2:27" ht="18" customHeight="1" x14ac:dyDescent="0.2">
      <c r="B252" s="35" t="s">
        <v>1</v>
      </c>
      <c r="C252" s="15"/>
      <c r="D252" s="15"/>
      <c r="E252" s="15"/>
      <c r="F252" s="15"/>
      <c r="G252" s="15"/>
      <c r="H252" s="15"/>
      <c r="I252" s="15"/>
      <c r="J252" s="3"/>
      <c r="K252" s="3"/>
      <c r="L252" s="3"/>
      <c r="M252" s="4"/>
      <c r="O252" s="3"/>
      <c r="P252" s="3"/>
      <c r="Q252" s="3"/>
      <c r="R252" s="3"/>
      <c r="S252" s="3"/>
      <c r="T252" s="3"/>
      <c r="U252" s="3"/>
      <c r="V252" s="3"/>
      <c r="W252" s="3"/>
      <c r="X252" s="3"/>
      <c r="Y252" s="3"/>
      <c r="Z252" s="3"/>
      <c r="AA252" s="4"/>
    </row>
    <row r="253" spans="2:27" ht="18" customHeight="1" x14ac:dyDescent="0.2">
      <c r="B253" s="61" t="s">
        <v>14</v>
      </c>
      <c r="C253" s="15"/>
      <c r="D253" s="15"/>
      <c r="E253" s="15"/>
      <c r="F253" s="15"/>
      <c r="G253" s="15"/>
      <c r="H253" s="15"/>
      <c r="I253" s="15"/>
      <c r="J253" s="3"/>
      <c r="K253" s="3"/>
      <c r="L253" s="3"/>
      <c r="M253" s="4"/>
      <c r="O253" s="3"/>
      <c r="P253" s="3"/>
      <c r="Q253" s="3"/>
      <c r="R253" s="3"/>
      <c r="S253" s="3"/>
      <c r="T253" s="3"/>
      <c r="U253" s="3"/>
      <c r="V253" s="3"/>
      <c r="W253" s="3"/>
      <c r="X253" s="3"/>
      <c r="Y253" s="3"/>
      <c r="Z253" s="3"/>
      <c r="AA253" s="4"/>
    </row>
    <row r="254" spans="2:27" ht="18" customHeight="1" x14ac:dyDescent="0.2">
      <c r="B254" s="134" t="s">
        <v>15</v>
      </c>
      <c r="C254" s="135"/>
      <c r="D254" s="135"/>
      <c r="E254" s="135"/>
      <c r="F254" s="135"/>
      <c r="G254" s="135"/>
      <c r="H254" s="135"/>
      <c r="I254" s="135"/>
      <c r="J254" s="135"/>
      <c r="K254" s="135"/>
      <c r="L254" s="135"/>
      <c r="M254" s="136"/>
      <c r="O254" s="3"/>
      <c r="P254" s="3"/>
      <c r="Q254" s="3"/>
      <c r="R254" s="3"/>
      <c r="S254" s="3"/>
      <c r="T254" s="3"/>
      <c r="U254" s="3"/>
      <c r="V254" s="3"/>
      <c r="W254" s="3"/>
      <c r="X254" s="3"/>
      <c r="Y254" s="3"/>
      <c r="Z254" s="3"/>
      <c r="AA254" s="4"/>
    </row>
    <row r="255" spans="2:27" ht="18" customHeight="1" x14ac:dyDescent="0.2">
      <c r="B255" s="22"/>
      <c r="C255" s="33"/>
      <c r="D255" s="33"/>
      <c r="E255" s="33"/>
      <c r="F255" s="33"/>
      <c r="G255" s="33"/>
      <c r="H255" s="33"/>
      <c r="I255" s="33"/>
      <c r="J255" s="33"/>
      <c r="K255" s="33"/>
      <c r="L255" s="33"/>
      <c r="M255" s="34"/>
      <c r="O255" s="3"/>
      <c r="P255" s="3"/>
      <c r="Q255" s="3"/>
      <c r="R255" s="3"/>
      <c r="S255" s="3"/>
      <c r="T255" s="3"/>
      <c r="U255" s="3"/>
      <c r="V255" s="3"/>
      <c r="W255" s="3"/>
      <c r="X255" s="3"/>
      <c r="Y255" s="3"/>
      <c r="Z255" s="3"/>
      <c r="AA255" s="4"/>
    </row>
    <row r="256" spans="2:27" ht="18" customHeight="1" x14ac:dyDescent="0.2">
      <c r="B256" s="46" t="s">
        <v>2987</v>
      </c>
      <c r="C256" s="33"/>
      <c r="D256" s="33"/>
      <c r="E256" s="33"/>
      <c r="F256" s="33"/>
      <c r="G256" s="33"/>
      <c r="H256" s="33"/>
      <c r="I256" s="33"/>
      <c r="J256" s="33"/>
      <c r="K256" s="33"/>
      <c r="L256" s="33"/>
      <c r="M256" s="34"/>
      <c r="O256" s="3"/>
      <c r="P256" s="3"/>
      <c r="Q256" s="3"/>
      <c r="R256" s="3"/>
      <c r="S256" s="3"/>
      <c r="T256" s="3"/>
      <c r="U256" s="3"/>
      <c r="V256" s="3"/>
      <c r="W256" s="3"/>
      <c r="X256" s="3"/>
      <c r="Y256" s="3"/>
      <c r="Z256" s="3"/>
      <c r="AA256" s="4"/>
    </row>
    <row r="257" spans="2:27" ht="18" customHeight="1" x14ac:dyDescent="0.2">
      <c r="B257" s="192" t="s">
        <v>2988</v>
      </c>
      <c r="C257" s="193" t="s">
        <v>2989</v>
      </c>
      <c r="D257" s="203"/>
      <c r="E257" s="203"/>
      <c r="F257" s="203"/>
      <c r="G257" s="203"/>
      <c r="H257" s="203"/>
      <c r="I257" s="203"/>
      <c r="J257" s="203"/>
      <c r="K257" s="203"/>
      <c r="L257" s="203"/>
      <c r="M257" s="64"/>
      <c r="O257" s="3"/>
      <c r="P257" s="3"/>
      <c r="Q257" s="3"/>
      <c r="R257" s="3"/>
      <c r="S257" s="3"/>
      <c r="T257" s="3"/>
      <c r="U257" s="3"/>
      <c r="V257" s="3"/>
      <c r="W257" s="3"/>
      <c r="X257" s="3"/>
      <c r="Y257" s="3"/>
      <c r="Z257" s="3"/>
      <c r="AA257" s="4"/>
    </row>
    <row r="258" spans="2:27" ht="18" customHeight="1" x14ac:dyDescent="0.2">
      <c r="B258" s="22" t="s">
        <v>2991</v>
      </c>
      <c r="C258" s="20" t="s">
        <v>2992</v>
      </c>
      <c r="D258" s="63"/>
      <c r="E258" s="63"/>
      <c r="F258" s="63"/>
      <c r="G258" s="63"/>
      <c r="H258" s="63"/>
      <c r="I258" s="63"/>
      <c r="J258" s="63"/>
      <c r="K258" s="63"/>
      <c r="L258" s="63"/>
      <c r="M258" s="64"/>
      <c r="O258" s="3"/>
      <c r="P258" s="3"/>
      <c r="Q258" s="3"/>
      <c r="R258" s="3"/>
      <c r="S258" s="3"/>
      <c r="T258" s="3"/>
      <c r="U258" s="3"/>
      <c r="V258" s="3"/>
      <c r="W258" s="3"/>
      <c r="X258" s="3"/>
      <c r="Y258" s="3"/>
      <c r="Z258" s="3"/>
      <c r="AA258" s="4"/>
    </row>
    <row r="259" spans="2:27" ht="18" customHeight="1" x14ac:dyDescent="0.2">
      <c r="B259" s="226" t="s">
        <v>2990</v>
      </c>
      <c r="C259" s="278" t="s">
        <v>2993</v>
      </c>
      <c r="D259" s="279"/>
      <c r="E259" s="279"/>
      <c r="F259" s="279"/>
      <c r="G259" s="279"/>
      <c r="H259" s="279"/>
      <c r="I259" s="279"/>
      <c r="J259" s="279"/>
      <c r="K259" s="279"/>
      <c r="L259" s="279"/>
      <c r="M259" s="64"/>
      <c r="O259" s="3"/>
      <c r="P259" s="3"/>
      <c r="Q259" s="3"/>
      <c r="R259" s="3"/>
      <c r="S259" s="3"/>
      <c r="T259" s="3"/>
      <c r="U259" s="3"/>
      <c r="V259" s="3"/>
      <c r="W259" s="3"/>
      <c r="X259" s="3"/>
      <c r="Y259" s="3"/>
      <c r="Z259" s="3"/>
      <c r="AA259" s="4"/>
    </row>
    <row r="260" spans="2:27" ht="18" customHeight="1" x14ac:dyDescent="0.2">
      <c r="B260" s="192"/>
      <c r="C260" s="193" t="s">
        <v>2995</v>
      </c>
      <c r="D260" s="203"/>
      <c r="E260" s="203"/>
      <c r="F260" s="203"/>
      <c r="G260" s="203"/>
      <c r="H260" s="203"/>
      <c r="I260" s="203"/>
      <c r="J260" s="203"/>
      <c r="K260" s="203"/>
      <c r="L260" s="203"/>
      <c r="M260" s="64"/>
      <c r="O260" s="3"/>
      <c r="P260" s="3"/>
      <c r="Q260" s="3"/>
      <c r="R260" s="3"/>
      <c r="S260" s="3"/>
      <c r="T260" s="3"/>
      <c r="U260" s="3"/>
      <c r="V260" s="3"/>
      <c r="W260" s="3"/>
      <c r="X260" s="3"/>
      <c r="Y260" s="3"/>
      <c r="Z260" s="3"/>
      <c r="AA260" s="4"/>
    </row>
    <row r="261" spans="2:27" ht="18" customHeight="1" x14ac:dyDescent="0.2">
      <c r="B261" s="22"/>
      <c r="C261" s="63"/>
      <c r="D261" s="63"/>
      <c r="E261" s="63"/>
      <c r="F261" s="63"/>
      <c r="G261" s="63"/>
      <c r="H261" s="63"/>
      <c r="I261" s="63"/>
      <c r="J261" s="63"/>
      <c r="K261" s="63"/>
      <c r="L261" s="63"/>
      <c r="M261" s="64"/>
      <c r="O261" s="3"/>
      <c r="P261" s="3"/>
      <c r="Q261" s="3"/>
      <c r="R261" s="3"/>
      <c r="S261" s="3"/>
      <c r="T261" s="3"/>
      <c r="U261" s="3"/>
      <c r="V261" s="3"/>
      <c r="W261" s="3"/>
      <c r="X261" s="3"/>
      <c r="Y261" s="3"/>
      <c r="Z261" s="3"/>
      <c r="AA261" s="4"/>
    </row>
    <row r="262" spans="2:27" ht="18" customHeight="1" x14ac:dyDescent="0.2">
      <c r="B262" s="46" t="s">
        <v>2994</v>
      </c>
      <c r="C262" s="63"/>
      <c r="D262" s="63"/>
      <c r="E262" s="63"/>
      <c r="F262" s="63"/>
      <c r="G262" s="63"/>
      <c r="H262" s="63"/>
      <c r="I262" s="63"/>
      <c r="J262" s="63"/>
      <c r="K262" s="63"/>
      <c r="L262" s="63"/>
      <c r="M262" s="64"/>
      <c r="O262" s="3"/>
      <c r="P262" s="3"/>
      <c r="Q262" s="3"/>
      <c r="R262" s="3"/>
      <c r="S262" s="3"/>
      <c r="T262" s="3"/>
      <c r="U262" s="3"/>
      <c r="V262" s="3"/>
      <c r="W262" s="3"/>
      <c r="X262" s="3"/>
      <c r="Y262" s="3"/>
      <c r="Z262" s="3"/>
      <c r="AA262" s="4"/>
    </row>
    <row r="263" spans="2:27" ht="18" customHeight="1" x14ac:dyDescent="0.2">
      <c r="B263" s="22" t="s">
        <v>2998</v>
      </c>
      <c r="C263" s="63"/>
      <c r="D263" s="63"/>
      <c r="E263" s="63"/>
      <c r="F263" s="63"/>
      <c r="G263" s="63"/>
      <c r="H263" s="63"/>
      <c r="I263" s="63"/>
      <c r="J263" s="63"/>
      <c r="K263" s="63"/>
      <c r="L263" s="63"/>
      <c r="M263" s="64"/>
      <c r="O263" s="3"/>
      <c r="P263" s="3"/>
      <c r="Q263" s="3"/>
      <c r="R263" s="3"/>
      <c r="S263" s="3"/>
      <c r="T263" s="3"/>
      <c r="U263" s="3"/>
      <c r="V263" s="3"/>
      <c r="W263" s="3"/>
      <c r="X263" s="3"/>
      <c r="Y263" s="3"/>
      <c r="Z263" s="3"/>
      <c r="AA263" s="4"/>
    </row>
    <row r="264" spans="2:27" ht="18" customHeight="1" x14ac:dyDescent="0.2">
      <c r="B264" s="22" t="s">
        <v>2996</v>
      </c>
      <c r="C264" s="33"/>
      <c r="D264" s="33"/>
      <c r="E264" s="33"/>
      <c r="F264" s="33"/>
      <c r="G264" s="33"/>
      <c r="H264" s="33"/>
      <c r="I264" s="33"/>
      <c r="J264" s="33"/>
      <c r="K264" s="33"/>
      <c r="L264" s="33"/>
      <c r="M264" s="34"/>
      <c r="O264" s="3"/>
      <c r="P264" s="3"/>
      <c r="Q264" s="3"/>
      <c r="R264" s="3"/>
      <c r="S264" s="3"/>
      <c r="T264" s="3"/>
      <c r="U264" s="3"/>
      <c r="V264" s="3"/>
      <c r="W264" s="3"/>
      <c r="X264" s="3"/>
      <c r="Y264" s="3"/>
      <c r="Z264" s="3"/>
      <c r="AA264" s="4"/>
    </row>
    <row r="265" spans="2:27" ht="18" customHeight="1" x14ac:dyDescent="0.2">
      <c r="B265" s="22" t="s">
        <v>2997</v>
      </c>
      <c r="C265" s="63"/>
      <c r="D265" s="63"/>
      <c r="E265" s="63"/>
      <c r="F265" s="63"/>
      <c r="G265" s="63"/>
      <c r="H265" s="63"/>
      <c r="I265" s="63"/>
      <c r="J265" s="63"/>
      <c r="K265" s="63"/>
      <c r="L265" s="63"/>
      <c r="M265" s="64"/>
      <c r="O265" s="3"/>
      <c r="P265" s="3"/>
      <c r="Q265" s="3"/>
      <c r="R265" s="3"/>
      <c r="S265" s="3"/>
      <c r="T265" s="3"/>
      <c r="U265" s="3"/>
      <c r="V265" s="3"/>
      <c r="W265" s="3"/>
      <c r="X265" s="3"/>
      <c r="Y265" s="3"/>
      <c r="Z265" s="3"/>
      <c r="AA265" s="4"/>
    </row>
    <row r="266" spans="2:27" ht="18" customHeight="1" x14ac:dyDescent="0.2">
      <c r="B266" s="22" t="s">
        <v>2999</v>
      </c>
      <c r="C266" s="33"/>
      <c r="D266" s="33"/>
      <c r="E266" s="33"/>
      <c r="F266" s="33"/>
      <c r="G266" s="33"/>
      <c r="H266" s="33"/>
      <c r="I266" s="33"/>
      <c r="J266" s="33"/>
      <c r="K266" s="33"/>
      <c r="L266" s="33"/>
      <c r="M266" s="34"/>
      <c r="O266" s="3"/>
      <c r="P266" s="3"/>
      <c r="Q266" s="3"/>
      <c r="R266" s="3"/>
      <c r="S266" s="3"/>
      <c r="T266" s="3"/>
      <c r="U266" s="3"/>
      <c r="V266" s="3"/>
      <c r="W266" s="3"/>
      <c r="X266" s="3"/>
      <c r="Y266" s="3"/>
      <c r="Z266" s="3"/>
      <c r="AA266" s="4"/>
    </row>
    <row r="267" spans="2:27" ht="18" customHeight="1" x14ac:dyDescent="0.2">
      <c r="B267" s="22" t="s">
        <v>3000</v>
      </c>
      <c r="C267" s="63"/>
      <c r="D267" s="63"/>
      <c r="E267" s="63"/>
      <c r="F267" s="63"/>
      <c r="G267" s="63"/>
      <c r="H267" s="63"/>
      <c r="I267" s="63"/>
      <c r="J267" s="63"/>
      <c r="K267" s="63"/>
      <c r="L267" s="63"/>
      <c r="M267" s="64"/>
      <c r="O267" s="3"/>
      <c r="P267" s="3"/>
      <c r="Q267" s="3"/>
      <c r="R267" s="3"/>
      <c r="S267" s="3"/>
      <c r="T267" s="3"/>
      <c r="U267" s="3"/>
      <c r="V267" s="3"/>
      <c r="W267" s="3"/>
      <c r="X267" s="3"/>
      <c r="Y267" s="3"/>
      <c r="Z267" s="3"/>
      <c r="AA267" s="4"/>
    </row>
    <row r="268" spans="2:27" ht="18" customHeight="1" x14ac:dyDescent="0.2">
      <c r="B268" s="22"/>
      <c r="C268" s="63"/>
      <c r="D268" s="63"/>
      <c r="E268" s="63"/>
      <c r="F268" s="63"/>
      <c r="G268" s="63"/>
      <c r="H268" s="63"/>
      <c r="I268" s="63"/>
      <c r="J268" s="63"/>
      <c r="K268" s="63"/>
      <c r="L268" s="63"/>
      <c r="M268" s="64"/>
      <c r="O268" s="3"/>
      <c r="P268" s="3"/>
      <c r="Q268" s="3"/>
      <c r="R268" s="3"/>
      <c r="S268" s="3"/>
      <c r="T268" s="3"/>
      <c r="U268" s="3"/>
      <c r="V268" s="3"/>
      <c r="W268" s="3"/>
      <c r="X268" s="3"/>
      <c r="Y268" s="3"/>
      <c r="Z268" s="3"/>
      <c r="AA268" s="4"/>
    </row>
    <row r="269" spans="2:27" ht="18" customHeight="1" x14ac:dyDescent="0.2">
      <c r="B269" s="46" t="s">
        <v>3001</v>
      </c>
      <c r="C269" s="63"/>
      <c r="D269" s="63"/>
      <c r="E269" s="63"/>
      <c r="F269" s="63"/>
      <c r="G269" s="63"/>
      <c r="H269" s="63"/>
      <c r="I269" s="63"/>
      <c r="J269" s="63"/>
      <c r="K269" s="63"/>
      <c r="L269" s="63"/>
      <c r="M269" s="64"/>
      <c r="O269" s="3"/>
      <c r="P269" s="3"/>
      <c r="Q269" s="3"/>
      <c r="R269" s="3"/>
      <c r="S269" s="3"/>
      <c r="T269" s="3"/>
      <c r="U269" s="3"/>
      <c r="V269" s="3"/>
      <c r="W269" s="3"/>
      <c r="X269" s="3"/>
      <c r="Y269" s="3"/>
      <c r="Z269" s="3"/>
      <c r="AA269" s="4"/>
    </row>
    <row r="270" spans="2:27" ht="18" customHeight="1" x14ac:dyDescent="0.2">
      <c r="B270" s="22" t="s">
        <v>3011</v>
      </c>
      <c r="C270" s="63"/>
      <c r="D270" s="63"/>
      <c r="E270" s="63"/>
      <c r="F270" s="63"/>
      <c r="G270" s="63"/>
      <c r="H270" s="63"/>
      <c r="I270" s="63"/>
      <c r="J270" s="63"/>
      <c r="K270" s="63"/>
      <c r="L270" s="63"/>
      <c r="M270" s="64"/>
      <c r="O270" s="3"/>
      <c r="P270" s="3"/>
      <c r="Q270" s="3"/>
      <c r="R270" s="3"/>
      <c r="S270" s="3"/>
      <c r="T270" s="3"/>
      <c r="U270" s="3"/>
      <c r="V270" s="3"/>
      <c r="W270" s="3"/>
      <c r="X270" s="3"/>
      <c r="Y270" s="3"/>
      <c r="Z270" s="3"/>
      <c r="AA270" s="4"/>
    </row>
    <row r="271" spans="2:27" ht="35" customHeight="1" x14ac:dyDescent="0.2">
      <c r="B271" s="192" t="s">
        <v>3002</v>
      </c>
      <c r="C271" s="69" t="s">
        <v>3003</v>
      </c>
      <c r="D271" s="69" t="s">
        <v>3005</v>
      </c>
      <c r="E271" s="69" t="s">
        <v>3007</v>
      </c>
      <c r="F271" s="69" t="s">
        <v>3006</v>
      </c>
      <c r="G271" s="69" t="s">
        <v>3004</v>
      </c>
      <c r="H271" s="285" t="s">
        <v>3016</v>
      </c>
      <c r="I271" s="285"/>
      <c r="J271" s="285"/>
      <c r="K271" s="285"/>
      <c r="L271" s="285"/>
      <c r="M271" s="64"/>
      <c r="O271" s="3"/>
      <c r="P271" s="3"/>
      <c r="Q271" s="3"/>
      <c r="R271" s="3"/>
      <c r="S271" s="3"/>
      <c r="T271" s="3"/>
      <c r="U271" s="3"/>
      <c r="V271" s="3"/>
      <c r="W271" s="3"/>
      <c r="X271" s="3"/>
      <c r="Y271" s="3"/>
      <c r="Z271" s="3"/>
      <c r="AA271" s="4"/>
    </row>
    <row r="272" spans="2:27" ht="36" customHeight="1" x14ac:dyDescent="0.2">
      <c r="B272" s="22" t="s">
        <v>3008</v>
      </c>
      <c r="C272" s="280">
        <v>0.78039999999999998</v>
      </c>
      <c r="D272" s="50">
        <v>220</v>
      </c>
      <c r="E272" s="50">
        <v>70</v>
      </c>
      <c r="F272" s="50">
        <f>D272+E272</f>
        <v>290</v>
      </c>
      <c r="G272" s="50">
        <v>2018</v>
      </c>
      <c r="H272" s="287" t="s">
        <v>3017</v>
      </c>
      <c r="I272" s="286"/>
      <c r="J272" s="286"/>
      <c r="K272" s="286"/>
      <c r="L272" s="286"/>
      <c r="M272" s="64"/>
      <c r="O272" s="3"/>
      <c r="P272" s="3"/>
      <c r="Q272" s="3"/>
      <c r="R272" s="3"/>
      <c r="S272" s="3"/>
      <c r="T272" s="3"/>
      <c r="U272" s="3"/>
      <c r="V272" s="3"/>
      <c r="W272" s="3"/>
      <c r="X272" s="3"/>
      <c r="Y272" s="3"/>
      <c r="Z272" s="3"/>
      <c r="AA272" s="4"/>
    </row>
    <row r="273" spans="2:27" ht="36" customHeight="1" x14ac:dyDescent="0.2">
      <c r="B273" s="196" t="s">
        <v>3009</v>
      </c>
      <c r="C273" s="282">
        <v>0.90949999999999998</v>
      </c>
      <c r="D273" s="283">
        <v>150</v>
      </c>
      <c r="E273" s="283">
        <v>90</v>
      </c>
      <c r="F273" s="283">
        <f>D273+E273</f>
        <v>240</v>
      </c>
      <c r="G273" s="283">
        <v>2016</v>
      </c>
      <c r="H273" s="288" t="s">
        <v>3018</v>
      </c>
      <c r="I273" s="283"/>
      <c r="J273" s="283"/>
      <c r="K273" s="283"/>
      <c r="L273" s="283"/>
      <c r="M273" s="64"/>
      <c r="O273" s="3"/>
      <c r="P273" s="3"/>
      <c r="Q273" s="3"/>
      <c r="R273" s="3"/>
      <c r="S273" s="3"/>
      <c r="T273" s="3"/>
      <c r="U273" s="3"/>
      <c r="V273" s="3"/>
      <c r="W273" s="3"/>
      <c r="X273" s="3"/>
      <c r="Y273" s="3"/>
      <c r="Z273" s="3"/>
      <c r="AA273" s="4"/>
    </row>
    <row r="274" spans="2:27" ht="36" customHeight="1" x14ac:dyDescent="0.2">
      <c r="B274" s="196" t="s">
        <v>3013</v>
      </c>
      <c r="C274" s="284" t="s">
        <v>3012</v>
      </c>
      <c r="D274" s="283">
        <v>0</v>
      </c>
      <c r="E274" s="283">
        <v>60</v>
      </c>
      <c r="F274" s="283">
        <f>D274+E274</f>
        <v>60</v>
      </c>
      <c r="G274" s="283">
        <v>2016</v>
      </c>
      <c r="H274" s="288" t="s">
        <v>3018</v>
      </c>
      <c r="I274" s="283"/>
      <c r="J274" s="283"/>
      <c r="K274" s="283"/>
      <c r="L274" s="283"/>
      <c r="M274" s="64"/>
      <c r="O274" s="3"/>
      <c r="P274" s="3"/>
      <c r="Q274" s="3"/>
      <c r="R274" s="3"/>
      <c r="S274" s="3"/>
      <c r="T274" s="3"/>
      <c r="U274" s="3"/>
      <c r="V274" s="3"/>
      <c r="W274" s="3"/>
      <c r="X274" s="3"/>
      <c r="Y274" s="3"/>
      <c r="Z274" s="3"/>
      <c r="AA274" s="4"/>
    </row>
    <row r="275" spans="2:27" ht="36" customHeight="1" x14ac:dyDescent="0.2">
      <c r="B275" s="192" t="s">
        <v>3010</v>
      </c>
      <c r="C275" s="281">
        <v>0.9214</v>
      </c>
      <c r="D275" s="69">
        <v>5</v>
      </c>
      <c r="E275" s="69">
        <v>40</v>
      </c>
      <c r="F275" s="69">
        <f>D275+E275</f>
        <v>45</v>
      </c>
      <c r="G275" s="69">
        <v>2016</v>
      </c>
      <c r="H275" s="193" t="s">
        <v>3019</v>
      </c>
      <c r="I275" s="69"/>
      <c r="J275" s="69"/>
      <c r="K275" s="69"/>
      <c r="L275" s="69"/>
      <c r="M275" s="64"/>
      <c r="O275" s="3"/>
      <c r="P275" s="3"/>
      <c r="Q275" s="3"/>
      <c r="R275" s="3"/>
      <c r="S275" s="3"/>
      <c r="T275" s="3"/>
      <c r="U275" s="3"/>
      <c r="V275" s="3"/>
      <c r="W275" s="3"/>
      <c r="X275" s="3"/>
      <c r="Y275" s="3"/>
      <c r="Z275" s="3"/>
      <c r="AA275" s="4"/>
    </row>
    <row r="276" spans="2:27" ht="17" customHeight="1" x14ac:dyDescent="0.2">
      <c r="B276" s="22"/>
      <c r="C276" s="280"/>
      <c r="D276" s="50"/>
      <c r="E276" s="50"/>
      <c r="F276" s="50"/>
      <c r="G276" s="50"/>
      <c r="H276" s="20"/>
      <c r="I276" s="50"/>
      <c r="J276" s="50"/>
      <c r="K276" s="50"/>
      <c r="L276" s="50"/>
      <c r="M276" s="64"/>
      <c r="O276" s="3"/>
      <c r="P276" s="3"/>
      <c r="Q276" s="3"/>
      <c r="R276" s="3"/>
      <c r="S276" s="3"/>
      <c r="T276" s="3"/>
      <c r="U276" s="3"/>
      <c r="V276" s="3"/>
      <c r="W276" s="3"/>
      <c r="X276" s="3"/>
      <c r="Y276" s="3"/>
      <c r="Z276" s="3"/>
      <c r="AA276" s="4"/>
    </row>
    <row r="277" spans="2:27" ht="18" customHeight="1" x14ac:dyDescent="0.2">
      <c r="B277" s="293" t="s">
        <v>3079</v>
      </c>
      <c r="C277" s="291"/>
      <c r="D277" s="50"/>
      <c r="E277" s="50"/>
      <c r="F277" s="50"/>
      <c r="G277" s="50"/>
      <c r="H277" s="63"/>
      <c r="I277" s="63"/>
      <c r="J277" s="63"/>
      <c r="K277" s="63"/>
      <c r="L277" s="63"/>
      <c r="M277" s="64"/>
      <c r="O277" s="3"/>
      <c r="P277" s="3"/>
      <c r="Q277" s="3"/>
      <c r="R277" s="3"/>
      <c r="S277" s="3"/>
      <c r="T277" s="3"/>
      <c r="U277" s="3"/>
      <c r="V277" s="3"/>
      <c r="W277" s="3"/>
      <c r="X277" s="3"/>
      <c r="Y277" s="3"/>
      <c r="Z277" s="3"/>
      <c r="AA277" s="4"/>
    </row>
    <row r="278" spans="2:27" ht="18" customHeight="1" x14ac:dyDescent="0.2">
      <c r="B278" s="293" t="s">
        <v>3014</v>
      </c>
      <c r="C278" s="291"/>
      <c r="D278" s="50"/>
      <c r="E278" s="50"/>
      <c r="F278" s="50"/>
      <c r="G278" s="50"/>
      <c r="H278" s="63"/>
      <c r="I278" s="63"/>
      <c r="J278" s="63"/>
      <c r="K278" s="63"/>
      <c r="L278" s="63"/>
      <c r="M278" s="64"/>
      <c r="O278" s="3"/>
      <c r="P278" s="3"/>
      <c r="Q278" s="3"/>
      <c r="R278" s="3"/>
      <c r="S278" s="3"/>
      <c r="T278" s="3"/>
      <c r="U278" s="3"/>
      <c r="V278" s="3"/>
      <c r="W278" s="3"/>
      <c r="X278" s="3"/>
      <c r="Y278" s="3"/>
      <c r="Z278" s="3"/>
      <c r="AA278" s="4"/>
    </row>
    <row r="279" spans="2:27" ht="18" customHeight="1" x14ac:dyDescent="0.2">
      <c r="B279" s="293" t="s">
        <v>3015</v>
      </c>
      <c r="C279" s="292"/>
      <c r="D279" s="63"/>
      <c r="E279" s="63"/>
      <c r="F279" s="63"/>
      <c r="G279" s="63"/>
      <c r="H279" s="63"/>
      <c r="I279" s="63"/>
      <c r="J279" s="63"/>
      <c r="K279" s="63"/>
      <c r="L279" s="63"/>
      <c r="M279" s="64"/>
      <c r="O279" s="3"/>
      <c r="P279" s="3"/>
      <c r="Q279" s="3"/>
      <c r="R279" s="3"/>
      <c r="S279" s="3"/>
      <c r="T279" s="3"/>
      <c r="U279" s="3"/>
      <c r="V279" s="3"/>
      <c r="W279" s="3"/>
      <c r="X279" s="3"/>
      <c r="Y279" s="3"/>
      <c r="Z279" s="3"/>
      <c r="AA279" s="4"/>
    </row>
    <row r="280" spans="2:27" ht="18" customHeight="1" x14ac:dyDescent="0.2">
      <c r="B280" s="22"/>
      <c r="C280" s="292"/>
      <c r="D280" s="63"/>
      <c r="E280" s="63"/>
      <c r="F280" s="63"/>
      <c r="G280" s="63"/>
      <c r="H280" s="63"/>
      <c r="I280" s="63"/>
      <c r="J280" s="63"/>
      <c r="K280" s="63"/>
      <c r="L280" s="63"/>
      <c r="M280" s="64"/>
      <c r="O280" s="3"/>
      <c r="P280" s="3"/>
      <c r="Q280" s="3"/>
      <c r="R280" s="3"/>
      <c r="S280" s="3"/>
      <c r="T280" s="3"/>
      <c r="U280" s="3"/>
      <c r="V280" s="3"/>
      <c r="W280" s="3"/>
      <c r="X280" s="3"/>
      <c r="Y280" s="3"/>
      <c r="Z280" s="3"/>
      <c r="AA280" s="4"/>
    </row>
    <row r="281" spans="2:27" ht="18" customHeight="1" x14ac:dyDescent="0.2">
      <c r="B281" s="22" t="s">
        <v>3078</v>
      </c>
      <c r="C281" s="63"/>
      <c r="D281" s="63"/>
      <c r="E281" s="63"/>
      <c r="F281" s="63"/>
      <c r="G281" s="63"/>
      <c r="H281" s="63"/>
      <c r="I281" s="63"/>
      <c r="J281" s="63"/>
      <c r="K281" s="63"/>
      <c r="L281" s="63"/>
      <c r="M281" s="64"/>
      <c r="O281" s="3"/>
      <c r="P281" s="3"/>
      <c r="Q281" s="3"/>
      <c r="R281" s="3"/>
      <c r="S281" s="3"/>
      <c r="T281" s="3"/>
      <c r="U281" s="3"/>
      <c r="V281" s="3"/>
      <c r="W281" s="3"/>
      <c r="X281" s="3"/>
      <c r="Y281" s="3"/>
      <c r="Z281" s="3"/>
      <c r="AA281" s="4"/>
    </row>
    <row r="282" spans="2:27" ht="18" customHeight="1" x14ac:dyDescent="0.2">
      <c r="B282" s="22" t="s">
        <v>3020</v>
      </c>
      <c r="C282" s="63"/>
      <c r="D282" s="63"/>
      <c r="E282" s="63"/>
      <c r="F282" s="63"/>
      <c r="G282" s="63"/>
      <c r="H282" s="63"/>
      <c r="I282" s="63"/>
      <c r="J282" s="63"/>
      <c r="K282" s="63"/>
      <c r="L282" s="63"/>
      <c r="M282" s="64"/>
      <c r="O282" s="3"/>
      <c r="P282" s="3"/>
      <c r="Q282" s="3"/>
      <c r="R282" s="3"/>
      <c r="S282" s="3"/>
      <c r="T282" s="3"/>
      <c r="U282" s="3"/>
      <c r="V282" s="3"/>
      <c r="W282" s="3"/>
      <c r="X282" s="3"/>
      <c r="Y282" s="3"/>
      <c r="Z282" s="3"/>
      <c r="AA282" s="4"/>
    </row>
    <row r="283" spans="2:27" ht="18" customHeight="1" x14ac:dyDescent="0.2">
      <c r="B283" s="22"/>
      <c r="C283" s="63"/>
      <c r="D283" s="63"/>
      <c r="E283" s="63"/>
      <c r="F283" s="63"/>
      <c r="G283" s="63"/>
      <c r="H283" s="63"/>
      <c r="I283" s="63"/>
      <c r="J283" s="63"/>
      <c r="K283" s="63"/>
      <c r="L283" s="63"/>
      <c r="M283" s="64"/>
      <c r="O283" s="3"/>
      <c r="P283" s="3"/>
      <c r="Q283" s="3"/>
      <c r="R283" s="3"/>
      <c r="S283" s="3"/>
      <c r="T283" s="3"/>
      <c r="U283" s="3"/>
      <c r="V283" s="3"/>
      <c r="W283" s="3"/>
      <c r="X283" s="3"/>
      <c r="Y283" s="3"/>
      <c r="Z283" s="3"/>
      <c r="AA283" s="4"/>
    </row>
    <row r="284" spans="2:27" ht="18" customHeight="1" x14ac:dyDescent="0.2">
      <c r="B284" s="298" t="s">
        <v>3077</v>
      </c>
      <c r="C284" s="63"/>
      <c r="D284" s="63"/>
      <c r="E284" s="63"/>
      <c r="F284" s="63"/>
      <c r="G284" s="63"/>
      <c r="H284" s="63"/>
      <c r="I284" s="63"/>
      <c r="J284" s="63"/>
      <c r="K284" s="63"/>
      <c r="L284" s="63"/>
      <c r="M284" s="64"/>
      <c r="O284" s="3"/>
      <c r="P284" s="3"/>
      <c r="Q284" s="3"/>
      <c r="R284" s="3"/>
      <c r="S284" s="3"/>
      <c r="T284" s="3"/>
      <c r="U284" s="3"/>
      <c r="V284" s="3"/>
      <c r="W284" s="3"/>
      <c r="X284" s="3"/>
      <c r="Y284" s="3"/>
      <c r="Z284" s="3"/>
      <c r="AA284" s="4"/>
    </row>
    <row r="285" spans="2:27" ht="18" customHeight="1" x14ac:dyDescent="0.2">
      <c r="B285" s="293" t="s">
        <v>3080</v>
      </c>
      <c r="C285" s="63"/>
      <c r="D285" s="63"/>
      <c r="E285" s="63"/>
      <c r="F285" s="63"/>
      <c r="G285" s="63"/>
      <c r="H285" s="63"/>
      <c r="I285" s="63"/>
      <c r="J285" s="63"/>
      <c r="K285" s="63"/>
      <c r="L285" s="63"/>
      <c r="M285" s="64"/>
      <c r="O285" s="3"/>
      <c r="P285" s="3"/>
      <c r="Q285" s="3"/>
      <c r="R285" s="3"/>
      <c r="S285" s="3"/>
      <c r="T285" s="3"/>
      <c r="U285" s="3"/>
      <c r="V285" s="3"/>
      <c r="W285" s="3"/>
      <c r="X285" s="3"/>
      <c r="Y285" s="3"/>
      <c r="Z285" s="3"/>
      <c r="AA285" s="4"/>
    </row>
    <row r="286" spans="2:27" ht="18" customHeight="1" x14ac:dyDescent="0.2">
      <c r="B286" s="22"/>
      <c r="C286" s="63"/>
      <c r="D286" s="63"/>
      <c r="E286" s="63"/>
      <c r="F286" s="63"/>
      <c r="G286" s="63"/>
      <c r="H286" s="63"/>
      <c r="I286" s="63"/>
      <c r="J286" s="63"/>
      <c r="K286" s="63"/>
      <c r="L286" s="63"/>
      <c r="M286" s="64"/>
      <c r="O286" s="3"/>
      <c r="P286" s="3"/>
      <c r="Q286" s="3"/>
      <c r="R286" s="3"/>
      <c r="S286" s="3"/>
      <c r="T286" s="3"/>
      <c r="U286" s="3"/>
      <c r="V286" s="3"/>
      <c r="W286" s="3"/>
      <c r="X286" s="3"/>
      <c r="Y286" s="3"/>
      <c r="Z286" s="3"/>
      <c r="AA286" s="4"/>
    </row>
    <row r="287" spans="2:27" ht="18" customHeight="1" x14ac:dyDescent="0.2">
      <c r="B287" s="22"/>
      <c r="C287" s="33"/>
      <c r="D287" s="33"/>
      <c r="E287" s="33"/>
      <c r="F287" s="33"/>
      <c r="G287" s="33"/>
      <c r="H287" s="33"/>
      <c r="I287" s="33"/>
      <c r="J287" s="33"/>
      <c r="K287" s="33"/>
      <c r="L287" s="33"/>
      <c r="M287" s="34"/>
      <c r="O287" s="3"/>
      <c r="P287" s="3"/>
      <c r="Q287" s="3"/>
      <c r="R287" s="3"/>
      <c r="S287" s="3"/>
      <c r="T287" s="3"/>
      <c r="U287" s="3"/>
      <c r="V287" s="3"/>
      <c r="W287" s="3"/>
      <c r="X287" s="3"/>
      <c r="Y287" s="3"/>
      <c r="Z287" s="3"/>
      <c r="AA287" s="4"/>
    </row>
    <row r="288" spans="2:27" ht="18" customHeight="1" x14ac:dyDescent="0.2">
      <c r="B288" s="134" t="s">
        <v>16</v>
      </c>
      <c r="C288" s="135"/>
      <c r="D288" s="135"/>
      <c r="E288" s="135"/>
      <c r="F288" s="135"/>
      <c r="G288" s="135"/>
      <c r="H288" s="135"/>
      <c r="I288" s="135"/>
      <c r="J288" s="135"/>
      <c r="K288" s="135"/>
      <c r="L288" s="135"/>
      <c r="M288" s="136"/>
      <c r="O288" s="3"/>
      <c r="P288" s="3"/>
      <c r="Q288" s="3"/>
      <c r="R288" s="3"/>
      <c r="S288" s="3"/>
      <c r="T288" s="3"/>
      <c r="U288" s="3"/>
      <c r="V288" s="3"/>
      <c r="W288" s="3"/>
      <c r="X288" s="3"/>
      <c r="Y288" s="3"/>
      <c r="Z288" s="3"/>
      <c r="AA288" s="4"/>
    </row>
    <row r="289" spans="2:27" ht="18" customHeight="1" x14ac:dyDescent="0.2">
      <c r="B289" s="28"/>
      <c r="C289" s="33"/>
      <c r="D289" s="33"/>
      <c r="E289" s="33"/>
      <c r="F289" s="33"/>
      <c r="G289" s="33"/>
      <c r="H289" s="33"/>
      <c r="I289" s="33"/>
      <c r="J289" s="33"/>
      <c r="K289" s="33"/>
      <c r="L289" s="33"/>
      <c r="M289" s="34"/>
      <c r="O289" s="3"/>
      <c r="P289" s="3"/>
      <c r="Q289" s="3"/>
      <c r="R289" s="3"/>
      <c r="S289" s="3"/>
      <c r="T289" s="3"/>
      <c r="U289" s="3"/>
      <c r="V289" s="3"/>
      <c r="W289" s="3"/>
      <c r="X289" s="3"/>
      <c r="Y289" s="3"/>
      <c r="Z289" s="3"/>
      <c r="AA289" s="4"/>
    </row>
    <row r="290" spans="2:27" ht="18" customHeight="1" x14ac:dyDescent="0.2">
      <c r="B290" s="46" t="s">
        <v>2987</v>
      </c>
      <c r="C290" s="63"/>
      <c r="D290" s="63"/>
      <c r="E290" s="63"/>
      <c r="F290" s="63"/>
      <c r="G290" s="63"/>
      <c r="H290" s="63"/>
      <c r="I290" s="63"/>
      <c r="J290" s="63"/>
      <c r="K290" s="63"/>
      <c r="L290" s="63"/>
      <c r="M290" s="64"/>
      <c r="O290" s="3"/>
      <c r="P290" s="3"/>
      <c r="Q290" s="3"/>
      <c r="R290" s="3"/>
      <c r="S290" s="3"/>
      <c r="T290" s="3"/>
      <c r="U290" s="3"/>
      <c r="V290" s="3"/>
      <c r="W290" s="3"/>
      <c r="X290" s="3"/>
      <c r="Y290" s="3"/>
      <c r="Z290" s="3"/>
      <c r="AA290" s="4"/>
    </row>
    <row r="291" spans="2:27" ht="18" customHeight="1" x14ac:dyDescent="0.2">
      <c r="B291" s="192" t="s">
        <v>2988</v>
      </c>
      <c r="C291" s="193" t="s">
        <v>2989</v>
      </c>
      <c r="D291" s="203"/>
      <c r="E291" s="203"/>
      <c r="F291" s="203"/>
      <c r="G291" s="203"/>
      <c r="H291" s="203"/>
      <c r="I291" s="203"/>
      <c r="J291" s="203"/>
      <c r="K291" s="203"/>
      <c r="L291" s="203"/>
      <c r="M291" s="64"/>
      <c r="O291" s="3"/>
      <c r="P291" s="3"/>
      <c r="Q291" s="3"/>
      <c r="R291" s="3"/>
      <c r="S291" s="3"/>
      <c r="T291" s="3"/>
      <c r="U291" s="3"/>
      <c r="V291" s="3"/>
      <c r="W291" s="3"/>
      <c r="X291" s="3"/>
      <c r="Y291" s="3"/>
      <c r="Z291" s="3"/>
      <c r="AA291" s="4"/>
    </row>
    <row r="292" spans="2:27" ht="18" customHeight="1" x14ac:dyDescent="0.2">
      <c r="B292" s="22" t="s">
        <v>2991</v>
      </c>
      <c r="C292" s="20" t="s">
        <v>3021</v>
      </c>
      <c r="D292" s="63"/>
      <c r="E292" s="63"/>
      <c r="F292" s="63"/>
      <c r="G292" s="63"/>
      <c r="H292" s="63"/>
      <c r="I292" s="63"/>
      <c r="J292" s="63"/>
      <c r="K292" s="63"/>
      <c r="L292" s="63"/>
      <c r="M292" s="64"/>
      <c r="O292" s="3"/>
      <c r="P292" s="3"/>
      <c r="Q292" s="3"/>
      <c r="R292" s="3"/>
      <c r="S292" s="3"/>
      <c r="T292" s="3"/>
      <c r="U292" s="3"/>
      <c r="V292" s="3"/>
      <c r="W292" s="3"/>
      <c r="X292" s="3"/>
      <c r="Y292" s="3"/>
      <c r="Z292" s="3"/>
      <c r="AA292" s="4"/>
    </row>
    <row r="293" spans="2:27" ht="18" customHeight="1" x14ac:dyDescent="0.2">
      <c r="B293" s="71" t="s">
        <v>3022</v>
      </c>
      <c r="C293" s="289" t="s">
        <v>3023</v>
      </c>
      <c r="D293" s="290"/>
      <c r="E293" s="290"/>
      <c r="F293" s="290"/>
      <c r="G293" s="290"/>
      <c r="H293" s="290"/>
      <c r="I293" s="290"/>
      <c r="J293" s="290"/>
      <c r="K293" s="290"/>
      <c r="L293" s="290"/>
      <c r="M293" s="64"/>
      <c r="O293" s="3"/>
      <c r="P293" s="3"/>
      <c r="Q293" s="3"/>
      <c r="R293" s="3"/>
      <c r="S293" s="3"/>
      <c r="T293" s="3"/>
      <c r="U293" s="3"/>
      <c r="V293" s="3"/>
      <c r="W293" s="3"/>
      <c r="X293" s="3"/>
      <c r="Y293" s="3"/>
      <c r="Z293" s="3"/>
      <c r="AA293" s="4"/>
    </row>
    <row r="294" spans="2:27" ht="18" customHeight="1" x14ac:dyDescent="0.2">
      <c r="B294" s="62"/>
      <c r="C294" s="63"/>
      <c r="D294" s="63"/>
      <c r="E294" s="63"/>
      <c r="F294" s="63"/>
      <c r="G294" s="63"/>
      <c r="H294" s="63"/>
      <c r="I294" s="63"/>
      <c r="J294" s="63"/>
      <c r="K294" s="63"/>
      <c r="L294" s="63"/>
      <c r="M294" s="64"/>
      <c r="O294" s="3"/>
      <c r="P294" s="3"/>
      <c r="Q294" s="3"/>
      <c r="R294" s="3"/>
      <c r="S294" s="3"/>
      <c r="T294" s="3"/>
      <c r="U294" s="3"/>
      <c r="V294" s="3"/>
      <c r="W294" s="3"/>
      <c r="X294" s="3"/>
      <c r="Y294" s="3"/>
      <c r="Z294" s="3"/>
      <c r="AA294" s="4"/>
    </row>
    <row r="295" spans="2:27" ht="18" customHeight="1" x14ac:dyDescent="0.2">
      <c r="B295" s="46" t="s">
        <v>2994</v>
      </c>
      <c r="C295" s="261"/>
      <c r="D295" s="63"/>
      <c r="E295" s="63"/>
      <c r="F295" s="63"/>
      <c r="G295" s="63"/>
      <c r="H295" s="63"/>
      <c r="I295" s="63"/>
      <c r="J295" s="63"/>
      <c r="K295" s="63"/>
      <c r="L295" s="63"/>
      <c r="M295" s="64"/>
      <c r="O295" s="3"/>
      <c r="P295" s="3"/>
      <c r="Q295" s="3"/>
      <c r="R295" s="3"/>
      <c r="S295" s="3"/>
      <c r="T295" s="3"/>
      <c r="U295" s="3"/>
      <c r="V295" s="3"/>
      <c r="W295" s="3"/>
      <c r="X295" s="3"/>
      <c r="Y295" s="3"/>
      <c r="Z295" s="3"/>
      <c r="AA295" s="4"/>
    </row>
    <row r="296" spans="2:27" ht="18" customHeight="1" x14ac:dyDescent="0.2">
      <c r="B296" s="22" t="s">
        <v>3024</v>
      </c>
      <c r="C296" s="63"/>
      <c r="D296" s="63"/>
      <c r="E296" s="63"/>
      <c r="F296" s="63"/>
      <c r="G296" s="63"/>
      <c r="H296" s="63"/>
      <c r="I296" s="63"/>
      <c r="J296" s="63"/>
      <c r="K296" s="63"/>
      <c r="L296" s="63"/>
      <c r="M296" s="64"/>
      <c r="O296" s="3"/>
      <c r="P296" s="3"/>
      <c r="Q296" s="3"/>
      <c r="R296" s="3"/>
      <c r="S296" s="3"/>
      <c r="T296" s="3"/>
      <c r="U296" s="3"/>
      <c r="V296" s="3"/>
      <c r="W296" s="3"/>
      <c r="X296" s="3"/>
      <c r="Y296" s="3"/>
      <c r="Z296" s="3"/>
      <c r="AA296" s="4"/>
    </row>
    <row r="297" spans="2:27" ht="18" customHeight="1" x14ac:dyDescent="0.2">
      <c r="B297" s="262" t="s">
        <v>3082</v>
      </c>
      <c r="C297" s="63"/>
      <c r="D297" s="63"/>
      <c r="E297" s="63"/>
      <c r="F297" s="63"/>
      <c r="G297" s="63"/>
      <c r="H297" s="63"/>
      <c r="I297" s="63"/>
      <c r="J297" s="63"/>
      <c r="K297" s="63"/>
      <c r="L297" s="63"/>
      <c r="M297" s="64"/>
      <c r="O297" s="3"/>
      <c r="P297" s="3"/>
      <c r="Q297" s="3"/>
      <c r="R297" s="3"/>
      <c r="S297" s="3"/>
      <c r="T297" s="3"/>
      <c r="U297" s="3"/>
      <c r="V297" s="3"/>
      <c r="W297" s="3"/>
      <c r="X297" s="3"/>
      <c r="Y297" s="3"/>
      <c r="Z297" s="3"/>
      <c r="AA297" s="4"/>
    </row>
    <row r="298" spans="2:27" ht="18" customHeight="1" x14ac:dyDescent="0.2">
      <c r="B298" s="22" t="s">
        <v>3025</v>
      </c>
      <c r="C298" s="63"/>
      <c r="D298" s="63"/>
      <c r="E298" s="63"/>
      <c r="F298" s="63"/>
      <c r="G298" s="63"/>
      <c r="H298" s="63"/>
      <c r="I298" s="63"/>
      <c r="J298" s="63"/>
      <c r="K298" s="63"/>
      <c r="L298" s="63"/>
      <c r="M298" s="64"/>
      <c r="O298" s="3"/>
      <c r="P298" s="3"/>
      <c r="Q298" s="3"/>
      <c r="R298" s="3"/>
      <c r="S298" s="3"/>
      <c r="T298" s="3"/>
      <c r="U298" s="3"/>
      <c r="V298" s="3"/>
      <c r="W298" s="3"/>
      <c r="X298" s="3"/>
      <c r="Y298" s="3"/>
      <c r="Z298" s="3"/>
      <c r="AA298" s="4"/>
    </row>
    <row r="299" spans="2:27" ht="18" customHeight="1" x14ac:dyDescent="0.2">
      <c r="B299" s="22" t="s">
        <v>3026</v>
      </c>
      <c r="C299" s="63"/>
      <c r="D299" s="63"/>
      <c r="E299" s="63"/>
      <c r="F299" s="63"/>
      <c r="G299" s="63"/>
      <c r="H299" s="63"/>
      <c r="I299" s="63"/>
      <c r="J299" s="63"/>
      <c r="K299" s="63"/>
      <c r="L299" s="63"/>
      <c r="M299" s="64"/>
      <c r="O299" s="3"/>
      <c r="P299" s="3"/>
      <c r="Q299" s="3"/>
      <c r="R299" s="3"/>
      <c r="S299" s="3"/>
      <c r="T299" s="3"/>
      <c r="U299" s="3"/>
      <c r="V299" s="3"/>
      <c r="W299" s="3"/>
      <c r="X299" s="3"/>
      <c r="Y299" s="3"/>
      <c r="Z299" s="3"/>
      <c r="AA299" s="4"/>
    </row>
    <row r="300" spans="2:27" ht="18" customHeight="1" x14ac:dyDescent="0.2">
      <c r="B300" s="22"/>
      <c r="C300" s="63"/>
      <c r="D300" s="63"/>
      <c r="E300" s="63"/>
      <c r="F300" s="63"/>
      <c r="G300" s="63"/>
      <c r="H300" s="63"/>
      <c r="I300" s="63"/>
      <c r="J300" s="63"/>
      <c r="K300" s="63"/>
      <c r="L300" s="63"/>
      <c r="M300" s="64"/>
      <c r="O300" s="3"/>
      <c r="P300" s="3"/>
      <c r="Q300" s="3"/>
      <c r="R300" s="3"/>
      <c r="S300" s="3"/>
      <c r="T300" s="3"/>
      <c r="U300" s="3"/>
      <c r="V300" s="3"/>
      <c r="W300" s="3"/>
      <c r="X300" s="3"/>
      <c r="Y300" s="3"/>
      <c r="Z300" s="3"/>
      <c r="AA300" s="4"/>
    </row>
    <row r="301" spans="2:27" ht="18" customHeight="1" x14ac:dyDescent="0.2">
      <c r="B301" s="262" t="s">
        <v>3062</v>
      </c>
      <c r="C301" s="63"/>
      <c r="D301" s="63"/>
      <c r="E301" s="63"/>
      <c r="F301" s="63"/>
      <c r="G301" s="63"/>
      <c r="H301" s="63"/>
      <c r="I301" s="63"/>
      <c r="J301" s="63"/>
      <c r="K301" s="63"/>
      <c r="L301" s="63"/>
      <c r="M301" s="64"/>
      <c r="O301" s="3"/>
      <c r="P301" s="3"/>
      <c r="Q301" s="3"/>
      <c r="R301" s="3"/>
      <c r="S301" s="3"/>
      <c r="T301" s="3"/>
      <c r="U301" s="3"/>
      <c r="V301" s="3"/>
      <c r="W301" s="3"/>
      <c r="X301" s="3"/>
      <c r="Y301" s="3"/>
      <c r="Z301" s="3"/>
      <c r="AA301" s="4"/>
    </row>
    <row r="302" spans="2:27" ht="18" customHeight="1" x14ac:dyDescent="0.2">
      <c r="B302" s="272" t="s">
        <v>3072</v>
      </c>
      <c r="C302" s="295"/>
      <c r="D302" s="273"/>
      <c r="E302" s="269" t="s">
        <v>3073</v>
      </c>
      <c r="F302" s="269" t="s">
        <v>3074</v>
      </c>
      <c r="G302" s="269" t="s">
        <v>3075</v>
      </c>
      <c r="H302" s="63"/>
      <c r="I302" s="63"/>
      <c r="J302" s="63"/>
      <c r="K302" s="63"/>
      <c r="L302" s="63"/>
      <c r="M302" s="64"/>
      <c r="O302" s="3"/>
      <c r="P302" s="3"/>
      <c r="Q302" s="3"/>
      <c r="R302" s="3"/>
      <c r="S302" s="3"/>
      <c r="T302" s="3"/>
      <c r="U302" s="3"/>
      <c r="V302" s="3"/>
      <c r="W302" s="3"/>
      <c r="X302" s="3"/>
      <c r="Y302" s="3"/>
      <c r="Z302" s="3"/>
      <c r="AA302" s="4"/>
    </row>
    <row r="303" spans="2:27" ht="18" customHeight="1" x14ac:dyDescent="0.2">
      <c r="B303" s="272" t="s">
        <v>3069</v>
      </c>
      <c r="C303" s="296"/>
      <c r="D303" s="274"/>
      <c r="E303" s="268">
        <v>7.44</v>
      </c>
      <c r="F303" s="268">
        <v>7.47</v>
      </c>
      <c r="G303" s="268">
        <v>6.54</v>
      </c>
      <c r="H303" s="63"/>
      <c r="I303" s="63"/>
      <c r="J303" s="63"/>
      <c r="K303" s="63"/>
      <c r="L303" s="63"/>
      <c r="M303" s="64"/>
      <c r="O303" s="3"/>
      <c r="P303" s="3"/>
      <c r="Q303" s="3"/>
      <c r="R303" s="3"/>
      <c r="S303" s="3"/>
      <c r="T303" s="3"/>
      <c r="U303" s="3"/>
      <c r="V303" s="3"/>
      <c r="W303" s="3"/>
      <c r="X303" s="3"/>
      <c r="Y303" s="3"/>
      <c r="Z303" s="3"/>
      <c r="AA303" s="4"/>
    </row>
    <row r="304" spans="2:27" ht="18" customHeight="1" x14ac:dyDescent="0.2">
      <c r="B304" s="272" t="s">
        <v>3067</v>
      </c>
      <c r="C304" s="296"/>
      <c r="D304" s="274"/>
      <c r="E304" s="268">
        <v>32.880000000000003</v>
      </c>
      <c r="F304" s="268">
        <v>35.96</v>
      </c>
      <c r="G304" s="268">
        <v>32.76</v>
      </c>
      <c r="H304" s="63"/>
      <c r="I304" s="63"/>
      <c r="J304" s="63"/>
      <c r="K304" s="63"/>
      <c r="L304" s="63"/>
      <c r="M304" s="64"/>
      <c r="O304" s="3"/>
      <c r="P304" s="3"/>
      <c r="Q304" s="3"/>
      <c r="R304" s="3"/>
      <c r="S304" s="3"/>
      <c r="T304" s="3"/>
      <c r="U304" s="3"/>
      <c r="V304" s="3"/>
      <c r="W304" s="3"/>
      <c r="X304" s="3"/>
      <c r="Y304" s="3"/>
      <c r="Z304" s="3"/>
      <c r="AA304" s="4"/>
    </row>
    <row r="305" spans="2:27" ht="18" customHeight="1" x14ac:dyDescent="0.2">
      <c r="B305" s="272" t="s">
        <v>3068</v>
      </c>
      <c r="C305" s="296"/>
      <c r="D305" s="274"/>
      <c r="E305" s="268">
        <v>98.88</v>
      </c>
      <c r="F305" s="268">
        <v>106.85</v>
      </c>
      <c r="G305" s="268">
        <v>106.42</v>
      </c>
      <c r="H305" s="63"/>
      <c r="I305" s="63"/>
      <c r="J305" s="63"/>
      <c r="K305" s="63"/>
      <c r="L305" s="63"/>
      <c r="M305" s="64"/>
      <c r="O305" s="3"/>
      <c r="P305" s="3"/>
      <c r="Q305" s="3"/>
      <c r="R305" s="3"/>
      <c r="S305" s="3"/>
      <c r="T305" s="3"/>
      <c r="U305" s="3"/>
      <c r="V305" s="3"/>
      <c r="W305" s="3"/>
      <c r="X305" s="3"/>
      <c r="Y305" s="3"/>
      <c r="Z305" s="3"/>
      <c r="AA305" s="4"/>
    </row>
    <row r="306" spans="2:27" ht="18" customHeight="1" x14ac:dyDescent="0.2">
      <c r="B306" s="272" t="s">
        <v>3070</v>
      </c>
      <c r="C306" s="297"/>
      <c r="D306" s="276"/>
      <c r="E306" s="271">
        <v>0.2263</v>
      </c>
      <c r="F306" s="271">
        <v>0.2077</v>
      </c>
      <c r="G306" s="271">
        <v>0.1996</v>
      </c>
      <c r="H306" s="63"/>
      <c r="I306" s="63"/>
      <c r="J306" s="63"/>
      <c r="K306" s="63"/>
      <c r="L306" s="63"/>
      <c r="M306" s="64"/>
      <c r="O306" s="3"/>
      <c r="P306" s="3"/>
      <c r="Q306" s="3"/>
      <c r="R306" s="3"/>
      <c r="S306" s="3"/>
      <c r="T306" s="3"/>
      <c r="U306" s="3"/>
      <c r="V306" s="3"/>
      <c r="W306" s="3"/>
      <c r="X306" s="3"/>
      <c r="Y306" s="3"/>
      <c r="Z306" s="3"/>
      <c r="AA306" s="4"/>
    </row>
    <row r="307" spans="2:27" ht="18" customHeight="1" x14ac:dyDescent="0.2">
      <c r="B307" s="272" t="s">
        <v>3071</v>
      </c>
      <c r="C307" s="297"/>
      <c r="D307" s="276"/>
      <c r="E307" s="271">
        <v>7.5200000000000003E-2</v>
      </c>
      <c r="F307" s="271">
        <v>6.9900000000000004E-2</v>
      </c>
      <c r="G307" s="271">
        <v>6.1499999999999999E-2</v>
      </c>
      <c r="H307" s="63"/>
      <c r="I307" s="63"/>
      <c r="J307" s="63"/>
      <c r="K307" s="63"/>
      <c r="L307" s="63"/>
      <c r="M307" s="64"/>
      <c r="O307" s="3"/>
      <c r="P307" s="3"/>
      <c r="Q307" s="3"/>
      <c r="R307" s="3"/>
      <c r="S307" s="3"/>
      <c r="T307" s="3"/>
      <c r="U307" s="3"/>
      <c r="V307" s="3"/>
      <c r="W307" s="3"/>
      <c r="X307" s="3"/>
      <c r="Y307" s="3"/>
      <c r="Z307" s="3"/>
      <c r="AA307" s="4"/>
    </row>
    <row r="308" spans="2:27" ht="18" customHeight="1" x14ac:dyDescent="0.2">
      <c r="B308" s="240" t="s">
        <v>3076</v>
      </c>
      <c r="C308" s="63"/>
      <c r="D308" s="63"/>
      <c r="E308" s="63"/>
      <c r="F308" s="63"/>
      <c r="G308" s="63"/>
      <c r="H308" s="63"/>
      <c r="I308" s="63"/>
      <c r="J308" s="63"/>
      <c r="K308" s="63"/>
      <c r="L308" s="63"/>
      <c r="M308" s="64"/>
      <c r="O308" s="3"/>
      <c r="P308" s="3"/>
      <c r="Q308" s="3"/>
      <c r="R308" s="3"/>
      <c r="S308" s="3"/>
      <c r="T308" s="3"/>
      <c r="U308" s="3"/>
      <c r="V308" s="3"/>
      <c r="W308" s="3"/>
      <c r="X308" s="3"/>
      <c r="Y308" s="3"/>
      <c r="Z308" s="3"/>
      <c r="AA308" s="4"/>
    </row>
    <row r="309" spans="2:27" ht="18" customHeight="1" x14ac:dyDescent="0.2">
      <c r="B309" s="22"/>
      <c r="C309" s="63"/>
      <c r="D309" s="63"/>
      <c r="E309" s="63"/>
      <c r="F309" s="63"/>
      <c r="G309" s="63"/>
      <c r="H309" s="63"/>
      <c r="I309" s="63"/>
      <c r="J309" s="63"/>
      <c r="K309" s="63"/>
      <c r="L309" s="63"/>
      <c r="M309" s="64"/>
      <c r="O309" s="3"/>
      <c r="P309" s="3"/>
      <c r="Q309" s="3"/>
      <c r="R309" s="3"/>
      <c r="S309" s="3"/>
      <c r="T309" s="3"/>
      <c r="U309" s="3"/>
      <c r="V309" s="3"/>
      <c r="W309" s="3"/>
      <c r="X309" s="3"/>
      <c r="Y309" s="3"/>
      <c r="Z309" s="3"/>
      <c r="AA309" s="4"/>
    </row>
    <row r="310" spans="2:27" ht="18" customHeight="1" x14ac:dyDescent="0.2">
      <c r="B310" s="22"/>
      <c r="C310" s="63"/>
      <c r="D310" s="63"/>
      <c r="E310" s="63"/>
      <c r="F310" s="63"/>
      <c r="G310" s="63"/>
      <c r="H310" s="63"/>
      <c r="I310" s="63"/>
      <c r="J310" s="63"/>
      <c r="K310" s="63"/>
      <c r="L310" s="63"/>
      <c r="M310" s="64"/>
      <c r="O310" s="3"/>
      <c r="P310" s="3"/>
      <c r="Q310" s="3"/>
      <c r="R310" s="3"/>
      <c r="S310" s="3"/>
      <c r="T310" s="3"/>
      <c r="U310" s="3"/>
      <c r="V310" s="3"/>
      <c r="W310" s="3"/>
      <c r="X310" s="3"/>
      <c r="Y310" s="3"/>
      <c r="Z310" s="3"/>
      <c r="AA310" s="4"/>
    </row>
    <row r="311" spans="2:27" ht="18" customHeight="1" x14ac:dyDescent="0.2">
      <c r="B311" s="62"/>
      <c r="C311" s="63"/>
      <c r="D311" s="63"/>
      <c r="E311" s="63"/>
      <c r="F311" s="63"/>
      <c r="G311" s="63"/>
      <c r="H311" s="63"/>
      <c r="I311" s="63"/>
      <c r="J311" s="63"/>
      <c r="K311" s="63"/>
      <c r="L311" s="63"/>
      <c r="M311" s="64"/>
      <c r="O311" s="3"/>
      <c r="P311" s="3"/>
      <c r="Q311" s="3"/>
      <c r="R311" s="3"/>
      <c r="S311" s="3"/>
      <c r="T311" s="3"/>
      <c r="U311" s="3"/>
      <c r="V311" s="3"/>
      <c r="W311" s="3"/>
      <c r="X311" s="3"/>
      <c r="Y311" s="3"/>
      <c r="Z311" s="3"/>
      <c r="AA311" s="4"/>
    </row>
    <row r="312" spans="2:27" ht="18" customHeight="1" x14ac:dyDescent="0.2">
      <c r="B312" s="46" t="s">
        <v>3001</v>
      </c>
      <c r="C312" s="63"/>
      <c r="D312" s="63"/>
      <c r="E312" s="63"/>
      <c r="F312" s="63"/>
      <c r="G312" s="63"/>
      <c r="H312" s="63"/>
      <c r="I312" s="63"/>
      <c r="J312" s="63"/>
      <c r="K312" s="63"/>
      <c r="L312" s="63"/>
      <c r="M312" s="64"/>
      <c r="O312" s="3"/>
      <c r="P312" s="3"/>
      <c r="Q312" s="3"/>
      <c r="R312" s="3"/>
      <c r="S312" s="3"/>
      <c r="T312" s="3"/>
      <c r="U312" s="3"/>
      <c r="V312" s="3"/>
      <c r="W312" s="3"/>
      <c r="X312" s="3"/>
      <c r="Y312" s="3"/>
      <c r="Z312" s="3"/>
      <c r="AA312" s="4"/>
    </row>
    <row r="313" spans="2:27" ht="18" customHeight="1" x14ac:dyDescent="0.2">
      <c r="B313" s="22" t="s">
        <v>3027</v>
      </c>
      <c r="C313" s="63"/>
      <c r="D313" s="63"/>
      <c r="E313" s="63"/>
      <c r="F313" s="63"/>
      <c r="G313" s="63"/>
      <c r="H313" s="63"/>
      <c r="I313" s="63"/>
      <c r="J313" s="63"/>
      <c r="K313" s="63"/>
      <c r="L313" s="63"/>
      <c r="M313" s="64"/>
      <c r="O313" s="3"/>
      <c r="P313" s="3"/>
      <c r="Q313" s="3"/>
      <c r="R313" s="3"/>
      <c r="S313" s="3"/>
      <c r="T313" s="3"/>
      <c r="U313" s="3"/>
      <c r="V313" s="3"/>
      <c r="W313" s="3"/>
      <c r="X313" s="3"/>
      <c r="Y313" s="3"/>
      <c r="Z313" s="3"/>
      <c r="AA313" s="4"/>
    </row>
    <row r="314" spans="2:27" ht="18" customHeight="1" x14ac:dyDescent="0.2">
      <c r="B314" s="22" t="s">
        <v>3029</v>
      </c>
      <c r="C314" s="63"/>
      <c r="D314" s="63"/>
      <c r="E314" s="63"/>
      <c r="F314" s="63"/>
      <c r="G314" s="63"/>
      <c r="H314" s="63"/>
      <c r="I314" s="63"/>
      <c r="J314" s="63"/>
      <c r="K314" s="63"/>
      <c r="L314" s="63"/>
      <c r="M314" s="64"/>
      <c r="O314" s="3"/>
      <c r="P314" s="3"/>
      <c r="Q314" s="3"/>
      <c r="R314" s="3"/>
      <c r="S314" s="3"/>
      <c r="T314" s="3"/>
      <c r="U314" s="3"/>
      <c r="V314" s="3"/>
      <c r="W314" s="3"/>
      <c r="X314" s="3"/>
      <c r="Y314" s="3"/>
      <c r="Z314" s="3"/>
      <c r="AA314" s="4"/>
    </row>
    <row r="315" spans="2:27" ht="18" customHeight="1" x14ac:dyDescent="0.2">
      <c r="B315" s="22" t="s">
        <v>3049</v>
      </c>
      <c r="C315" s="41"/>
      <c r="D315" s="41"/>
      <c r="E315" s="41"/>
      <c r="F315" s="41"/>
      <c r="G315" s="41"/>
      <c r="H315" s="41"/>
      <c r="I315" s="41"/>
      <c r="J315" s="41"/>
      <c r="K315" s="41"/>
      <c r="L315" s="41"/>
      <c r="M315" s="42"/>
      <c r="O315" s="3"/>
      <c r="P315" s="3"/>
      <c r="Q315" s="3"/>
      <c r="R315" s="3"/>
      <c r="S315" s="3"/>
      <c r="T315" s="3"/>
      <c r="U315" s="3"/>
      <c r="V315" s="3"/>
      <c r="W315" s="3"/>
      <c r="X315" s="3"/>
      <c r="Y315" s="3"/>
      <c r="Z315" s="3"/>
      <c r="AA315" s="4"/>
    </row>
    <row r="316" spans="2:27" ht="18" customHeight="1" x14ac:dyDescent="0.2">
      <c r="B316" s="22" t="s">
        <v>3033</v>
      </c>
      <c r="C316" s="41"/>
      <c r="D316" s="41"/>
      <c r="E316" s="41"/>
      <c r="F316" s="41"/>
      <c r="G316" s="41"/>
      <c r="H316" s="41"/>
      <c r="I316" s="41"/>
      <c r="J316" s="41"/>
      <c r="K316" s="41"/>
      <c r="L316" s="41"/>
      <c r="M316" s="42"/>
      <c r="O316" s="3"/>
      <c r="P316" s="3"/>
      <c r="Q316" s="3"/>
      <c r="R316" s="3"/>
      <c r="S316" s="3"/>
      <c r="T316" s="3"/>
      <c r="U316" s="3"/>
      <c r="V316" s="3"/>
      <c r="W316" s="3"/>
      <c r="X316" s="3"/>
      <c r="Y316" s="3"/>
      <c r="Z316" s="3"/>
      <c r="AA316" s="4"/>
    </row>
    <row r="317" spans="2:27" ht="18" customHeight="1" x14ac:dyDescent="0.2">
      <c r="B317" s="22"/>
      <c r="C317" s="63"/>
      <c r="D317" s="63"/>
      <c r="E317" s="63"/>
      <c r="F317" s="63"/>
      <c r="G317" s="63"/>
      <c r="H317" s="63"/>
      <c r="I317" s="63"/>
      <c r="J317" s="63"/>
      <c r="K317" s="63"/>
      <c r="L317" s="63"/>
      <c r="M317" s="64"/>
      <c r="O317" s="3"/>
      <c r="P317" s="3"/>
      <c r="Q317" s="3"/>
      <c r="R317" s="3"/>
      <c r="S317" s="3"/>
      <c r="T317" s="3"/>
      <c r="U317" s="3"/>
      <c r="V317" s="3"/>
      <c r="W317" s="3"/>
      <c r="X317" s="3"/>
      <c r="Y317" s="3"/>
      <c r="Z317" s="3"/>
      <c r="AA317" s="4"/>
    </row>
    <row r="318" spans="2:27" ht="18" customHeight="1" x14ac:dyDescent="0.2">
      <c r="B318" s="293" t="s">
        <v>3028</v>
      </c>
      <c r="C318" s="63"/>
      <c r="D318" s="63"/>
      <c r="E318" s="63"/>
      <c r="F318" s="63"/>
      <c r="G318" s="63"/>
      <c r="H318" s="63"/>
      <c r="I318" s="63"/>
      <c r="J318" s="63"/>
      <c r="K318" s="63"/>
      <c r="L318" s="63"/>
      <c r="M318" s="64"/>
      <c r="O318" s="3"/>
      <c r="P318" s="3"/>
      <c r="Q318" s="3"/>
      <c r="R318" s="3"/>
      <c r="S318" s="3"/>
      <c r="T318" s="3"/>
      <c r="U318" s="3"/>
      <c r="V318" s="3"/>
      <c r="W318" s="3"/>
      <c r="X318" s="3"/>
      <c r="Y318" s="3"/>
      <c r="Z318" s="3"/>
      <c r="AA318" s="4"/>
    </row>
    <row r="319" spans="2:27" ht="18" customHeight="1" x14ac:dyDescent="0.2">
      <c r="B319" s="293" t="s">
        <v>3030</v>
      </c>
      <c r="C319" s="63"/>
      <c r="D319" s="63"/>
      <c r="E319" s="63"/>
      <c r="F319" s="63"/>
      <c r="G319" s="63"/>
      <c r="H319" s="63"/>
      <c r="I319" s="63"/>
      <c r="J319" s="63"/>
      <c r="K319" s="63"/>
      <c r="L319" s="63"/>
      <c r="M319" s="64"/>
      <c r="O319" s="3"/>
      <c r="P319" s="3"/>
      <c r="Q319" s="3"/>
      <c r="R319" s="3"/>
      <c r="S319" s="3"/>
      <c r="T319" s="3"/>
      <c r="U319" s="3"/>
      <c r="V319" s="3"/>
      <c r="W319" s="3"/>
      <c r="X319" s="3"/>
      <c r="Y319" s="3"/>
      <c r="Z319" s="3"/>
      <c r="AA319" s="4"/>
    </row>
    <row r="320" spans="2:27" ht="18" customHeight="1" x14ac:dyDescent="0.2">
      <c r="B320" s="293" t="s">
        <v>3031</v>
      </c>
      <c r="C320" s="63"/>
      <c r="D320" s="63"/>
      <c r="E320" s="63"/>
      <c r="F320" s="63"/>
      <c r="G320" s="63"/>
      <c r="H320" s="63"/>
      <c r="I320" s="63"/>
      <c r="J320" s="63"/>
      <c r="K320" s="63"/>
      <c r="L320" s="63"/>
      <c r="M320" s="64"/>
      <c r="O320" s="3"/>
      <c r="P320" s="3"/>
      <c r="Q320" s="3"/>
      <c r="R320" s="3"/>
      <c r="S320" s="3"/>
      <c r="T320" s="3"/>
      <c r="U320" s="3"/>
      <c r="V320" s="3"/>
      <c r="W320" s="3"/>
      <c r="X320" s="3"/>
      <c r="Y320" s="3"/>
      <c r="Z320" s="3"/>
      <c r="AA320" s="4"/>
    </row>
    <row r="321" spans="2:27" ht="18" customHeight="1" x14ac:dyDescent="0.2">
      <c r="B321" s="293" t="s">
        <v>3032</v>
      </c>
      <c r="C321" s="63"/>
      <c r="D321" s="63"/>
      <c r="E321" s="63"/>
      <c r="F321" s="63"/>
      <c r="G321" s="63"/>
      <c r="H321" s="63"/>
      <c r="I321" s="63"/>
      <c r="J321" s="63"/>
      <c r="K321" s="63"/>
      <c r="L321" s="63"/>
      <c r="M321" s="64"/>
      <c r="O321" s="3"/>
      <c r="P321" s="3"/>
      <c r="Q321" s="3"/>
      <c r="R321" s="3"/>
      <c r="S321" s="3"/>
      <c r="T321" s="3"/>
      <c r="U321" s="3"/>
      <c r="V321" s="3"/>
      <c r="W321" s="3"/>
      <c r="X321" s="3"/>
      <c r="Y321" s="3"/>
      <c r="Z321" s="3"/>
      <c r="AA321" s="4"/>
    </row>
    <row r="322" spans="2:27" ht="18" customHeight="1" x14ac:dyDescent="0.2">
      <c r="B322" s="293" t="s">
        <v>3036</v>
      </c>
      <c r="C322" s="63"/>
      <c r="D322" s="63"/>
      <c r="E322" s="63"/>
      <c r="F322" s="63"/>
      <c r="G322" s="63"/>
      <c r="H322" s="63"/>
      <c r="I322" s="63"/>
      <c r="J322" s="63"/>
      <c r="K322" s="63"/>
      <c r="L322" s="63"/>
      <c r="M322" s="64"/>
      <c r="O322" s="3"/>
      <c r="P322" s="3"/>
      <c r="Q322" s="3"/>
      <c r="R322" s="3"/>
      <c r="S322" s="3"/>
      <c r="T322" s="3"/>
      <c r="U322" s="3"/>
      <c r="V322" s="3"/>
      <c r="W322" s="3"/>
      <c r="X322" s="3"/>
      <c r="Y322" s="3"/>
      <c r="Z322" s="3"/>
      <c r="AA322" s="4"/>
    </row>
    <row r="323" spans="2:27" ht="18" customHeight="1" x14ac:dyDescent="0.2">
      <c r="B323" s="293" t="s">
        <v>3037</v>
      </c>
      <c r="C323" s="63"/>
      <c r="D323" s="63"/>
      <c r="E323" s="63"/>
      <c r="F323" s="63"/>
      <c r="G323" s="63"/>
      <c r="H323" s="63"/>
      <c r="I323" s="63"/>
      <c r="J323" s="63"/>
      <c r="K323" s="63"/>
      <c r="L323" s="63"/>
      <c r="M323" s="64"/>
      <c r="O323" s="3"/>
      <c r="P323" s="3"/>
      <c r="Q323" s="3"/>
      <c r="R323" s="3"/>
      <c r="S323" s="3"/>
      <c r="T323" s="3"/>
      <c r="U323" s="3"/>
      <c r="V323" s="3"/>
      <c r="W323" s="3"/>
      <c r="X323" s="3"/>
      <c r="Y323" s="3"/>
      <c r="Z323" s="3"/>
      <c r="AA323" s="4"/>
    </row>
    <row r="324" spans="2:27" ht="18" customHeight="1" x14ac:dyDescent="0.2">
      <c r="B324" s="293" t="s">
        <v>3038</v>
      </c>
      <c r="C324" s="63"/>
      <c r="D324" s="63"/>
      <c r="E324" s="63"/>
      <c r="F324" s="63"/>
      <c r="G324" s="63"/>
      <c r="H324" s="63"/>
      <c r="I324" s="63"/>
      <c r="J324" s="63"/>
      <c r="K324" s="63"/>
      <c r="L324" s="63"/>
      <c r="M324" s="64"/>
      <c r="O324" s="3"/>
      <c r="P324" s="3"/>
      <c r="Q324" s="3"/>
      <c r="R324" s="3"/>
      <c r="S324" s="3"/>
      <c r="T324" s="3"/>
      <c r="U324" s="3"/>
      <c r="V324" s="3"/>
      <c r="W324" s="3"/>
      <c r="X324" s="3"/>
      <c r="Y324" s="3"/>
      <c r="Z324" s="3"/>
      <c r="AA324" s="4"/>
    </row>
    <row r="325" spans="2:27" ht="18" customHeight="1" x14ac:dyDescent="0.2">
      <c r="B325" s="293" t="s">
        <v>3039</v>
      </c>
      <c r="C325" s="63"/>
      <c r="D325" s="63"/>
      <c r="E325" s="63"/>
      <c r="F325" s="63"/>
      <c r="G325" s="63"/>
      <c r="H325" s="63"/>
      <c r="I325" s="63"/>
      <c r="J325" s="63"/>
      <c r="K325" s="63"/>
      <c r="L325" s="63"/>
      <c r="M325" s="64"/>
      <c r="O325" s="3"/>
      <c r="P325" s="3"/>
      <c r="Q325" s="3"/>
      <c r="R325" s="3"/>
      <c r="S325" s="3"/>
      <c r="T325" s="3"/>
      <c r="U325" s="3"/>
      <c r="V325" s="3"/>
      <c r="W325" s="3"/>
      <c r="X325" s="3"/>
      <c r="Y325" s="3"/>
      <c r="Z325" s="3"/>
      <c r="AA325" s="4"/>
    </row>
    <row r="326" spans="2:27" ht="18" customHeight="1" x14ac:dyDescent="0.2">
      <c r="B326" s="22"/>
      <c r="C326" s="63"/>
      <c r="D326" s="63"/>
      <c r="E326" s="63"/>
      <c r="F326" s="63"/>
      <c r="G326" s="63"/>
      <c r="H326" s="63"/>
      <c r="I326" s="63"/>
      <c r="J326" s="63"/>
      <c r="K326" s="63"/>
      <c r="L326" s="63"/>
      <c r="M326" s="64"/>
      <c r="O326" s="3"/>
      <c r="P326" s="3"/>
      <c r="Q326" s="3"/>
      <c r="R326" s="3"/>
      <c r="S326" s="3"/>
      <c r="T326" s="3"/>
      <c r="U326" s="3"/>
      <c r="V326" s="3"/>
      <c r="W326" s="3"/>
      <c r="X326" s="3"/>
      <c r="Y326" s="3"/>
      <c r="Z326" s="3"/>
      <c r="AA326" s="4"/>
    </row>
    <row r="327" spans="2:27" ht="18" customHeight="1" x14ac:dyDescent="0.2">
      <c r="B327" s="22" t="s">
        <v>3051</v>
      </c>
      <c r="C327" s="63"/>
      <c r="D327" s="63"/>
      <c r="E327" s="63"/>
      <c r="F327" s="63"/>
      <c r="G327" s="63"/>
      <c r="H327" s="63"/>
      <c r="I327" s="63"/>
      <c r="J327" s="63"/>
      <c r="K327" s="63"/>
      <c r="L327" s="63"/>
      <c r="M327" s="64"/>
      <c r="O327" s="3"/>
      <c r="P327" s="3"/>
      <c r="Q327" s="3"/>
      <c r="R327" s="3"/>
      <c r="S327" s="3"/>
      <c r="T327" s="3"/>
      <c r="U327" s="3"/>
      <c r="V327" s="3"/>
      <c r="W327" s="3"/>
      <c r="X327" s="3"/>
      <c r="Y327" s="3"/>
      <c r="Z327" s="3"/>
      <c r="AA327" s="4"/>
    </row>
    <row r="328" spans="2:27" ht="18" customHeight="1" x14ac:dyDescent="0.2">
      <c r="B328" s="22" t="s">
        <v>3040</v>
      </c>
      <c r="C328" s="63"/>
      <c r="D328" s="63"/>
      <c r="E328" s="63"/>
      <c r="F328" s="63"/>
      <c r="G328" s="63"/>
      <c r="H328" s="63"/>
      <c r="I328" s="63"/>
      <c r="J328" s="63"/>
      <c r="K328" s="63"/>
      <c r="L328" s="63"/>
      <c r="M328" s="64"/>
      <c r="O328" s="3"/>
      <c r="P328" s="3"/>
      <c r="Q328" s="3"/>
      <c r="R328" s="3"/>
      <c r="S328" s="3"/>
      <c r="T328" s="3"/>
      <c r="U328" s="3"/>
      <c r="V328" s="3"/>
      <c r="W328" s="3"/>
      <c r="X328" s="3"/>
      <c r="Y328" s="3"/>
      <c r="Z328" s="3"/>
      <c r="AA328" s="4"/>
    </row>
    <row r="329" spans="2:27" ht="18" customHeight="1" x14ac:dyDescent="0.2">
      <c r="B329" s="262" t="s">
        <v>3041</v>
      </c>
      <c r="C329" s="63"/>
      <c r="D329" s="63"/>
      <c r="E329" s="63"/>
      <c r="F329" s="63"/>
      <c r="G329" s="63"/>
      <c r="H329" s="63"/>
      <c r="I329" s="63"/>
      <c r="J329" s="63"/>
      <c r="K329" s="63"/>
      <c r="L329" s="63"/>
      <c r="M329" s="64"/>
      <c r="O329" s="3"/>
      <c r="P329" s="3"/>
      <c r="Q329" s="3"/>
      <c r="R329" s="3"/>
      <c r="S329" s="3"/>
      <c r="T329" s="3"/>
      <c r="U329" s="3"/>
      <c r="V329" s="3"/>
      <c r="W329" s="3"/>
      <c r="X329" s="3"/>
      <c r="Y329" s="3"/>
      <c r="Z329" s="3"/>
      <c r="AA329" s="4"/>
    </row>
    <row r="330" spans="2:27" ht="18" customHeight="1" x14ac:dyDescent="0.2">
      <c r="B330" s="262"/>
      <c r="C330" s="63"/>
      <c r="D330" s="63"/>
      <c r="E330" s="63"/>
      <c r="F330" s="63"/>
      <c r="G330" s="63"/>
      <c r="H330" s="63"/>
      <c r="I330" s="63"/>
      <c r="J330" s="63"/>
      <c r="K330" s="63"/>
      <c r="L330" s="63"/>
      <c r="M330" s="64"/>
      <c r="O330" s="3"/>
      <c r="P330" s="3"/>
      <c r="Q330" s="3"/>
      <c r="R330" s="3"/>
      <c r="S330" s="3"/>
      <c r="T330" s="3"/>
      <c r="U330" s="3"/>
      <c r="V330" s="3"/>
      <c r="W330" s="3"/>
      <c r="X330" s="3"/>
      <c r="Y330" s="3"/>
      <c r="Z330" s="3"/>
      <c r="AA330" s="4"/>
    </row>
    <row r="331" spans="2:27" ht="18" customHeight="1" x14ac:dyDescent="0.2">
      <c r="B331" s="293" t="s">
        <v>3042</v>
      </c>
      <c r="C331" s="63"/>
      <c r="D331" s="63"/>
      <c r="E331" s="63"/>
      <c r="F331" s="63"/>
      <c r="G331" s="63"/>
      <c r="H331" s="63"/>
      <c r="I331" s="63"/>
      <c r="J331" s="63"/>
      <c r="K331" s="63"/>
      <c r="L331" s="63"/>
      <c r="M331" s="64"/>
      <c r="O331" s="3"/>
      <c r="P331" s="3"/>
      <c r="Q331" s="3"/>
      <c r="R331" s="3"/>
      <c r="S331" s="3"/>
      <c r="T331" s="3"/>
      <c r="U331" s="3"/>
      <c r="V331" s="3"/>
      <c r="W331" s="3"/>
      <c r="X331" s="3"/>
      <c r="Y331" s="3"/>
      <c r="Z331" s="3"/>
      <c r="AA331" s="4"/>
    </row>
    <row r="332" spans="2:27" ht="18" customHeight="1" x14ac:dyDescent="0.2">
      <c r="B332" s="293" t="s">
        <v>3043</v>
      </c>
      <c r="C332" s="63"/>
      <c r="D332" s="63"/>
      <c r="E332" s="63"/>
      <c r="F332" s="63"/>
      <c r="G332" s="63"/>
      <c r="H332" s="63"/>
      <c r="I332" s="63"/>
      <c r="J332" s="63"/>
      <c r="K332" s="63"/>
      <c r="L332" s="63"/>
      <c r="M332" s="64"/>
      <c r="O332" s="3"/>
      <c r="P332" s="3"/>
      <c r="Q332" s="3"/>
      <c r="R332" s="3"/>
      <c r="S332" s="3"/>
      <c r="T332" s="3"/>
      <c r="U332" s="3"/>
      <c r="V332" s="3"/>
      <c r="W332" s="3"/>
      <c r="X332" s="3"/>
      <c r="Y332" s="3"/>
      <c r="Z332" s="3"/>
      <c r="AA332" s="4"/>
    </row>
    <row r="333" spans="2:27" ht="18" customHeight="1" x14ac:dyDescent="0.2">
      <c r="C333" s="63"/>
      <c r="D333" s="63"/>
      <c r="E333" s="63"/>
      <c r="F333" s="63"/>
      <c r="G333" s="63"/>
      <c r="H333" s="63"/>
      <c r="I333" s="63"/>
      <c r="J333" s="63"/>
      <c r="K333" s="63"/>
      <c r="L333" s="63"/>
      <c r="M333" s="64"/>
      <c r="O333" s="3"/>
      <c r="P333" s="3"/>
      <c r="Q333" s="3"/>
      <c r="R333" s="3"/>
      <c r="S333" s="3"/>
      <c r="T333" s="3"/>
      <c r="U333" s="3"/>
      <c r="V333" s="3"/>
      <c r="W333" s="3"/>
      <c r="X333" s="3"/>
      <c r="Y333" s="3"/>
      <c r="Z333" s="3"/>
      <c r="AA333" s="4"/>
    </row>
    <row r="334" spans="2:27" ht="18" customHeight="1" x14ac:dyDescent="0.2">
      <c r="B334" s="1" t="s">
        <v>3035</v>
      </c>
      <c r="C334" s="63"/>
      <c r="D334" s="63"/>
      <c r="E334" s="63"/>
      <c r="F334" s="63"/>
      <c r="G334" s="63"/>
      <c r="H334" s="63"/>
      <c r="I334" s="63"/>
      <c r="J334" s="63"/>
      <c r="K334" s="63"/>
      <c r="L334" s="63"/>
      <c r="M334" s="64"/>
      <c r="O334" s="3"/>
      <c r="P334" s="3"/>
      <c r="Q334" s="3"/>
      <c r="R334" s="3"/>
      <c r="S334" s="3"/>
      <c r="T334" s="3"/>
      <c r="U334" s="3"/>
      <c r="V334" s="3"/>
      <c r="W334" s="3"/>
      <c r="X334" s="3"/>
      <c r="Y334" s="3"/>
      <c r="Z334" s="3"/>
      <c r="AA334" s="4"/>
    </row>
    <row r="335" spans="2:27" ht="18" customHeight="1" x14ac:dyDescent="0.2">
      <c r="B335" s="22" t="s">
        <v>3044</v>
      </c>
      <c r="C335" s="63"/>
      <c r="D335" s="63"/>
      <c r="E335" s="63"/>
      <c r="F335" s="63"/>
      <c r="G335" s="63"/>
      <c r="H335" s="63"/>
      <c r="I335" s="63"/>
      <c r="J335" s="63"/>
      <c r="K335" s="63"/>
      <c r="L335" s="63"/>
      <c r="M335" s="64"/>
      <c r="O335" s="3"/>
      <c r="P335" s="3"/>
      <c r="Q335" s="3"/>
      <c r="R335" s="3"/>
      <c r="S335" s="3"/>
      <c r="T335" s="3"/>
      <c r="U335" s="3"/>
      <c r="V335" s="3"/>
      <c r="W335" s="3"/>
      <c r="X335" s="3"/>
      <c r="Y335" s="3"/>
      <c r="Z335" s="3"/>
      <c r="AA335" s="4"/>
    </row>
    <row r="336" spans="2:27" ht="18" customHeight="1" x14ac:dyDescent="0.2">
      <c r="B336" s="262" t="s">
        <v>3045</v>
      </c>
      <c r="C336" s="63"/>
      <c r="D336" s="63"/>
      <c r="E336" s="63"/>
      <c r="F336" s="63"/>
      <c r="G336" s="63"/>
      <c r="H336" s="63"/>
      <c r="I336" s="63"/>
      <c r="J336" s="63"/>
      <c r="K336" s="63"/>
      <c r="L336" s="63"/>
      <c r="M336" s="64"/>
      <c r="O336" s="3"/>
      <c r="P336" s="3"/>
      <c r="Q336" s="3"/>
      <c r="R336" s="3"/>
      <c r="S336" s="3"/>
      <c r="T336" s="3"/>
      <c r="U336" s="3"/>
      <c r="V336" s="3"/>
      <c r="W336" s="3"/>
      <c r="X336" s="3"/>
      <c r="Y336" s="3"/>
      <c r="Z336" s="3"/>
      <c r="AA336" s="4"/>
    </row>
    <row r="337" spans="2:27" ht="18" customHeight="1" x14ac:dyDescent="0.2">
      <c r="B337" s="262"/>
      <c r="C337" s="63"/>
      <c r="D337" s="63"/>
      <c r="E337" s="63"/>
      <c r="F337" s="63"/>
      <c r="G337" s="63"/>
      <c r="H337" s="63"/>
      <c r="I337" s="63"/>
      <c r="J337" s="63"/>
      <c r="K337" s="63"/>
      <c r="L337" s="63"/>
      <c r="M337" s="64"/>
      <c r="O337" s="3"/>
      <c r="P337" s="3"/>
      <c r="Q337" s="3"/>
      <c r="R337" s="3"/>
      <c r="S337" s="3"/>
      <c r="T337" s="3"/>
      <c r="U337" s="3"/>
      <c r="V337" s="3"/>
      <c r="W337" s="3"/>
      <c r="X337" s="3"/>
      <c r="Y337" s="3"/>
      <c r="Z337" s="3"/>
      <c r="AA337" s="4"/>
    </row>
    <row r="338" spans="2:27" ht="18" customHeight="1" x14ac:dyDescent="0.2">
      <c r="B338" s="294" t="s">
        <v>3046</v>
      </c>
      <c r="C338" s="63"/>
      <c r="D338" s="63"/>
      <c r="E338" s="63"/>
      <c r="F338" s="63"/>
      <c r="G338" s="63"/>
      <c r="H338" s="63"/>
      <c r="I338" s="63"/>
      <c r="J338" s="63"/>
      <c r="K338" s="63"/>
      <c r="L338" s="63"/>
      <c r="M338" s="64"/>
      <c r="O338" s="3"/>
      <c r="P338" s="3"/>
      <c r="Q338" s="3"/>
      <c r="R338" s="3"/>
      <c r="S338" s="3"/>
      <c r="T338" s="3"/>
      <c r="U338" s="3"/>
      <c r="V338" s="3"/>
      <c r="W338" s="3"/>
      <c r="X338" s="3"/>
      <c r="Y338" s="3"/>
      <c r="Z338" s="3"/>
      <c r="AA338" s="4"/>
    </row>
    <row r="339" spans="2:27" ht="18" customHeight="1" x14ac:dyDescent="0.2">
      <c r="B339" s="293" t="s">
        <v>3047</v>
      </c>
      <c r="C339" s="63"/>
      <c r="D339" s="63"/>
      <c r="E339" s="63"/>
      <c r="F339" s="63"/>
      <c r="G339" s="63"/>
      <c r="H339" s="63"/>
      <c r="I339" s="63"/>
      <c r="J339" s="63"/>
      <c r="K339" s="63"/>
      <c r="L339" s="63"/>
      <c r="M339" s="64"/>
      <c r="O339" s="3"/>
      <c r="P339" s="3"/>
      <c r="Q339" s="3"/>
      <c r="R339" s="3"/>
      <c r="S339" s="3"/>
      <c r="T339" s="3"/>
      <c r="U339" s="3"/>
      <c r="V339" s="3"/>
      <c r="W339" s="3"/>
      <c r="X339" s="3"/>
      <c r="Y339" s="3"/>
      <c r="Z339" s="3"/>
      <c r="AA339" s="4"/>
    </row>
    <row r="340" spans="2:27" ht="18" customHeight="1" x14ac:dyDescent="0.2">
      <c r="B340" s="293" t="s">
        <v>3048</v>
      </c>
      <c r="C340" s="63"/>
      <c r="D340" s="63"/>
      <c r="E340" s="63"/>
      <c r="F340" s="63"/>
      <c r="G340" s="63"/>
      <c r="H340" s="63"/>
      <c r="I340" s="63"/>
      <c r="J340" s="63"/>
      <c r="K340" s="63"/>
      <c r="L340" s="63"/>
      <c r="M340" s="64"/>
      <c r="O340" s="3"/>
      <c r="P340" s="3"/>
      <c r="Q340" s="3"/>
      <c r="R340" s="3"/>
      <c r="S340" s="3"/>
      <c r="T340" s="3"/>
      <c r="U340" s="3"/>
      <c r="V340" s="3"/>
      <c r="W340" s="3"/>
      <c r="X340" s="3"/>
      <c r="Y340" s="3"/>
      <c r="Z340" s="3"/>
      <c r="AA340" s="4"/>
    </row>
    <row r="341" spans="2:27" ht="18" customHeight="1" x14ac:dyDescent="0.2">
      <c r="B341" s="293"/>
      <c r="C341" s="63"/>
      <c r="D341" s="63"/>
      <c r="E341" s="63"/>
      <c r="F341" s="63"/>
      <c r="G341" s="63"/>
      <c r="H341" s="63"/>
      <c r="I341" s="63"/>
      <c r="J341" s="63"/>
      <c r="K341" s="63"/>
      <c r="L341" s="63"/>
      <c r="M341" s="64"/>
      <c r="O341" s="3"/>
      <c r="P341" s="3"/>
      <c r="Q341" s="3"/>
      <c r="R341" s="3"/>
      <c r="S341" s="3"/>
      <c r="T341" s="3"/>
      <c r="U341" s="3"/>
      <c r="V341" s="3"/>
      <c r="W341" s="3"/>
      <c r="X341" s="3"/>
      <c r="Y341" s="3"/>
      <c r="Z341" s="3"/>
      <c r="AA341" s="4"/>
    </row>
    <row r="342" spans="2:27" ht="18" customHeight="1" x14ac:dyDescent="0.2">
      <c r="B342" s="22" t="s">
        <v>3056</v>
      </c>
      <c r="C342" s="63"/>
      <c r="D342" s="63"/>
      <c r="E342" s="63"/>
      <c r="F342" s="63"/>
      <c r="G342" s="223"/>
      <c r="H342" s="63"/>
      <c r="I342" s="63"/>
      <c r="J342" s="63"/>
      <c r="K342" s="63"/>
      <c r="L342" s="63"/>
      <c r="M342" s="64"/>
      <c r="O342" s="3"/>
      <c r="P342" s="3"/>
      <c r="Q342" s="3"/>
      <c r="R342" s="3"/>
      <c r="S342" s="3"/>
      <c r="T342" s="3"/>
      <c r="U342" s="3"/>
      <c r="V342" s="3"/>
      <c r="W342" s="3"/>
      <c r="X342" s="3"/>
      <c r="Y342" s="3"/>
      <c r="Z342" s="3"/>
      <c r="AA342" s="4"/>
    </row>
    <row r="343" spans="2:27" ht="18" customHeight="1" x14ac:dyDescent="0.2">
      <c r="B343" s="22" t="s">
        <v>3057</v>
      </c>
      <c r="C343" s="63"/>
      <c r="D343" s="63"/>
      <c r="E343" s="63"/>
      <c r="F343" s="63"/>
      <c r="G343" s="63"/>
      <c r="H343" s="63"/>
      <c r="I343" s="63"/>
      <c r="J343" s="63"/>
      <c r="K343" s="63"/>
      <c r="L343" s="63"/>
      <c r="M343" s="64"/>
      <c r="O343" s="3"/>
      <c r="P343" s="3"/>
      <c r="Q343" s="3"/>
      <c r="R343" s="3"/>
      <c r="S343" s="3"/>
      <c r="T343" s="3"/>
      <c r="U343" s="3"/>
      <c r="V343" s="3"/>
      <c r="W343" s="3"/>
      <c r="X343" s="3"/>
      <c r="Y343" s="3"/>
      <c r="Z343" s="3"/>
      <c r="AA343" s="4"/>
    </row>
    <row r="344" spans="2:27" ht="18" customHeight="1" x14ac:dyDescent="0.2">
      <c r="B344" s="22" t="s">
        <v>3058</v>
      </c>
      <c r="C344" s="63"/>
      <c r="D344" s="63"/>
      <c r="E344" s="63"/>
      <c r="F344" s="63"/>
      <c r="G344" s="63"/>
      <c r="H344" s="63"/>
      <c r="I344" s="63"/>
      <c r="J344" s="63"/>
      <c r="K344" s="63"/>
      <c r="L344" s="63"/>
      <c r="M344" s="64"/>
      <c r="O344" s="3"/>
      <c r="P344" s="3"/>
      <c r="Q344" s="3"/>
      <c r="R344" s="3"/>
      <c r="S344" s="3"/>
      <c r="T344" s="3"/>
      <c r="U344" s="3"/>
      <c r="V344" s="3"/>
      <c r="W344" s="3"/>
      <c r="X344" s="3"/>
      <c r="Y344" s="3"/>
      <c r="Z344" s="3"/>
      <c r="AA344" s="4"/>
    </row>
    <row r="345" spans="2:27" ht="18" customHeight="1" x14ac:dyDescent="0.2">
      <c r="B345" s="22" t="s">
        <v>3059</v>
      </c>
      <c r="C345" s="63"/>
      <c r="D345" s="63"/>
      <c r="E345" s="63"/>
      <c r="F345" s="63"/>
      <c r="G345" s="63"/>
      <c r="H345" s="63"/>
      <c r="I345" s="63"/>
      <c r="J345" s="63"/>
      <c r="K345" s="63"/>
      <c r="L345" s="63"/>
      <c r="M345" s="64"/>
      <c r="O345" s="3"/>
      <c r="P345" s="3"/>
      <c r="Q345" s="3"/>
      <c r="R345" s="3"/>
      <c r="S345" s="3"/>
      <c r="T345" s="3"/>
      <c r="U345" s="3"/>
      <c r="V345" s="3"/>
      <c r="W345" s="3"/>
      <c r="X345" s="3"/>
      <c r="Y345" s="3"/>
      <c r="Z345" s="3"/>
      <c r="AA345" s="4"/>
    </row>
    <row r="346" spans="2:27" ht="18" customHeight="1" x14ac:dyDescent="0.2">
      <c r="B346" s="22"/>
      <c r="C346" s="63"/>
      <c r="D346" s="63"/>
      <c r="E346" s="63"/>
      <c r="F346" s="63"/>
      <c r="G346" s="63"/>
      <c r="H346" s="63"/>
      <c r="I346" s="63"/>
      <c r="J346" s="63"/>
      <c r="K346" s="63"/>
      <c r="L346" s="63"/>
      <c r="M346" s="64"/>
      <c r="O346" s="3"/>
      <c r="P346" s="3"/>
      <c r="Q346" s="3"/>
      <c r="R346" s="3"/>
      <c r="S346" s="3"/>
      <c r="T346" s="3"/>
      <c r="U346" s="3"/>
      <c r="V346" s="3"/>
      <c r="W346" s="3"/>
      <c r="X346" s="3"/>
      <c r="Y346" s="3"/>
      <c r="Z346" s="3"/>
      <c r="AA346" s="4"/>
    </row>
    <row r="347" spans="2:27" ht="18" customHeight="1" x14ac:dyDescent="0.2">
      <c r="B347" s="293" t="s">
        <v>3061</v>
      </c>
      <c r="C347" s="63"/>
      <c r="D347" s="63"/>
      <c r="E347" s="63"/>
      <c r="F347" s="63"/>
      <c r="G347" s="63"/>
      <c r="H347" s="63"/>
      <c r="I347" s="63"/>
      <c r="J347" s="63"/>
      <c r="K347" s="63"/>
      <c r="L347" s="63"/>
      <c r="M347" s="64"/>
      <c r="O347" s="3"/>
      <c r="P347" s="3"/>
      <c r="Q347" s="3"/>
      <c r="R347" s="3"/>
      <c r="S347" s="3"/>
      <c r="T347" s="3"/>
      <c r="U347" s="3"/>
      <c r="V347" s="3"/>
      <c r="W347" s="3"/>
      <c r="X347" s="3"/>
      <c r="Y347" s="3"/>
      <c r="Z347" s="3"/>
      <c r="AA347" s="4"/>
    </row>
    <row r="348" spans="2:27" ht="18" customHeight="1" x14ac:dyDescent="0.2">
      <c r="B348" s="293" t="s">
        <v>3055</v>
      </c>
      <c r="C348" s="63"/>
      <c r="D348" s="63"/>
      <c r="E348" s="63"/>
      <c r="F348" s="63"/>
      <c r="G348" s="63"/>
      <c r="H348" s="63"/>
      <c r="I348" s="63"/>
      <c r="J348" s="63"/>
      <c r="K348" s="63"/>
      <c r="L348" s="63"/>
      <c r="M348" s="64"/>
      <c r="O348" s="3"/>
      <c r="P348" s="3"/>
      <c r="Q348" s="3"/>
      <c r="R348" s="3"/>
      <c r="S348" s="3"/>
      <c r="T348" s="3"/>
      <c r="U348" s="3"/>
      <c r="V348" s="3"/>
      <c r="W348" s="3"/>
      <c r="X348" s="3"/>
      <c r="Y348" s="3"/>
      <c r="Z348" s="3"/>
      <c r="AA348" s="4"/>
    </row>
    <row r="349" spans="2:27" ht="18" customHeight="1" x14ac:dyDescent="0.2">
      <c r="B349" s="293" t="s">
        <v>3054</v>
      </c>
      <c r="C349" s="63"/>
      <c r="D349" s="63"/>
      <c r="E349" s="63"/>
      <c r="F349" s="63"/>
      <c r="G349" s="63"/>
      <c r="H349" s="63"/>
      <c r="I349" s="63"/>
      <c r="J349" s="63"/>
      <c r="K349" s="63"/>
      <c r="L349" s="63"/>
      <c r="M349" s="64"/>
      <c r="O349" s="3"/>
      <c r="P349" s="3"/>
      <c r="Q349" s="3"/>
      <c r="R349" s="3"/>
      <c r="S349" s="3"/>
      <c r="T349" s="3"/>
      <c r="U349" s="3"/>
      <c r="V349" s="3"/>
      <c r="W349" s="3"/>
      <c r="X349" s="3"/>
      <c r="Y349" s="3"/>
      <c r="Z349" s="3"/>
      <c r="AA349" s="4"/>
    </row>
    <row r="350" spans="2:27" ht="18" customHeight="1" x14ac:dyDescent="0.2">
      <c r="B350" s="293" t="s">
        <v>3052</v>
      </c>
      <c r="C350" s="63"/>
      <c r="D350" s="63"/>
      <c r="E350" s="63"/>
      <c r="F350" s="63"/>
      <c r="G350" s="63"/>
      <c r="H350" s="63"/>
      <c r="I350" s="63"/>
      <c r="J350" s="63"/>
      <c r="K350" s="63"/>
      <c r="L350" s="63"/>
      <c r="M350" s="64"/>
      <c r="O350" s="3"/>
      <c r="P350" s="3"/>
      <c r="Q350" s="3"/>
      <c r="R350" s="3"/>
      <c r="S350" s="3"/>
      <c r="T350" s="3"/>
      <c r="U350" s="3"/>
      <c r="V350" s="3"/>
      <c r="W350" s="3"/>
      <c r="X350" s="3"/>
      <c r="Y350" s="3"/>
      <c r="Z350" s="3"/>
      <c r="AA350" s="4"/>
    </row>
    <row r="351" spans="2:27" ht="18" customHeight="1" x14ac:dyDescent="0.2">
      <c r="B351" s="293" t="s">
        <v>3060</v>
      </c>
      <c r="C351" s="63"/>
      <c r="D351" s="63"/>
      <c r="E351" s="63"/>
      <c r="F351" s="63"/>
      <c r="G351" s="223"/>
      <c r="H351" s="63"/>
      <c r="I351" s="63"/>
      <c r="J351" s="63"/>
      <c r="K351" s="63"/>
      <c r="L351" s="63"/>
      <c r="M351" s="64"/>
      <c r="O351" s="3"/>
      <c r="P351" s="3"/>
      <c r="Q351" s="3"/>
      <c r="R351" s="3"/>
      <c r="S351" s="3"/>
      <c r="T351" s="3"/>
      <c r="U351" s="3"/>
      <c r="V351" s="3"/>
      <c r="W351" s="3"/>
      <c r="X351" s="3"/>
      <c r="Y351" s="3"/>
      <c r="Z351" s="3"/>
      <c r="AA351" s="4"/>
    </row>
    <row r="352" spans="2:27" ht="18" customHeight="1" x14ac:dyDescent="0.2">
      <c r="B352" s="293" t="s">
        <v>3053</v>
      </c>
      <c r="C352" s="63"/>
      <c r="D352" s="63"/>
      <c r="E352" s="63"/>
      <c r="F352" s="63"/>
      <c r="G352" s="63"/>
      <c r="H352" s="63"/>
      <c r="I352" s="63"/>
      <c r="J352" s="63"/>
      <c r="K352" s="63"/>
      <c r="L352" s="63"/>
      <c r="M352" s="64"/>
      <c r="O352" s="3"/>
      <c r="P352" s="3"/>
      <c r="Q352" s="3"/>
      <c r="R352" s="3"/>
      <c r="S352" s="3"/>
      <c r="T352" s="3"/>
      <c r="U352" s="3"/>
      <c r="V352" s="3"/>
      <c r="W352" s="3"/>
      <c r="X352" s="3"/>
      <c r="Y352" s="3"/>
      <c r="Z352" s="3"/>
      <c r="AA352" s="4"/>
    </row>
    <row r="353" spans="2:27" ht="18" customHeight="1" x14ac:dyDescent="0.2">
      <c r="B353" s="293"/>
      <c r="C353" s="63"/>
      <c r="D353" s="63"/>
      <c r="E353" s="63"/>
      <c r="F353" s="63"/>
      <c r="G353" s="63"/>
      <c r="H353" s="63"/>
      <c r="I353" s="63"/>
      <c r="J353" s="63"/>
      <c r="K353" s="63"/>
      <c r="L353" s="63"/>
      <c r="M353" s="64"/>
      <c r="O353" s="3"/>
      <c r="P353" s="3"/>
      <c r="Q353" s="3"/>
      <c r="R353" s="3"/>
      <c r="S353" s="3"/>
      <c r="T353" s="3"/>
      <c r="U353" s="3"/>
      <c r="V353" s="3"/>
      <c r="W353" s="3"/>
      <c r="X353" s="3"/>
      <c r="Y353" s="3"/>
      <c r="Z353" s="3"/>
      <c r="AA353" s="4"/>
    </row>
    <row r="354" spans="2:27" ht="18" customHeight="1" x14ac:dyDescent="0.2">
      <c r="B354" s="22" t="s">
        <v>3081</v>
      </c>
      <c r="C354" s="63"/>
      <c r="D354" s="63"/>
      <c r="E354" s="63"/>
      <c r="F354" s="63"/>
      <c r="G354" s="63"/>
      <c r="H354" s="63"/>
      <c r="I354" s="63"/>
      <c r="J354" s="63"/>
      <c r="K354" s="63"/>
      <c r="L354" s="63"/>
      <c r="M354" s="64"/>
      <c r="O354" s="3"/>
      <c r="P354" s="3"/>
      <c r="Q354" s="3"/>
      <c r="R354" s="3"/>
      <c r="S354" s="3"/>
      <c r="T354" s="3"/>
      <c r="U354" s="3"/>
      <c r="V354" s="3"/>
      <c r="W354" s="3"/>
      <c r="X354" s="3"/>
      <c r="Y354" s="3"/>
      <c r="Z354" s="3"/>
      <c r="AA354" s="4"/>
    </row>
    <row r="355" spans="2:27" ht="18" customHeight="1" x14ac:dyDescent="0.2">
      <c r="B355" s="22" t="s">
        <v>3083</v>
      </c>
      <c r="C355" s="63"/>
      <c r="D355" s="63"/>
      <c r="E355" s="63"/>
      <c r="F355" s="63"/>
      <c r="G355" s="223"/>
      <c r="H355" s="63"/>
      <c r="I355" s="63"/>
      <c r="J355" s="63"/>
      <c r="K355" s="63"/>
      <c r="L355" s="63"/>
      <c r="M355" s="64"/>
      <c r="O355" s="3"/>
      <c r="P355" s="3"/>
      <c r="Q355" s="3"/>
      <c r="R355" s="3"/>
      <c r="S355" s="3"/>
      <c r="T355" s="3"/>
      <c r="U355" s="3"/>
      <c r="V355" s="3"/>
      <c r="W355" s="3"/>
      <c r="X355" s="3"/>
      <c r="Y355" s="3"/>
      <c r="Z355" s="3"/>
      <c r="AA355" s="4"/>
    </row>
    <row r="356" spans="2:27" ht="18" customHeight="1" x14ac:dyDescent="0.2">
      <c r="B356" s="293"/>
      <c r="C356" s="63"/>
      <c r="D356" s="63"/>
      <c r="E356" s="63"/>
      <c r="F356" s="63"/>
      <c r="G356" s="223" t="s">
        <v>3050</v>
      </c>
      <c r="H356" s="63"/>
      <c r="I356" s="63"/>
      <c r="J356" s="63"/>
      <c r="K356" s="63"/>
      <c r="L356" s="63"/>
      <c r="M356" s="64"/>
      <c r="O356" s="3"/>
      <c r="P356" s="3"/>
      <c r="Q356" s="3"/>
      <c r="R356" s="3"/>
      <c r="S356" s="3"/>
      <c r="T356" s="3"/>
      <c r="U356" s="3"/>
      <c r="V356" s="3"/>
      <c r="W356" s="3"/>
      <c r="X356" s="3"/>
      <c r="Y356" s="3"/>
      <c r="Z356" s="3"/>
      <c r="AA356" s="4"/>
    </row>
    <row r="357" spans="2:27" ht="18" customHeight="1" x14ac:dyDescent="0.2">
      <c r="B357" s="22"/>
      <c r="C357" s="33"/>
      <c r="D357" s="33"/>
      <c r="E357" s="33"/>
      <c r="F357" s="33"/>
      <c r="G357" s="33"/>
      <c r="H357" s="33"/>
      <c r="I357" s="33"/>
      <c r="J357" s="33"/>
      <c r="K357" s="33"/>
      <c r="L357" s="33"/>
      <c r="M357" s="34"/>
      <c r="O357" s="3"/>
      <c r="P357" s="3"/>
      <c r="Q357" s="3"/>
      <c r="R357" s="3"/>
      <c r="S357" s="3"/>
      <c r="T357" s="3"/>
      <c r="U357" s="3"/>
      <c r="V357" s="3"/>
      <c r="W357" s="3"/>
      <c r="X357" s="3"/>
      <c r="Y357" s="3"/>
      <c r="Z357" s="3"/>
      <c r="AA357" s="4"/>
    </row>
    <row r="358" spans="2:27" ht="18" customHeight="1" x14ac:dyDescent="0.2">
      <c r="B358" s="22"/>
      <c r="C358" s="63"/>
      <c r="D358" s="63"/>
      <c r="E358" s="63"/>
      <c r="F358" s="63"/>
      <c r="G358" s="63"/>
      <c r="H358" s="63"/>
      <c r="I358" s="63"/>
      <c r="J358" s="63"/>
      <c r="K358" s="63"/>
      <c r="L358" s="63"/>
      <c r="M358" s="64"/>
      <c r="O358" s="3"/>
      <c r="P358" s="3"/>
      <c r="Q358" s="3"/>
      <c r="R358" s="3"/>
      <c r="S358" s="3"/>
      <c r="T358" s="3"/>
      <c r="U358" s="3"/>
      <c r="V358" s="3"/>
      <c r="W358" s="3"/>
      <c r="X358" s="3"/>
      <c r="Y358" s="3"/>
      <c r="Z358" s="3"/>
      <c r="AA358" s="4"/>
    </row>
    <row r="359" spans="2:27" ht="18" customHeight="1" x14ac:dyDescent="0.2">
      <c r="B359" s="22"/>
      <c r="C359" s="63"/>
      <c r="D359" s="63"/>
      <c r="E359" s="63"/>
      <c r="F359" s="63"/>
      <c r="G359" s="63"/>
      <c r="H359" s="63"/>
      <c r="I359" s="63"/>
      <c r="J359" s="63"/>
      <c r="K359" s="63"/>
      <c r="L359" s="63"/>
      <c r="M359" s="64"/>
      <c r="O359" s="3"/>
      <c r="P359" s="3"/>
      <c r="Q359" s="3"/>
      <c r="R359" s="3"/>
      <c r="S359" s="3"/>
      <c r="T359" s="3"/>
      <c r="U359" s="3"/>
      <c r="V359" s="3"/>
      <c r="W359" s="3"/>
      <c r="X359" s="3"/>
      <c r="Y359" s="3"/>
      <c r="Z359" s="3"/>
      <c r="AA359" s="4"/>
    </row>
    <row r="360" spans="2:27" ht="18" customHeight="1" x14ac:dyDescent="0.2">
      <c r="B360" s="22"/>
      <c r="C360" s="63"/>
      <c r="D360" s="63"/>
      <c r="E360" s="63"/>
      <c r="F360" s="63"/>
      <c r="G360" s="63"/>
      <c r="H360" s="63"/>
      <c r="I360" s="63"/>
      <c r="J360" s="63"/>
      <c r="K360" s="63"/>
      <c r="L360" s="63"/>
      <c r="M360" s="64"/>
      <c r="O360" s="3"/>
      <c r="P360" s="3"/>
      <c r="Q360" s="3"/>
      <c r="R360" s="3"/>
      <c r="S360" s="3"/>
      <c r="T360" s="3"/>
      <c r="U360" s="3"/>
      <c r="V360" s="3"/>
      <c r="W360" s="3"/>
      <c r="X360" s="3"/>
      <c r="Y360" s="3"/>
      <c r="Z360" s="3"/>
      <c r="AA360" s="4"/>
    </row>
    <row r="361" spans="2:27" ht="18" customHeight="1" x14ac:dyDescent="0.2">
      <c r="B361" s="22"/>
      <c r="C361" s="63"/>
      <c r="D361" s="63"/>
      <c r="E361" s="63"/>
      <c r="F361" s="63"/>
      <c r="G361" s="63"/>
      <c r="H361" s="63"/>
      <c r="I361" s="63"/>
      <c r="J361" s="63"/>
      <c r="K361" s="63"/>
      <c r="L361" s="63"/>
      <c r="M361" s="64"/>
      <c r="O361" s="3"/>
      <c r="P361" s="3"/>
      <c r="Q361" s="3"/>
      <c r="R361" s="3"/>
      <c r="S361" s="3"/>
      <c r="T361" s="3"/>
      <c r="U361" s="3"/>
      <c r="V361" s="3"/>
      <c r="W361" s="3"/>
      <c r="X361" s="3"/>
      <c r="Y361" s="3"/>
      <c r="Z361" s="3"/>
      <c r="AA361" s="4"/>
    </row>
    <row r="362" spans="2:27" ht="18" customHeight="1" x14ac:dyDescent="0.2">
      <c r="B362" s="22"/>
      <c r="C362" s="63"/>
      <c r="D362" s="63"/>
      <c r="E362" s="63"/>
      <c r="F362" s="63"/>
      <c r="G362" s="63"/>
      <c r="H362" s="63"/>
      <c r="I362" s="63"/>
      <c r="J362" s="63"/>
      <c r="K362" s="63"/>
      <c r="L362" s="63"/>
      <c r="M362" s="64"/>
      <c r="O362" s="3"/>
      <c r="P362" s="3"/>
      <c r="Q362" s="3"/>
      <c r="R362" s="3"/>
      <c r="S362" s="3"/>
      <c r="T362" s="3"/>
      <c r="U362" s="3"/>
      <c r="V362" s="3"/>
      <c r="W362" s="3"/>
      <c r="X362" s="3"/>
      <c r="Y362" s="3"/>
      <c r="Z362" s="3"/>
      <c r="AA362" s="4"/>
    </row>
    <row r="363" spans="2:27" ht="18" customHeight="1" x14ac:dyDescent="0.2">
      <c r="B363" s="22"/>
      <c r="C363" s="63"/>
      <c r="D363" s="63"/>
      <c r="E363" s="63"/>
      <c r="F363" s="63"/>
      <c r="G363" s="63"/>
      <c r="H363" s="63"/>
      <c r="I363" s="63"/>
      <c r="J363" s="63"/>
      <c r="K363" s="63"/>
      <c r="L363" s="63"/>
      <c r="M363" s="64"/>
      <c r="O363" s="3"/>
      <c r="P363" s="3"/>
      <c r="Q363" s="3"/>
      <c r="R363" s="3"/>
      <c r="S363" s="3"/>
      <c r="T363" s="3"/>
      <c r="U363" s="3"/>
      <c r="V363" s="3"/>
      <c r="W363" s="3"/>
      <c r="X363" s="3"/>
      <c r="Y363" s="3"/>
      <c r="Z363" s="3"/>
      <c r="AA363" s="4"/>
    </row>
    <row r="364" spans="2:27" ht="18" customHeight="1" x14ac:dyDescent="0.2">
      <c r="B364" s="22"/>
      <c r="C364" s="63"/>
      <c r="D364" s="63"/>
      <c r="E364" s="63"/>
      <c r="F364" s="63"/>
      <c r="G364" s="63"/>
      <c r="H364" s="63"/>
      <c r="I364" s="63"/>
      <c r="J364" s="63"/>
      <c r="K364" s="63"/>
      <c r="L364" s="63"/>
      <c r="M364" s="64"/>
      <c r="O364" s="3"/>
      <c r="P364" s="3"/>
      <c r="Q364" s="3"/>
      <c r="R364" s="3"/>
      <c r="S364" s="3"/>
      <c r="T364" s="3"/>
      <c r="U364" s="3"/>
      <c r="V364" s="3"/>
      <c r="W364" s="3"/>
      <c r="X364" s="3"/>
      <c r="Y364" s="3"/>
      <c r="Z364" s="3"/>
      <c r="AA364" s="4"/>
    </row>
    <row r="365" spans="2:27" ht="18" customHeight="1" x14ac:dyDescent="0.2">
      <c r="B365" s="22"/>
      <c r="C365" s="63"/>
      <c r="D365" s="63"/>
      <c r="E365" s="63"/>
      <c r="F365" s="63"/>
      <c r="G365" s="63"/>
      <c r="H365" s="63"/>
      <c r="I365" s="63"/>
      <c r="J365" s="63"/>
      <c r="K365" s="63"/>
      <c r="L365" s="63"/>
      <c r="M365" s="64"/>
      <c r="O365" s="3"/>
      <c r="P365" s="3"/>
      <c r="Q365" s="3"/>
      <c r="R365" s="3"/>
      <c r="S365" s="3"/>
      <c r="T365" s="3"/>
      <c r="U365" s="3"/>
      <c r="V365" s="3"/>
      <c r="W365" s="3"/>
      <c r="X365" s="3"/>
      <c r="Y365" s="3"/>
      <c r="Z365" s="3"/>
      <c r="AA365" s="4"/>
    </row>
    <row r="366" spans="2:27" ht="18" customHeight="1" x14ac:dyDescent="0.2">
      <c r="B366" s="22"/>
      <c r="C366" s="63"/>
      <c r="D366" s="63"/>
      <c r="E366" s="63"/>
      <c r="F366" s="63"/>
      <c r="G366" s="63"/>
      <c r="H366" s="63"/>
      <c r="I366" s="63"/>
      <c r="J366" s="63"/>
      <c r="K366" s="63"/>
      <c r="L366" s="63"/>
      <c r="M366" s="64"/>
      <c r="O366" s="3"/>
      <c r="P366" s="3"/>
      <c r="Q366" s="3"/>
      <c r="R366" s="3"/>
      <c r="S366" s="3"/>
      <c r="T366" s="3"/>
      <c r="U366" s="3"/>
      <c r="V366" s="3"/>
      <c r="W366" s="3"/>
      <c r="X366" s="3"/>
      <c r="Y366" s="3"/>
      <c r="Z366" s="3"/>
      <c r="AA366" s="4"/>
    </row>
    <row r="367" spans="2:27" ht="18" customHeight="1" x14ac:dyDescent="0.2">
      <c r="B367" s="22"/>
      <c r="C367" s="63"/>
      <c r="D367" s="63"/>
      <c r="E367" s="63"/>
      <c r="F367" s="63"/>
      <c r="G367" s="63"/>
      <c r="H367" s="63"/>
      <c r="I367" s="63"/>
      <c r="J367" s="63"/>
      <c r="K367" s="63"/>
      <c r="L367" s="63"/>
      <c r="M367" s="64"/>
      <c r="O367" s="3"/>
      <c r="P367" s="3"/>
      <c r="Q367" s="3"/>
      <c r="R367" s="3"/>
      <c r="S367" s="3"/>
      <c r="T367" s="3"/>
      <c r="U367" s="3"/>
      <c r="V367" s="3"/>
      <c r="W367" s="3"/>
      <c r="X367" s="3"/>
      <c r="Y367" s="3"/>
      <c r="Z367" s="3"/>
      <c r="AA367" s="4"/>
    </row>
    <row r="368" spans="2:27" ht="18" customHeight="1" x14ac:dyDescent="0.2">
      <c r="B368" s="22"/>
      <c r="C368" s="63"/>
      <c r="D368" s="63"/>
      <c r="E368" s="63"/>
      <c r="F368" s="63"/>
      <c r="G368" s="63"/>
      <c r="H368" s="63"/>
      <c r="I368" s="63"/>
      <c r="J368" s="63"/>
      <c r="K368" s="63"/>
      <c r="L368" s="63"/>
      <c r="M368" s="64"/>
      <c r="O368" s="3"/>
      <c r="P368" s="3"/>
      <c r="Q368" s="3"/>
      <c r="R368" s="3"/>
      <c r="S368" s="3"/>
      <c r="T368" s="3"/>
      <c r="U368" s="3"/>
      <c r="V368" s="3"/>
      <c r="W368" s="3"/>
      <c r="X368" s="3"/>
      <c r="Y368" s="3"/>
      <c r="Z368" s="3"/>
      <c r="AA368" s="4"/>
    </row>
    <row r="369" spans="2:27" ht="18" customHeight="1" x14ac:dyDescent="0.2">
      <c r="B369" s="22"/>
      <c r="C369" s="63"/>
      <c r="D369" s="63"/>
      <c r="E369" s="63"/>
      <c r="F369" s="63"/>
      <c r="G369" s="63"/>
      <c r="H369" s="63"/>
      <c r="I369" s="63"/>
      <c r="J369" s="63"/>
      <c r="K369" s="63"/>
      <c r="L369" s="63"/>
      <c r="M369" s="64"/>
      <c r="O369" s="3"/>
      <c r="P369" s="3"/>
      <c r="Q369" s="3"/>
      <c r="R369" s="3"/>
      <c r="S369" s="3"/>
      <c r="T369" s="3"/>
      <c r="U369" s="3"/>
      <c r="V369" s="3"/>
      <c r="W369" s="3"/>
      <c r="X369" s="3"/>
      <c r="Y369" s="3"/>
      <c r="Z369" s="3"/>
      <c r="AA369" s="4"/>
    </row>
    <row r="370" spans="2:27" ht="18" customHeight="1" x14ac:dyDescent="0.2">
      <c r="B370" s="22"/>
      <c r="C370" s="63"/>
      <c r="D370" s="63"/>
      <c r="E370" s="63"/>
      <c r="F370" s="63"/>
      <c r="G370" s="63"/>
      <c r="H370" s="63"/>
      <c r="I370" s="63"/>
      <c r="J370" s="63"/>
      <c r="K370" s="63"/>
      <c r="L370" s="63"/>
      <c r="M370" s="64"/>
      <c r="O370" s="3"/>
      <c r="P370" s="3"/>
      <c r="Q370" s="3"/>
      <c r="R370" s="3"/>
      <c r="S370" s="3"/>
      <c r="T370" s="3"/>
      <c r="U370" s="3"/>
      <c r="V370" s="3"/>
      <c r="W370" s="3"/>
      <c r="X370" s="3"/>
      <c r="Y370" s="3"/>
      <c r="Z370" s="3"/>
      <c r="AA370" s="4"/>
    </row>
    <row r="371" spans="2:27" ht="18" customHeight="1" x14ac:dyDescent="0.2">
      <c r="B371" s="134" t="s">
        <v>17</v>
      </c>
      <c r="C371" s="135"/>
      <c r="D371" s="135"/>
      <c r="E371" s="135"/>
      <c r="F371" s="135"/>
      <c r="G371" s="135"/>
      <c r="H371" s="135"/>
      <c r="I371" s="135"/>
      <c r="J371" s="135"/>
      <c r="K371" s="135"/>
      <c r="L371" s="135"/>
      <c r="M371" s="136"/>
      <c r="O371" s="3"/>
      <c r="P371" s="3"/>
      <c r="Q371" s="3"/>
      <c r="R371" s="3"/>
      <c r="S371" s="3"/>
      <c r="T371" s="3"/>
      <c r="U371" s="3"/>
      <c r="V371" s="3"/>
      <c r="W371" s="3"/>
      <c r="X371" s="3"/>
      <c r="Y371" s="3"/>
      <c r="Z371" s="3"/>
      <c r="AA371" s="4"/>
    </row>
    <row r="372" spans="2:27" ht="18" customHeight="1" x14ac:dyDescent="0.2">
      <c r="B372" s="22"/>
      <c r="C372" s="33"/>
      <c r="D372" s="33"/>
      <c r="E372" s="33"/>
      <c r="F372" s="33"/>
      <c r="G372" s="299"/>
      <c r="H372" s="33"/>
      <c r="I372" s="33"/>
      <c r="J372" s="33"/>
      <c r="K372" s="33"/>
      <c r="L372" s="33"/>
      <c r="M372" s="34"/>
      <c r="O372" s="3"/>
      <c r="P372" s="3"/>
      <c r="Q372" s="3"/>
      <c r="R372" s="3"/>
      <c r="S372" s="3"/>
      <c r="T372" s="3"/>
      <c r="U372" s="3"/>
      <c r="V372" s="3"/>
      <c r="W372" s="3"/>
      <c r="X372" s="3"/>
      <c r="Y372" s="3"/>
      <c r="Z372" s="3"/>
      <c r="AA372" s="4"/>
    </row>
    <row r="373" spans="2:27" ht="18" customHeight="1" x14ac:dyDescent="0.2">
      <c r="B373" s="46" t="s">
        <v>2987</v>
      </c>
      <c r="C373" s="63"/>
      <c r="D373" s="63"/>
      <c r="E373" s="63"/>
      <c r="F373" s="63"/>
      <c r="G373" s="63"/>
      <c r="H373" s="63"/>
      <c r="I373" s="63"/>
      <c r="J373" s="63"/>
      <c r="K373" s="63"/>
      <c r="L373" s="63"/>
      <c r="M373" s="64"/>
      <c r="O373" s="3"/>
      <c r="P373" s="3"/>
      <c r="Q373" s="3"/>
      <c r="R373" s="3"/>
      <c r="S373" s="3"/>
      <c r="T373" s="3"/>
      <c r="U373" s="3"/>
      <c r="V373" s="3"/>
      <c r="W373" s="3"/>
      <c r="X373" s="3"/>
      <c r="Y373" s="3"/>
      <c r="Z373" s="3"/>
      <c r="AA373" s="4"/>
    </row>
    <row r="374" spans="2:27" ht="18" customHeight="1" x14ac:dyDescent="0.2">
      <c r="B374" s="192" t="s">
        <v>2988</v>
      </c>
      <c r="C374" s="193" t="s">
        <v>2989</v>
      </c>
      <c r="D374" s="203"/>
      <c r="E374" s="203"/>
      <c r="F374" s="203"/>
      <c r="G374" s="203"/>
      <c r="H374" s="203"/>
      <c r="I374" s="203"/>
      <c r="J374" s="203"/>
      <c r="K374" s="203"/>
      <c r="L374" s="203"/>
      <c r="M374" s="64"/>
      <c r="O374" s="3"/>
      <c r="P374" s="3"/>
      <c r="Q374" s="3"/>
      <c r="R374" s="3"/>
      <c r="S374" s="3"/>
      <c r="T374" s="3"/>
      <c r="U374" s="3"/>
      <c r="V374" s="3"/>
      <c r="W374" s="3"/>
      <c r="X374" s="3"/>
      <c r="Y374" s="3"/>
      <c r="Z374" s="3"/>
      <c r="AA374" s="4"/>
    </row>
    <row r="375" spans="2:27" ht="18" customHeight="1" x14ac:dyDescent="0.2">
      <c r="B375" s="22" t="s">
        <v>2991</v>
      </c>
      <c r="C375" s="20" t="s">
        <v>3118</v>
      </c>
      <c r="D375" s="63"/>
      <c r="E375" s="63"/>
      <c r="F375" s="63"/>
      <c r="G375" s="63"/>
      <c r="H375" s="63"/>
      <c r="I375" s="63"/>
      <c r="J375" s="63"/>
      <c r="K375" s="63"/>
      <c r="L375" s="63"/>
      <c r="M375" s="64"/>
      <c r="O375" s="3"/>
      <c r="P375" s="3"/>
      <c r="Q375" s="3"/>
      <c r="R375" s="3"/>
      <c r="S375" s="3"/>
      <c r="T375" s="3"/>
      <c r="U375" s="3"/>
      <c r="V375" s="3"/>
      <c r="W375" s="3"/>
      <c r="X375" s="3"/>
      <c r="Y375" s="3"/>
      <c r="Z375" s="3"/>
      <c r="AA375" s="4"/>
    </row>
    <row r="376" spans="2:27" ht="18" customHeight="1" x14ac:dyDescent="0.2">
      <c r="B376" s="71" t="s">
        <v>3022</v>
      </c>
      <c r="C376" s="289" t="s">
        <v>3093</v>
      </c>
      <c r="D376" s="290"/>
      <c r="E376" s="290"/>
      <c r="F376" s="290"/>
      <c r="G376" s="290"/>
      <c r="H376" s="290"/>
      <c r="I376" s="290"/>
      <c r="J376" s="290"/>
      <c r="K376" s="290"/>
      <c r="L376" s="290"/>
      <c r="M376" s="64"/>
      <c r="O376" s="3"/>
      <c r="P376" s="3"/>
      <c r="Q376" s="3"/>
      <c r="R376" s="3"/>
      <c r="S376" s="3"/>
      <c r="T376" s="3"/>
      <c r="U376" s="3"/>
      <c r="V376" s="3"/>
      <c r="W376" s="3"/>
      <c r="X376" s="3"/>
      <c r="Y376" s="3"/>
      <c r="Z376" s="3"/>
      <c r="AA376" s="4"/>
    </row>
    <row r="377" spans="2:27" ht="18" customHeight="1" x14ac:dyDescent="0.2">
      <c r="B377" s="62"/>
      <c r="C377" s="63"/>
      <c r="D377" s="63"/>
      <c r="E377" s="63"/>
      <c r="F377" s="63"/>
      <c r="G377" s="63"/>
      <c r="H377" s="63"/>
      <c r="I377" s="63"/>
      <c r="J377" s="63"/>
      <c r="K377" s="63"/>
      <c r="L377" s="63"/>
      <c r="M377" s="64"/>
      <c r="O377" s="3"/>
      <c r="P377" s="3"/>
      <c r="Q377" s="3"/>
      <c r="R377" s="3"/>
      <c r="S377" s="3"/>
      <c r="T377" s="3"/>
      <c r="U377" s="3"/>
      <c r="V377" s="3"/>
      <c r="W377" s="3"/>
      <c r="X377" s="3"/>
      <c r="Y377" s="3"/>
      <c r="Z377" s="3"/>
      <c r="AA377" s="4"/>
    </row>
    <row r="378" spans="2:27" ht="18" customHeight="1" x14ac:dyDescent="0.2">
      <c r="B378" s="46" t="s">
        <v>2994</v>
      </c>
      <c r="C378" s="261"/>
      <c r="D378" s="63"/>
      <c r="E378" s="63"/>
      <c r="F378" s="63"/>
      <c r="G378" s="63"/>
      <c r="H378" s="63"/>
      <c r="I378" s="63"/>
      <c r="J378" s="63"/>
      <c r="K378" s="63"/>
      <c r="L378" s="63"/>
      <c r="M378" s="64"/>
      <c r="O378" s="3"/>
      <c r="P378" s="3"/>
      <c r="Q378" s="3"/>
      <c r="R378" s="3"/>
      <c r="S378" s="3"/>
      <c r="T378" s="3"/>
      <c r="U378" s="3"/>
      <c r="V378" s="3"/>
      <c r="W378" s="3"/>
      <c r="X378" s="3"/>
      <c r="Y378" s="3"/>
      <c r="Z378" s="3"/>
      <c r="AA378" s="4"/>
    </row>
    <row r="379" spans="2:27" ht="18" customHeight="1" x14ac:dyDescent="0.2">
      <c r="B379" s="57" t="s">
        <v>3090</v>
      </c>
      <c r="C379" s="261"/>
      <c r="D379" s="63"/>
      <c r="E379" s="63"/>
      <c r="F379" s="63"/>
      <c r="G379" s="63"/>
      <c r="H379" s="63"/>
      <c r="I379" s="63"/>
      <c r="J379" s="63"/>
      <c r="K379" s="63"/>
      <c r="L379" s="63"/>
      <c r="M379" s="64"/>
      <c r="O379" s="3"/>
      <c r="P379" s="3"/>
      <c r="Q379" s="3"/>
      <c r="R379" s="3"/>
      <c r="S379" s="3"/>
      <c r="T379" s="3"/>
      <c r="U379" s="3"/>
      <c r="V379" s="3"/>
      <c r="W379" s="3"/>
      <c r="X379" s="3"/>
      <c r="Y379" s="3"/>
      <c r="Z379" s="3"/>
      <c r="AA379" s="4"/>
    </row>
    <row r="380" spans="2:27" ht="18" customHeight="1" x14ac:dyDescent="0.2">
      <c r="B380" s="262" t="s">
        <v>3085</v>
      </c>
      <c r="C380" s="63"/>
      <c r="D380" s="63"/>
      <c r="E380" s="63"/>
      <c r="F380" s="63"/>
      <c r="G380" s="63"/>
      <c r="H380" s="63"/>
      <c r="I380" s="63"/>
      <c r="J380" s="63"/>
      <c r="K380" s="63"/>
      <c r="L380" s="63"/>
      <c r="M380" s="64"/>
      <c r="O380" s="3"/>
      <c r="P380" s="3"/>
      <c r="Q380" s="3"/>
      <c r="R380" s="3"/>
      <c r="S380" s="3"/>
      <c r="T380" s="3"/>
      <c r="U380" s="3"/>
      <c r="V380" s="3"/>
      <c r="W380" s="3"/>
      <c r="X380" s="3"/>
      <c r="Y380" s="3"/>
      <c r="Z380" s="3"/>
      <c r="AA380" s="4"/>
    </row>
    <row r="381" spans="2:27" ht="18" customHeight="1" x14ac:dyDescent="0.2">
      <c r="B381" s="22" t="s">
        <v>3086</v>
      </c>
      <c r="C381" s="63"/>
      <c r="D381" s="63"/>
      <c r="E381" s="63"/>
      <c r="F381" s="63"/>
      <c r="G381" s="63"/>
      <c r="H381" s="63"/>
      <c r="I381" s="63"/>
      <c r="J381" s="63"/>
      <c r="K381" s="63"/>
      <c r="L381" s="63"/>
      <c r="M381" s="42"/>
      <c r="O381" s="3"/>
      <c r="P381" s="3"/>
      <c r="Q381" s="3"/>
      <c r="R381" s="3"/>
      <c r="S381" s="3"/>
      <c r="T381" s="3"/>
      <c r="U381" s="3"/>
      <c r="V381" s="3"/>
      <c r="W381" s="3"/>
      <c r="X381" s="3"/>
      <c r="Y381" s="3"/>
      <c r="Z381" s="3"/>
      <c r="AA381" s="4"/>
    </row>
    <row r="382" spans="2:27" ht="18" customHeight="1" x14ac:dyDescent="0.2">
      <c r="B382" s="22" t="s">
        <v>3084</v>
      </c>
      <c r="C382" s="41"/>
      <c r="D382" s="41"/>
      <c r="E382" s="41"/>
      <c r="F382" s="41"/>
      <c r="G382" s="41"/>
      <c r="H382" s="41"/>
      <c r="I382" s="41"/>
      <c r="J382" s="41"/>
      <c r="K382" s="41"/>
      <c r="L382" s="41"/>
      <c r="M382" s="42"/>
      <c r="O382" s="3"/>
      <c r="P382" s="3"/>
      <c r="Q382" s="3"/>
      <c r="R382" s="3"/>
      <c r="S382" s="3"/>
      <c r="T382" s="3"/>
      <c r="U382" s="3"/>
      <c r="V382" s="3"/>
      <c r="W382" s="3"/>
      <c r="X382" s="3"/>
      <c r="Y382" s="3"/>
      <c r="Z382" s="3"/>
      <c r="AA382" s="4"/>
    </row>
    <row r="383" spans="2:27" ht="18" customHeight="1" x14ac:dyDescent="0.2">
      <c r="B383" s="22" t="s">
        <v>3087</v>
      </c>
      <c r="C383" s="63"/>
      <c r="D383" s="63"/>
      <c r="E383" s="63"/>
      <c r="F383" s="63"/>
      <c r="G383" s="63"/>
      <c r="H383" s="63"/>
      <c r="I383" s="63"/>
      <c r="J383" s="63"/>
      <c r="K383" s="63"/>
      <c r="L383" s="63"/>
      <c r="M383" s="64"/>
      <c r="O383" s="3"/>
      <c r="P383" s="3"/>
      <c r="Q383" s="3"/>
      <c r="R383" s="3"/>
      <c r="S383" s="3"/>
      <c r="T383" s="3"/>
      <c r="U383" s="3"/>
      <c r="V383" s="3"/>
      <c r="W383" s="3"/>
      <c r="X383" s="3"/>
      <c r="Y383" s="3"/>
      <c r="Z383" s="3"/>
      <c r="AA383" s="4"/>
    </row>
    <row r="384" spans="2:27" ht="18" customHeight="1" x14ac:dyDescent="0.2">
      <c r="B384" s="22" t="s">
        <v>3088</v>
      </c>
      <c r="C384" s="63"/>
      <c r="D384" s="63"/>
      <c r="E384" s="63"/>
      <c r="F384" s="63"/>
      <c r="G384" s="63"/>
      <c r="H384" s="63"/>
      <c r="I384" s="63"/>
      <c r="J384" s="63"/>
      <c r="K384" s="63"/>
      <c r="L384" s="63"/>
      <c r="M384" s="64"/>
      <c r="O384" s="3"/>
      <c r="P384" s="3"/>
      <c r="Q384" s="3"/>
      <c r="R384" s="3"/>
      <c r="S384" s="3"/>
      <c r="T384" s="3"/>
      <c r="U384" s="3"/>
      <c r="V384" s="3"/>
      <c r="W384" s="3"/>
      <c r="X384" s="3"/>
      <c r="Y384" s="3"/>
      <c r="Z384" s="3"/>
      <c r="AA384" s="4"/>
    </row>
    <row r="385" spans="2:27" ht="18" customHeight="1" x14ac:dyDescent="0.2">
      <c r="B385" s="22" t="s">
        <v>3089</v>
      </c>
      <c r="C385" s="63"/>
      <c r="D385" s="63"/>
      <c r="E385" s="63"/>
      <c r="F385" s="63"/>
      <c r="G385" s="63"/>
      <c r="H385" s="63"/>
      <c r="I385" s="63"/>
      <c r="J385" s="63"/>
      <c r="K385" s="63"/>
      <c r="L385" s="63"/>
      <c r="M385" s="64"/>
      <c r="O385" s="3"/>
      <c r="P385" s="3"/>
      <c r="Q385" s="3"/>
      <c r="R385" s="3"/>
      <c r="S385" s="3"/>
      <c r="T385" s="3"/>
      <c r="U385" s="3"/>
      <c r="V385" s="3"/>
      <c r="W385" s="3"/>
      <c r="X385" s="3"/>
      <c r="Y385" s="3"/>
      <c r="Z385" s="3"/>
      <c r="AA385" s="4"/>
    </row>
    <row r="386" spans="2:27" ht="18" customHeight="1" x14ac:dyDescent="0.2">
      <c r="B386" s="22"/>
      <c r="C386" s="63"/>
      <c r="D386" s="63"/>
      <c r="E386" s="63"/>
      <c r="F386" s="63"/>
      <c r="G386" s="63"/>
      <c r="H386" s="63"/>
      <c r="I386" s="63"/>
      <c r="J386" s="63"/>
      <c r="K386" s="63"/>
      <c r="L386" s="63"/>
      <c r="M386" s="64"/>
      <c r="O386" s="3"/>
      <c r="P386" s="3"/>
      <c r="Q386" s="3"/>
      <c r="R386" s="3"/>
      <c r="S386" s="3"/>
      <c r="T386" s="3"/>
      <c r="U386" s="3"/>
      <c r="V386" s="3"/>
      <c r="W386" s="3"/>
      <c r="X386" s="3"/>
      <c r="Y386" s="3"/>
      <c r="Z386" s="3"/>
      <c r="AA386" s="4"/>
    </row>
    <row r="387" spans="2:27" ht="18" customHeight="1" x14ac:dyDescent="0.2">
      <c r="B387" s="22"/>
      <c r="C387" s="63"/>
      <c r="D387" s="63"/>
      <c r="E387" s="63"/>
      <c r="F387" s="63"/>
      <c r="G387" s="63"/>
      <c r="H387" s="63"/>
      <c r="I387" s="63"/>
      <c r="J387" s="63"/>
      <c r="K387" s="63"/>
      <c r="L387" s="63"/>
      <c r="M387" s="64"/>
      <c r="O387" s="3"/>
      <c r="P387" s="3"/>
      <c r="Q387" s="3"/>
      <c r="R387" s="3"/>
      <c r="S387" s="3"/>
      <c r="T387" s="3"/>
      <c r="U387" s="3"/>
      <c r="V387" s="3"/>
      <c r="W387" s="3"/>
      <c r="X387" s="3"/>
      <c r="Y387" s="3"/>
      <c r="Z387" s="3"/>
      <c r="AA387" s="4"/>
    </row>
    <row r="388" spans="2:27" ht="18" customHeight="1" x14ac:dyDescent="0.2">
      <c r="B388" s="22"/>
      <c r="C388" s="63"/>
      <c r="D388" s="63"/>
      <c r="E388" s="63"/>
      <c r="F388" s="63"/>
      <c r="G388" s="63"/>
      <c r="H388" s="63"/>
      <c r="I388" s="63"/>
      <c r="J388" s="63"/>
      <c r="K388" s="63"/>
      <c r="L388" s="63"/>
      <c r="M388" s="64"/>
      <c r="O388" s="3"/>
      <c r="P388" s="3"/>
      <c r="Q388" s="3"/>
      <c r="R388" s="3"/>
      <c r="S388" s="3"/>
      <c r="T388" s="3"/>
      <c r="U388" s="3"/>
      <c r="V388" s="3"/>
      <c r="W388" s="3"/>
      <c r="X388" s="3"/>
      <c r="Y388" s="3"/>
      <c r="Z388" s="3"/>
      <c r="AA388" s="4"/>
    </row>
    <row r="389" spans="2:27" ht="18" customHeight="1" x14ac:dyDescent="0.2">
      <c r="B389" s="22"/>
      <c r="C389" s="63"/>
      <c r="D389" s="63"/>
      <c r="E389" s="63"/>
      <c r="F389" s="63"/>
      <c r="G389" s="63"/>
      <c r="H389" s="63"/>
      <c r="I389" s="63"/>
      <c r="J389" s="63"/>
      <c r="K389" s="63"/>
      <c r="L389" s="63"/>
      <c r="M389" s="64"/>
      <c r="O389" s="3"/>
      <c r="P389" s="3"/>
      <c r="Q389" s="3"/>
      <c r="R389" s="3"/>
      <c r="S389" s="3"/>
      <c r="T389" s="3"/>
      <c r="U389" s="3"/>
      <c r="V389" s="3"/>
      <c r="W389" s="3"/>
      <c r="X389" s="3"/>
      <c r="Y389" s="3"/>
      <c r="Z389" s="3"/>
      <c r="AA389" s="4"/>
    </row>
    <row r="390" spans="2:27" ht="18" customHeight="1" x14ac:dyDescent="0.2">
      <c r="B390" s="22"/>
      <c r="C390" s="63"/>
      <c r="D390" s="63"/>
      <c r="E390" s="63"/>
      <c r="F390" s="63"/>
      <c r="G390" s="63"/>
      <c r="H390" s="63"/>
      <c r="I390" s="63"/>
      <c r="J390" s="63"/>
      <c r="K390" s="63"/>
      <c r="L390" s="63"/>
      <c r="M390" s="64"/>
      <c r="O390" s="3"/>
      <c r="P390" s="3"/>
      <c r="Q390" s="3"/>
      <c r="R390" s="3"/>
      <c r="S390" s="3"/>
      <c r="T390" s="3"/>
      <c r="U390" s="3"/>
      <c r="V390" s="3"/>
      <c r="W390" s="3"/>
      <c r="X390" s="3"/>
      <c r="Y390" s="3"/>
      <c r="Z390" s="3"/>
      <c r="AA390" s="4"/>
    </row>
    <row r="391" spans="2:27" ht="18" customHeight="1" x14ac:dyDescent="0.2">
      <c r="B391" s="22"/>
      <c r="C391" s="63"/>
      <c r="D391" s="63"/>
      <c r="E391" s="63"/>
      <c r="F391" s="63"/>
      <c r="G391" s="63"/>
      <c r="H391" s="63"/>
      <c r="I391" s="63"/>
      <c r="J391" s="63"/>
      <c r="K391" s="63"/>
      <c r="L391" s="63"/>
      <c r="M391" s="64"/>
      <c r="O391" s="3"/>
      <c r="P391" s="3"/>
      <c r="Q391" s="3"/>
      <c r="R391" s="3"/>
      <c r="S391" s="3"/>
      <c r="T391" s="3"/>
      <c r="U391" s="3"/>
      <c r="V391" s="3"/>
      <c r="W391" s="3"/>
      <c r="X391" s="3"/>
      <c r="Y391" s="3"/>
      <c r="Z391" s="3"/>
      <c r="AA391" s="4"/>
    </row>
    <row r="392" spans="2:27" ht="18" customHeight="1" x14ac:dyDescent="0.2">
      <c r="B392" s="22"/>
      <c r="C392" s="63"/>
      <c r="D392" s="63"/>
      <c r="E392" s="63"/>
      <c r="F392" s="63"/>
      <c r="G392" s="63"/>
      <c r="H392" s="63"/>
      <c r="I392" s="63"/>
      <c r="J392" s="63"/>
      <c r="K392" s="63"/>
      <c r="L392" s="63"/>
      <c r="M392" s="64"/>
      <c r="O392" s="3"/>
      <c r="P392" s="3"/>
      <c r="Q392" s="3"/>
      <c r="R392" s="3"/>
      <c r="S392" s="3"/>
      <c r="T392" s="3"/>
      <c r="U392" s="3"/>
      <c r="V392" s="3"/>
      <c r="W392" s="3"/>
      <c r="X392" s="3"/>
      <c r="Y392" s="3"/>
      <c r="Z392" s="3"/>
      <c r="AA392" s="4"/>
    </row>
    <row r="393" spans="2:27" ht="18" customHeight="1" x14ac:dyDescent="0.2">
      <c r="B393" s="22"/>
      <c r="C393" s="63"/>
      <c r="D393" s="63"/>
      <c r="E393" s="63"/>
      <c r="F393" s="63"/>
      <c r="G393" s="63"/>
      <c r="H393" s="63"/>
      <c r="I393" s="63"/>
      <c r="J393" s="63"/>
      <c r="K393" s="63"/>
      <c r="L393" s="63"/>
      <c r="M393" s="64"/>
      <c r="O393" s="3"/>
      <c r="P393" s="3"/>
      <c r="Q393" s="3"/>
      <c r="R393" s="3"/>
      <c r="S393" s="3"/>
      <c r="T393" s="3"/>
      <c r="U393" s="3"/>
      <c r="V393" s="3"/>
      <c r="W393" s="3"/>
      <c r="X393" s="3"/>
      <c r="Y393" s="3"/>
      <c r="Z393" s="3"/>
      <c r="AA393" s="4"/>
    </row>
    <row r="394" spans="2:27" ht="18" customHeight="1" x14ac:dyDescent="0.2">
      <c r="B394" s="22"/>
      <c r="C394" s="63"/>
      <c r="D394" s="63"/>
      <c r="E394" s="63"/>
      <c r="F394" s="63"/>
      <c r="G394" s="63"/>
      <c r="H394" s="63"/>
      <c r="I394" s="63"/>
      <c r="J394" s="63"/>
      <c r="K394" s="63"/>
      <c r="L394" s="63"/>
      <c r="M394" s="64"/>
      <c r="O394" s="3"/>
      <c r="P394" s="3"/>
      <c r="Q394" s="3"/>
      <c r="R394" s="3"/>
      <c r="S394" s="3"/>
      <c r="T394" s="3"/>
      <c r="U394" s="3"/>
      <c r="V394" s="3"/>
      <c r="W394" s="3"/>
      <c r="X394" s="3"/>
      <c r="Y394" s="3"/>
      <c r="Z394" s="3"/>
      <c r="AA394" s="4"/>
    </row>
    <row r="395" spans="2:27" ht="18" customHeight="1" x14ac:dyDescent="0.2">
      <c r="B395" s="22"/>
      <c r="C395" s="63"/>
      <c r="D395" s="63"/>
      <c r="E395" s="63"/>
      <c r="F395" s="63"/>
      <c r="G395" s="63"/>
      <c r="H395" s="63"/>
      <c r="I395" s="63"/>
      <c r="J395" s="63"/>
      <c r="K395" s="63"/>
      <c r="L395" s="63"/>
      <c r="M395" s="64"/>
      <c r="O395" s="3"/>
      <c r="P395" s="3"/>
      <c r="Q395" s="3"/>
      <c r="R395" s="3"/>
      <c r="S395" s="3"/>
      <c r="T395" s="3"/>
      <c r="U395" s="3"/>
      <c r="V395" s="3"/>
      <c r="W395" s="3"/>
      <c r="X395" s="3"/>
      <c r="Y395" s="3"/>
      <c r="Z395" s="3"/>
      <c r="AA395" s="4"/>
    </row>
    <row r="396" spans="2:27" ht="18" customHeight="1" x14ac:dyDescent="0.2">
      <c r="B396" s="22"/>
      <c r="C396" s="63"/>
      <c r="D396" s="63"/>
      <c r="E396" s="63"/>
      <c r="F396" s="63"/>
      <c r="G396" s="63"/>
      <c r="H396" s="63"/>
      <c r="I396" s="63"/>
      <c r="J396" s="63"/>
      <c r="K396" s="63"/>
      <c r="L396" s="63"/>
      <c r="M396" s="64"/>
      <c r="O396" s="3"/>
      <c r="P396" s="3"/>
      <c r="Q396" s="3"/>
      <c r="R396" s="3"/>
      <c r="S396" s="3"/>
      <c r="T396" s="3"/>
      <c r="U396" s="3"/>
      <c r="V396" s="3"/>
      <c r="W396" s="3"/>
      <c r="X396" s="3"/>
      <c r="Y396" s="3"/>
      <c r="Z396" s="3"/>
      <c r="AA396" s="4"/>
    </row>
    <row r="397" spans="2:27" ht="18" customHeight="1" x14ac:dyDescent="0.2">
      <c r="B397" s="22"/>
      <c r="C397" s="63"/>
      <c r="D397" s="63"/>
      <c r="E397" s="63"/>
      <c r="F397" s="63"/>
      <c r="G397" s="63"/>
      <c r="H397" s="63"/>
      <c r="I397" s="63"/>
      <c r="J397" s="63"/>
      <c r="K397" s="63"/>
      <c r="L397" s="63"/>
      <c r="M397" s="64"/>
      <c r="O397" s="3"/>
      <c r="P397" s="3"/>
      <c r="Q397" s="3"/>
      <c r="R397" s="3"/>
      <c r="S397" s="3"/>
      <c r="T397" s="3"/>
      <c r="U397" s="3"/>
      <c r="V397" s="3"/>
      <c r="W397" s="3"/>
      <c r="X397" s="3"/>
      <c r="Y397" s="3"/>
      <c r="Z397" s="3"/>
      <c r="AA397" s="4"/>
    </row>
    <row r="398" spans="2:27" ht="18" customHeight="1" x14ac:dyDescent="0.2">
      <c r="B398" s="46" t="s">
        <v>3091</v>
      </c>
      <c r="C398" s="63"/>
      <c r="D398" s="63"/>
      <c r="E398" s="63"/>
      <c r="F398" s="63"/>
      <c r="G398" s="63"/>
      <c r="H398" s="63"/>
      <c r="I398" s="63"/>
      <c r="J398" s="63"/>
      <c r="K398" s="63"/>
      <c r="L398" s="63"/>
      <c r="M398" s="64"/>
      <c r="O398" s="3"/>
      <c r="P398" s="3"/>
      <c r="Q398" s="3"/>
      <c r="R398" s="3"/>
      <c r="S398" s="3"/>
      <c r="T398" s="3"/>
      <c r="U398" s="3"/>
      <c r="V398" s="3"/>
      <c r="W398" s="3"/>
      <c r="X398" s="3"/>
      <c r="Y398" s="3"/>
      <c r="Z398" s="3"/>
      <c r="AA398" s="4"/>
    </row>
    <row r="399" spans="2:27" ht="18" customHeight="1" x14ac:dyDescent="0.2">
      <c r="B399" s="262" t="s">
        <v>3092</v>
      </c>
      <c r="C399" s="63"/>
      <c r="D399" s="63"/>
      <c r="E399" s="63"/>
      <c r="F399" s="63"/>
      <c r="G399" s="63"/>
      <c r="H399" s="63"/>
      <c r="I399" s="63"/>
      <c r="J399" s="63"/>
      <c r="K399" s="63"/>
      <c r="L399" s="63"/>
      <c r="M399" s="64"/>
      <c r="O399" s="3"/>
      <c r="P399" s="3"/>
      <c r="Q399" s="3"/>
      <c r="R399" s="3"/>
      <c r="S399" s="3"/>
      <c r="T399" s="3"/>
      <c r="U399" s="3"/>
      <c r="V399" s="3"/>
      <c r="W399" s="3"/>
      <c r="X399" s="3"/>
      <c r="Y399" s="3"/>
      <c r="Z399" s="3"/>
      <c r="AA399" s="4"/>
    </row>
    <row r="400" spans="2:27" ht="18" customHeight="1" x14ac:dyDescent="0.2">
      <c r="B400" s="22" t="s">
        <v>3094</v>
      </c>
      <c r="C400" s="63"/>
      <c r="D400" s="63"/>
      <c r="E400" s="63"/>
      <c r="F400" s="63"/>
      <c r="G400" s="63"/>
      <c r="H400" s="63"/>
      <c r="I400" s="63"/>
      <c r="J400" s="63"/>
      <c r="K400" s="63"/>
      <c r="L400" s="63"/>
      <c r="M400" s="64"/>
      <c r="O400" s="3"/>
      <c r="P400" s="3"/>
      <c r="Q400" s="3"/>
      <c r="R400" s="3"/>
      <c r="S400" s="3"/>
      <c r="T400" s="3"/>
      <c r="U400" s="3"/>
      <c r="V400" s="3"/>
      <c r="W400" s="3"/>
      <c r="X400" s="3"/>
      <c r="Y400" s="3"/>
      <c r="Z400" s="3"/>
      <c r="AA400" s="4"/>
    </row>
    <row r="401" spans="2:27" ht="18" customHeight="1" x14ac:dyDescent="0.2">
      <c r="B401" s="262" t="s">
        <v>3096</v>
      </c>
      <c r="C401" s="63"/>
      <c r="D401" s="63"/>
      <c r="E401" s="63"/>
      <c r="F401" s="63"/>
      <c r="G401" s="63"/>
      <c r="H401" s="63"/>
      <c r="I401" s="63"/>
      <c r="J401" s="63"/>
      <c r="K401" s="63"/>
      <c r="L401" s="63"/>
      <c r="M401" s="64"/>
      <c r="O401" s="3"/>
      <c r="P401" s="3"/>
      <c r="Q401" s="3"/>
      <c r="R401" s="3"/>
      <c r="S401" s="3"/>
      <c r="T401" s="3"/>
      <c r="U401" s="3"/>
      <c r="V401" s="3"/>
      <c r="W401" s="3"/>
      <c r="X401" s="3"/>
      <c r="Y401" s="3"/>
      <c r="Z401" s="3"/>
      <c r="AA401" s="4"/>
    </row>
    <row r="402" spans="2:27" ht="18" customHeight="1" x14ac:dyDescent="0.2">
      <c r="B402" s="22" t="s">
        <v>3095</v>
      </c>
      <c r="C402" s="63"/>
      <c r="D402" s="63"/>
      <c r="E402" s="63"/>
      <c r="F402" s="63"/>
      <c r="G402" s="63"/>
      <c r="H402" s="63"/>
      <c r="I402" s="63"/>
      <c r="J402" s="63"/>
      <c r="K402" s="63"/>
      <c r="L402" s="63"/>
      <c r="M402" s="64"/>
      <c r="O402" s="3"/>
      <c r="P402" s="3"/>
      <c r="Q402" s="3"/>
      <c r="R402" s="3"/>
      <c r="S402" s="3"/>
      <c r="T402" s="3"/>
      <c r="U402" s="3"/>
      <c r="V402" s="3"/>
      <c r="W402" s="3"/>
      <c r="X402" s="3"/>
      <c r="Y402" s="3"/>
      <c r="Z402" s="3"/>
      <c r="AA402" s="4"/>
    </row>
    <row r="403" spans="2:27" ht="18" customHeight="1" x14ac:dyDescent="0.2">
      <c r="B403" s="22" t="s">
        <v>3097</v>
      </c>
      <c r="C403" s="63"/>
      <c r="D403" s="63"/>
      <c r="E403" s="63"/>
      <c r="F403" s="63"/>
      <c r="G403" s="63"/>
      <c r="H403" s="63"/>
      <c r="I403" s="63"/>
      <c r="J403" s="63"/>
      <c r="K403" s="63"/>
      <c r="L403" s="63"/>
      <c r="M403" s="64"/>
      <c r="O403" s="3"/>
      <c r="P403" s="3"/>
      <c r="Q403" s="3"/>
      <c r="R403" s="3"/>
      <c r="S403" s="3"/>
      <c r="T403" s="3"/>
      <c r="U403" s="3"/>
      <c r="V403" s="3"/>
      <c r="W403" s="3"/>
      <c r="X403" s="3"/>
      <c r="Y403" s="3"/>
      <c r="Z403" s="3"/>
      <c r="AA403" s="4"/>
    </row>
    <row r="404" spans="2:27" ht="18" customHeight="1" x14ac:dyDescent="0.2">
      <c r="B404" s="22" t="s">
        <v>3098</v>
      </c>
      <c r="C404" s="63"/>
      <c r="D404" s="63"/>
      <c r="E404" s="63"/>
      <c r="F404" s="63"/>
      <c r="G404" s="63"/>
      <c r="H404" s="63"/>
      <c r="I404" s="63"/>
      <c r="J404" s="63"/>
      <c r="K404" s="63"/>
      <c r="L404" s="63"/>
      <c r="M404" s="64"/>
      <c r="O404" s="3"/>
      <c r="P404" s="3"/>
      <c r="Q404" s="3"/>
      <c r="R404" s="3"/>
      <c r="S404" s="3"/>
      <c r="T404" s="3"/>
      <c r="U404" s="3"/>
      <c r="V404" s="3"/>
      <c r="W404" s="3"/>
      <c r="X404" s="3"/>
      <c r="Y404" s="3"/>
      <c r="Z404" s="3"/>
      <c r="AA404" s="4"/>
    </row>
    <row r="405" spans="2:27" ht="18" customHeight="1" x14ac:dyDescent="0.2">
      <c r="B405" s="22" t="s">
        <v>3099</v>
      </c>
      <c r="C405" s="63"/>
      <c r="D405" s="63"/>
      <c r="E405" s="63"/>
      <c r="F405" s="63"/>
      <c r="G405" s="63"/>
      <c r="H405" s="63"/>
      <c r="I405" s="63"/>
      <c r="J405" s="63"/>
      <c r="K405" s="63"/>
      <c r="L405" s="63"/>
      <c r="M405" s="64"/>
      <c r="O405" s="3"/>
      <c r="P405" s="3"/>
      <c r="Q405" s="3"/>
      <c r="R405" s="3"/>
      <c r="S405" s="3"/>
      <c r="T405" s="3"/>
      <c r="U405" s="3"/>
      <c r="V405" s="3"/>
      <c r="W405" s="3"/>
      <c r="X405" s="3"/>
      <c r="Y405" s="3"/>
      <c r="Z405" s="3"/>
      <c r="AA405" s="4"/>
    </row>
    <row r="406" spans="2:27" ht="18" customHeight="1" x14ac:dyDescent="0.2">
      <c r="B406" s="22" t="s">
        <v>3100</v>
      </c>
      <c r="C406" s="63"/>
      <c r="D406" s="63"/>
      <c r="E406" s="63"/>
      <c r="F406" s="63"/>
      <c r="G406" s="63"/>
      <c r="H406" s="63"/>
      <c r="I406" s="63"/>
      <c r="J406" s="63"/>
      <c r="K406" s="63"/>
      <c r="L406" s="63"/>
      <c r="M406" s="64"/>
      <c r="O406" s="3"/>
      <c r="P406" s="3"/>
      <c r="Q406" s="3"/>
      <c r="R406" s="3"/>
      <c r="S406" s="3"/>
      <c r="T406" s="3"/>
      <c r="U406" s="3"/>
      <c r="V406" s="3"/>
      <c r="W406" s="3"/>
      <c r="X406" s="3"/>
      <c r="Y406" s="3"/>
      <c r="Z406" s="3"/>
      <c r="AA406" s="4"/>
    </row>
    <row r="407" spans="2:27" ht="18" customHeight="1" x14ac:dyDescent="0.2">
      <c r="B407" s="22"/>
      <c r="C407" s="63"/>
      <c r="D407" s="63"/>
      <c r="E407" s="63"/>
      <c r="F407" s="63"/>
      <c r="G407" s="63"/>
      <c r="H407" s="63"/>
      <c r="I407" s="63"/>
      <c r="J407" s="63"/>
      <c r="K407" s="63"/>
      <c r="L407" s="63"/>
      <c r="M407" s="64"/>
      <c r="O407" s="3"/>
      <c r="P407" s="3"/>
      <c r="Q407" s="3"/>
      <c r="R407" s="3"/>
      <c r="S407" s="3"/>
      <c r="T407" s="3"/>
      <c r="U407" s="3"/>
      <c r="V407" s="3"/>
      <c r="W407" s="3"/>
      <c r="X407" s="3"/>
      <c r="Y407" s="3"/>
      <c r="Z407" s="3"/>
      <c r="AA407" s="4"/>
    </row>
    <row r="408" spans="2:27" ht="18" customHeight="1" x14ac:dyDescent="0.2">
      <c r="B408" s="22"/>
      <c r="C408" s="63"/>
      <c r="D408" s="63"/>
      <c r="E408" s="63"/>
      <c r="F408" s="63"/>
      <c r="G408" s="63"/>
      <c r="H408" s="63"/>
      <c r="I408" s="63"/>
      <c r="J408" s="63"/>
      <c r="K408" s="63"/>
      <c r="L408" s="63"/>
      <c r="M408" s="64"/>
      <c r="O408" s="3"/>
      <c r="P408" s="3"/>
      <c r="Q408" s="3"/>
      <c r="R408" s="3"/>
      <c r="S408" s="3"/>
      <c r="T408" s="3"/>
      <c r="U408" s="3"/>
      <c r="V408" s="3"/>
      <c r="W408" s="3"/>
      <c r="X408" s="3"/>
      <c r="Y408" s="3"/>
      <c r="Z408" s="3"/>
      <c r="AA408" s="4"/>
    </row>
    <row r="409" spans="2:27" ht="18" customHeight="1" x14ac:dyDescent="0.2">
      <c r="B409" s="22"/>
      <c r="C409" s="63"/>
      <c r="D409" s="63"/>
      <c r="E409" s="63"/>
      <c r="F409" s="63"/>
      <c r="G409" s="63"/>
      <c r="H409" s="63"/>
      <c r="I409" s="63"/>
      <c r="J409" s="63"/>
      <c r="K409" s="63"/>
      <c r="L409" s="63"/>
      <c r="M409" s="64"/>
      <c r="O409" s="3"/>
      <c r="P409" s="3"/>
      <c r="Q409" s="3"/>
      <c r="R409" s="3"/>
      <c r="S409" s="3"/>
      <c r="T409" s="3"/>
      <c r="U409" s="3"/>
      <c r="V409" s="3"/>
      <c r="W409" s="3"/>
      <c r="X409" s="3"/>
      <c r="Y409" s="3"/>
      <c r="Z409" s="3"/>
      <c r="AA409" s="4"/>
    </row>
    <row r="410" spans="2:27" ht="18" customHeight="1" x14ac:dyDescent="0.2">
      <c r="B410" s="22"/>
      <c r="C410" s="63"/>
      <c r="D410" s="63"/>
      <c r="E410" s="63"/>
      <c r="F410" s="63"/>
      <c r="G410" s="63"/>
      <c r="H410" s="63"/>
      <c r="I410" s="63"/>
      <c r="J410" s="63"/>
      <c r="K410" s="63"/>
      <c r="L410" s="63"/>
      <c r="M410" s="64"/>
      <c r="O410" s="3"/>
      <c r="P410" s="3"/>
      <c r="Q410" s="3"/>
      <c r="R410" s="3"/>
      <c r="S410" s="3"/>
      <c r="T410" s="3"/>
      <c r="U410" s="3"/>
      <c r="V410" s="3"/>
      <c r="W410" s="3"/>
      <c r="X410" s="3"/>
      <c r="Y410" s="3"/>
      <c r="Z410" s="3"/>
      <c r="AA410" s="4"/>
    </row>
    <row r="411" spans="2:27" ht="18" customHeight="1" x14ac:dyDescent="0.2">
      <c r="B411" s="22"/>
      <c r="C411" s="63"/>
      <c r="D411" s="63"/>
      <c r="E411" s="63"/>
      <c r="F411" s="63"/>
      <c r="G411" s="63"/>
      <c r="H411" s="63"/>
      <c r="I411" s="63"/>
      <c r="J411" s="63"/>
      <c r="K411" s="63"/>
      <c r="L411" s="63"/>
      <c r="M411" s="64"/>
      <c r="O411" s="3"/>
      <c r="P411" s="3"/>
      <c r="Q411" s="3"/>
      <c r="R411" s="3"/>
      <c r="S411" s="3"/>
      <c r="T411" s="3"/>
      <c r="U411" s="3"/>
      <c r="V411" s="3"/>
      <c r="W411" s="3"/>
      <c r="X411" s="3"/>
      <c r="Y411" s="3"/>
      <c r="Z411" s="3"/>
      <c r="AA411" s="4"/>
    </row>
    <row r="412" spans="2:27" ht="18" customHeight="1" x14ac:dyDescent="0.2">
      <c r="B412" s="22"/>
      <c r="C412" s="63"/>
      <c r="D412" s="63"/>
      <c r="E412" s="63"/>
      <c r="F412" s="63"/>
      <c r="G412" s="63"/>
      <c r="H412" s="63"/>
      <c r="I412" s="63"/>
      <c r="J412" s="63"/>
      <c r="K412" s="63"/>
      <c r="L412" s="63"/>
      <c r="M412" s="64"/>
      <c r="O412" s="3"/>
      <c r="P412" s="3"/>
      <c r="Q412" s="3"/>
      <c r="R412" s="3"/>
      <c r="S412" s="3"/>
      <c r="T412" s="3"/>
      <c r="U412" s="3"/>
      <c r="V412" s="3"/>
      <c r="W412" s="3"/>
      <c r="X412" s="3"/>
      <c r="Y412" s="3"/>
      <c r="Z412" s="3"/>
      <c r="AA412" s="4"/>
    </row>
    <row r="413" spans="2:27" ht="18" customHeight="1" x14ac:dyDescent="0.2">
      <c r="B413" s="22"/>
      <c r="C413" s="63"/>
      <c r="D413" s="63"/>
      <c r="E413" s="63"/>
      <c r="F413" s="63"/>
      <c r="G413" s="63"/>
      <c r="H413" s="63"/>
      <c r="I413" s="63"/>
      <c r="J413" s="63"/>
      <c r="K413" s="63"/>
      <c r="L413" s="63"/>
      <c r="M413" s="64"/>
      <c r="O413" s="3"/>
      <c r="P413" s="3"/>
      <c r="Q413" s="3"/>
      <c r="R413" s="3"/>
      <c r="S413" s="3"/>
      <c r="T413" s="3"/>
      <c r="U413" s="3"/>
      <c r="V413" s="3"/>
      <c r="W413" s="3"/>
      <c r="X413" s="3"/>
      <c r="Y413" s="3"/>
      <c r="Z413" s="3"/>
      <c r="AA413" s="4"/>
    </row>
    <row r="414" spans="2:27" ht="18" customHeight="1" x14ac:dyDescent="0.2">
      <c r="B414" s="22"/>
      <c r="C414" s="63"/>
      <c r="D414" s="63"/>
      <c r="E414" s="63"/>
      <c r="F414" s="63"/>
      <c r="G414" s="63"/>
      <c r="H414" s="63"/>
      <c r="I414" s="63"/>
      <c r="J414" s="63"/>
      <c r="K414" s="63"/>
      <c r="L414" s="63"/>
      <c r="M414" s="64"/>
      <c r="O414" s="3"/>
      <c r="P414" s="3"/>
      <c r="Q414" s="3"/>
      <c r="R414" s="3"/>
      <c r="S414" s="3"/>
      <c r="T414" s="3"/>
      <c r="U414" s="3"/>
      <c r="V414" s="3"/>
      <c r="W414" s="3"/>
      <c r="X414" s="3"/>
      <c r="Y414" s="3"/>
      <c r="Z414" s="3"/>
      <c r="AA414" s="4"/>
    </row>
    <row r="415" spans="2:27" ht="18" customHeight="1" x14ac:dyDescent="0.2">
      <c r="B415" s="22"/>
      <c r="C415" s="63"/>
      <c r="D415" s="63"/>
      <c r="E415" s="63"/>
      <c r="F415" s="63"/>
      <c r="G415" s="63"/>
      <c r="H415" s="63"/>
      <c r="I415" s="63"/>
      <c r="J415" s="63"/>
      <c r="K415" s="63"/>
      <c r="L415" s="63"/>
      <c r="M415" s="64"/>
      <c r="O415" s="3"/>
      <c r="P415" s="3"/>
      <c r="Q415" s="3"/>
      <c r="R415" s="3"/>
      <c r="S415" s="3"/>
      <c r="T415" s="3"/>
      <c r="U415" s="3"/>
      <c r="V415" s="3"/>
      <c r="W415" s="3"/>
      <c r="X415" s="3"/>
      <c r="Y415" s="3"/>
      <c r="Z415" s="3"/>
      <c r="AA415" s="4"/>
    </row>
    <row r="416" spans="2:27" ht="18" customHeight="1" x14ac:dyDescent="0.2">
      <c r="B416" s="22"/>
      <c r="C416" s="63"/>
      <c r="D416" s="63"/>
      <c r="E416" s="63"/>
      <c r="F416" s="63"/>
      <c r="G416" s="63"/>
      <c r="H416" s="63"/>
      <c r="I416" s="63"/>
      <c r="J416" s="63"/>
      <c r="K416" s="63"/>
      <c r="L416" s="63"/>
      <c r="M416" s="64"/>
      <c r="O416" s="3"/>
      <c r="P416" s="3"/>
      <c r="Q416" s="3"/>
      <c r="R416" s="3"/>
      <c r="S416" s="3"/>
      <c r="T416" s="3"/>
      <c r="U416" s="3"/>
      <c r="V416" s="3"/>
      <c r="W416" s="3"/>
      <c r="X416" s="3"/>
      <c r="Y416" s="3"/>
      <c r="Z416" s="3"/>
      <c r="AA416" s="4"/>
    </row>
    <row r="417" spans="2:27" ht="18" customHeight="1" x14ac:dyDescent="0.2">
      <c r="B417" s="306" t="s">
        <v>3119</v>
      </c>
      <c r="C417" s="63"/>
      <c r="D417" s="63"/>
      <c r="E417" s="63"/>
      <c r="F417" s="63"/>
      <c r="G417" s="63"/>
      <c r="H417" s="63"/>
      <c r="I417" s="63"/>
      <c r="J417" s="63"/>
      <c r="K417" s="63"/>
      <c r="L417" s="63"/>
      <c r="M417" s="64"/>
      <c r="O417" s="3"/>
      <c r="P417" s="3"/>
      <c r="Q417" s="3"/>
      <c r="R417" s="3"/>
      <c r="S417" s="3"/>
      <c r="T417" s="3"/>
      <c r="U417" s="3"/>
      <c r="V417" s="3"/>
      <c r="W417" s="3"/>
      <c r="X417" s="3"/>
      <c r="Y417" s="3"/>
      <c r="Z417" s="3"/>
      <c r="AA417" s="4"/>
    </row>
    <row r="418" spans="2:27" ht="18" customHeight="1" x14ac:dyDescent="0.2">
      <c r="B418" s="306" t="s">
        <v>3120</v>
      </c>
      <c r="C418" s="63"/>
      <c r="D418" s="63"/>
      <c r="E418" s="63"/>
      <c r="F418" s="63"/>
      <c r="G418" s="63"/>
      <c r="H418" s="63"/>
      <c r="I418" s="63"/>
      <c r="J418" s="63"/>
      <c r="K418" s="63"/>
      <c r="L418" s="63"/>
      <c r="M418" s="64"/>
      <c r="O418" s="3"/>
      <c r="P418" s="3"/>
      <c r="Q418" s="3"/>
      <c r="R418" s="3"/>
      <c r="S418" s="3"/>
      <c r="T418" s="3"/>
      <c r="U418" s="3"/>
      <c r="V418" s="3"/>
      <c r="W418" s="3"/>
      <c r="X418" s="3"/>
      <c r="Y418" s="3"/>
      <c r="Z418" s="3"/>
      <c r="AA418" s="4"/>
    </row>
    <row r="419" spans="2:27" ht="18" customHeight="1" x14ac:dyDescent="0.2">
      <c r="B419" s="22"/>
      <c r="C419" s="63"/>
      <c r="D419" s="63"/>
      <c r="E419" s="63"/>
      <c r="F419" s="63"/>
      <c r="G419" s="63"/>
      <c r="H419" s="63"/>
      <c r="I419" s="63"/>
      <c r="J419" s="63"/>
      <c r="K419" s="63"/>
      <c r="L419" s="63"/>
      <c r="M419" s="64"/>
      <c r="O419" s="3"/>
      <c r="P419" s="3"/>
      <c r="Q419" s="3"/>
      <c r="R419" s="3"/>
      <c r="S419" s="3"/>
      <c r="T419" s="3"/>
      <c r="U419" s="3"/>
      <c r="V419" s="3"/>
      <c r="W419" s="3"/>
      <c r="X419" s="3"/>
      <c r="Y419" s="3"/>
      <c r="Z419" s="3"/>
      <c r="AA419" s="4"/>
    </row>
    <row r="420" spans="2:27" ht="18" customHeight="1" x14ac:dyDescent="0.2">
      <c r="B420" s="46" t="s">
        <v>3001</v>
      </c>
      <c r="C420" s="63"/>
      <c r="D420" s="63"/>
      <c r="E420" s="63"/>
      <c r="F420" s="63"/>
      <c r="G420" s="63"/>
      <c r="H420" s="63"/>
      <c r="I420" s="63"/>
      <c r="J420" s="63"/>
      <c r="K420" s="63"/>
      <c r="L420" s="63"/>
      <c r="M420" s="64"/>
      <c r="O420" s="3"/>
      <c r="P420" s="3"/>
      <c r="Q420" s="3"/>
      <c r="R420" s="3"/>
      <c r="S420" s="3"/>
      <c r="T420" s="3"/>
      <c r="U420" s="3"/>
      <c r="V420" s="3"/>
      <c r="W420" s="3"/>
      <c r="X420" s="3"/>
      <c r="Y420" s="3"/>
      <c r="Z420" s="3"/>
      <c r="AA420" s="4"/>
    </row>
    <row r="421" spans="2:27" ht="18" customHeight="1" x14ac:dyDescent="0.2">
      <c r="B421" s="22" t="s">
        <v>3113</v>
      </c>
      <c r="C421" s="63"/>
      <c r="D421" s="63"/>
      <c r="E421" s="63"/>
      <c r="F421" s="63"/>
      <c r="G421" s="63"/>
      <c r="H421" s="63"/>
      <c r="I421" s="63"/>
      <c r="J421" s="63"/>
      <c r="K421" s="63"/>
      <c r="L421" s="63"/>
      <c r="M421" s="64"/>
      <c r="O421" s="3"/>
      <c r="P421" s="3"/>
      <c r="Q421" s="3"/>
      <c r="R421" s="3"/>
      <c r="S421" s="3"/>
      <c r="T421" s="3"/>
      <c r="U421" s="3"/>
      <c r="V421" s="3"/>
      <c r="W421" s="3"/>
      <c r="X421" s="3"/>
      <c r="Y421" s="3"/>
      <c r="Z421" s="3"/>
      <c r="AA421" s="4"/>
    </row>
    <row r="422" spans="2:27" ht="18" customHeight="1" x14ac:dyDescent="0.2">
      <c r="B422" s="22" t="s">
        <v>3101</v>
      </c>
      <c r="C422" s="63"/>
      <c r="D422" s="63"/>
      <c r="E422" s="63"/>
      <c r="F422" s="63"/>
      <c r="G422" s="63"/>
      <c r="H422" s="63"/>
      <c r="I422" s="63"/>
      <c r="J422" s="63"/>
      <c r="K422" s="63"/>
      <c r="L422" s="63"/>
      <c r="M422" s="64"/>
      <c r="O422" s="3"/>
      <c r="P422" s="3"/>
      <c r="Q422" s="3"/>
      <c r="R422" s="3"/>
      <c r="S422" s="3"/>
      <c r="T422" s="3"/>
      <c r="U422" s="3"/>
      <c r="V422" s="3"/>
      <c r="W422" s="3"/>
      <c r="X422" s="3"/>
      <c r="Y422" s="3"/>
      <c r="Z422" s="3"/>
      <c r="AA422" s="4"/>
    </row>
    <row r="423" spans="2:27" ht="35" customHeight="1" x14ac:dyDescent="0.2">
      <c r="B423" s="192" t="s">
        <v>3002</v>
      </c>
      <c r="C423" s="203" t="s">
        <v>3102</v>
      </c>
      <c r="D423" s="69" t="s">
        <v>3109</v>
      </c>
      <c r="E423" s="69" t="s">
        <v>3107</v>
      </c>
      <c r="F423" s="69" t="s">
        <v>3110</v>
      </c>
      <c r="G423" s="69" t="s">
        <v>3108</v>
      </c>
      <c r="H423" s="63"/>
      <c r="I423" s="63"/>
      <c r="J423" s="63"/>
      <c r="K423" s="63"/>
      <c r="L423" s="63"/>
      <c r="M423" s="64"/>
      <c r="O423" s="3"/>
      <c r="P423" s="3"/>
      <c r="Q423" s="3"/>
      <c r="R423" s="3"/>
      <c r="S423" s="3"/>
      <c r="T423" s="3"/>
      <c r="U423" s="3"/>
      <c r="V423" s="3"/>
      <c r="W423" s="3"/>
      <c r="X423" s="3"/>
      <c r="Y423" s="3"/>
      <c r="Z423" s="3"/>
      <c r="AA423" s="4"/>
    </row>
    <row r="424" spans="2:27" ht="18" customHeight="1" x14ac:dyDescent="0.2">
      <c r="B424" s="22" t="s">
        <v>3103</v>
      </c>
      <c r="C424" s="63" t="s">
        <v>3104</v>
      </c>
      <c r="D424" s="302">
        <v>18145</v>
      </c>
      <c r="E424" s="300">
        <v>400</v>
      </c>
      <c r="F424" s="300">
        <v>2</v>
      </c>
      <c r="G424" s="300">
        <v>620</v>
      </c>
      <c r="H424" s="63"/>
      <c r="I424" s="63"/>
      <c r="J424" s="63"/>
      <c r="K424" s="63"/>
      <c r="L424" s="63"/>
      <c r="M424" s="64"/>
      <c r="O424" s="3"/>
      <c r="P424" s="3"/>
      <c r="Q424" s="3"/>
      <c r="R424" s="3"/>
      <c r="S424" s="3"/>
      <c r="T424" s="3"/>
      <c r="U424" s="3"/>
      <c r="V424" s="3"/>
      <c r="W424" s="3"/>
      <c r="X424" s="3"/>
      <c r="Y424" s="3"/>
      <c r="Z424" s="3"/>
      <c r="AA424" s="4"/>
    </row>
    <row r="425" spans="2:27" ht="18" customHeight="1" x14ac:dyDescent="0.2">
      <c r="B425" s="229"/>
      <c r="C425" s="288" t="s">
        <v>3105</v>
      </c>
      <c r="D425" s="304"/>
      <c r="E425" s="305">
        <v>0</v>
      </c>
      <c r="F425" s="305">
        <v>2</v>
      </c>
      <c r="G425" s="305">
        <v>2200</v>
      </c>
      <c r="H425" s="63"/>
      <c r="I425" s="63"/>
      <c r="J425" s="63"/>
      <c r="K425" s="63"/>
      <c r="L425" s="63"/>
      <c r="M425" s="64"/>
      <c r="O425" s="3"/>
      <c r="P425" s="3"/>
      <c r="Q425" s="3"/>
      <c r="R425" s="3"/>
      <c r="S425" s="3"/>
      <c r="T425" s="3"/>
      <c r="U425" s="3"/>
      <c r="V425" s="3"/>
      <c r="W425" s="3"/>
      <c r="X425" s="3"/>
      <c r="Y425" s="3"/>
      <c r="Z425" s="3"/>
      <c r="AA425" s="4"/>
    </row>
    <row r="426" spans="2:27" ht="18" customHeight="1" x14ac:dyDescent="0.2">
      <c r="B426" s="192" t="s">
        <v>3106</v>
      </c>
      <c r="C426" s="193" t="s">
        <v>3106</v>
      </c>
      <c r="D426" s="303">
        <v>13309</v>
      </c>
      <c r="E426" s="301">
        <v>4000</v>
      </c>
      <c r="F426" s="301">
        <v>1</v>
      </c>
      <c r="G426" s="301">
        <v>7300</v>
      </c>
      <c r="H426" s="63"/>
      <c r="I426" s="63"/>
      <c r="J426" s="63"/>
      <c r="K426" s="63"/>
      <c r="L426" s="63"/>
      <c r="M426" s="64"/>
      <c r="O426" s="3"/>
      <c r="P426" s="3"/>
      <c r="Q426" s="3"/>
      <c r="R426" s="3"/>
      <c r="S426" s="3"/>
      <c r="T426" s="3"/>
      <c r="U426" s="3"/>
      <c r="V426" s="3"/>
      <c r="W426" s="3"/>
      <c r="X426" s="3"/>
      <c r="Y426" s="3"/>
      <c r="Z426" s="3"/>
      <c r="AA426" s="4"/>
    </row>
    <row r="427" spans="2:27" ht="18" customHeight="1" x14ac:dyDescent="0.2">
      <c r="B427" s="22"/>
      <c r="C427" s="63"/>
      <c r="D427" s="63"/>
      <c r="E427" s="63"/>
      <c r="F427" s="63"/>
      <c r="G427" s="63"/>
      <c r="H427" s="63"/>
      <c r="I427" s="63"/>
      <c r="J427" s="63"/>
      <c r="K427" s="63"/>
      <c r="L427" s="63"/>
      <c r="M427" s="64"/>
      <c r="O427" s="3"/>
      <c r="P427" s="3"/>
      <c r="Q427" s="3"/>
      <c r="R427" s="3"/>
      <c r="S427" s="3"/>
      <c r="T427" s="3"/>
      <c r="U427" s="3"/>
      <c r="V427" s="3"/>
      <c r="W427" s="3"/>
      <c r="X427" s="3"/>
      <c r="Y427" s="3"/>
      <c r="Z427" s="3"/>
      <c r="AA427" s="4"/>
    </row>
    <row r="428" spans="2:27" ht="18" customHeight="1" x14ac:dyDescent="0.2">
      <c r="B428" s="22" t="s">
        <v>3111</v>
      </c>
      <c r="C428" s="63"/>
      <c r="D428" s="63"/>
      <c r="E428" s="63"/>
      <c r="F428" s="63"/>
      <c r="G428" s="63"/>
      <c r="H428" s="63"/>
      <c r="I428" s="63"/>
      <c r="J428" s="63"/>
      <c r="K428" s="63"/>
      <c r="L428" s="63"/>
      <c r="M428" s="64"/>
      <c r="O428" s="3"/>
      <c r="P428" s="3"/>
      <c r="Q428" s="3"/>
      <c r="R428" s="3"/>
      <c r="S428" s="3"/>
      <c r="T428" s="3"/>
      <c r="U428" s="3"/>
      <c r="V428" s="3"/>
      <c r="W428" s="3"/>
      <c r="X428" s="3"/>
      <c r="Y428" s="3"/>
      <c r="Z428" s="3"/>
      <c r="AA428" s="4"/>
    </row>
    <row r="429" spans="2:27" ht="18" customHeight="1" x14ac:dyDescent="0.2">
      <c r="B429" s="22" t="s">
        <v>3112</v>
      </c>
      <c r="C429" s="63"/>
      <c r="D429" s="63"/>
      <c r="E429" s="63"/>
      <c r="F429" s="63"/>
      <c r="G429" s="63"/>
      <c r="H429" s="63"/>
      <c r="I429" s="63"/>
      <c r="J429" s="63"/>
      <c r="K429" s="63"/>
      <c r="L429" s="63"/>
      <c r="M429" s="64"/>
      <c r="O429" s="3"/>
      <c r="P429" s="3"/>
      <c r="Q429" s="3"/>
      <c r="R429" s="3"/>
      <c r="S429" s="3"/>
      <c r="T429" s="3"/>
      <c r="U429" s="3"/>
      <c r="V429" s="3"/>
      <c r="W429" s="3"/>
      <c r="X429" s="3"/>
      <c r="Y429" s="3"/>
      <c r="Z429" s="3"/>
      <c r="AA429" s="4"/>
    </row>
    <row r="430" spans="2:27" ht="18" customHeight="1" x14ac:dyDescent="0.2">
      <c r="B430" s="22"/>
      <c r="C430" s="63"/>
      <c r="D430" s="63"/>
      <c r="E430" s="63"/>
      <c r="F430" s="63"/>
      <c r="G430" s="63"/>
      <c r="H430" s="63"/>
      <c r="I430" s="63"/>
      <c r="J430" s="63"/>
      <c r="K430" s="63"/>
      <c r="L430" s="63"/>
      <c r="M430" s="64"/>
      <c r="O430" s="3"/>
      <c r="P430" s="3"/>
      <c r="Q430" s="3"/>
      <c r="R430" s="3"/>
      <c r="S430" s="3"/>
      <c r="T430" s="3"/>
      <c r="U430" s="3"/>
      <c r="V430" s="3"/>
      <c r="W430" s="3"/>
      <c r="X430" s="3"/>
      <c r="Y430" s="3"/>
      <c r="Z430" s="3"/>
      <c r="AA430" s="4"/>
    </row>
    <row r="431" spans="2:27" ht="18" customHeight="1" x14ac:dyDescent="0.2">
      <c r="B431" s="22" t="s">
        <v>3114</v>
      </c>
      <c r="C431" s="63"/>
      <c r="D431" s="63"/>
      <c r="E431" s="63"/>
      <c r="F431" s="63"/>
      <c r="G431" s="63"/>
      <c r="H431" s="63"/>
      <c r="I431" s="63"/>
      <c r="J431" s="63"/>
      <c r="K431" s="63"/>
      <c r="L431" s="63"/>
      <c r="M431" s="64"/>
      <c r="O431" s="3"/>
      <c r="P431" s="3"/>
      <c r="Q431" s="3"/>
      <c r="R431" s="3"/>
      <c r="S431" s="3"/>
      <c r="T431" s="3"/>
      <c r="U431" s="3"/>
      <c r="V431" s="3"/>
      <c r="W431" s="3"/>
      <c r="X431" s="3"/>
      <c r="Y431" s="3"/>
      <c r="Z431" s="3"/>
      <c r="AA431" s="4"/>
    </row>
    <row r="432" spans="2:27" ht="18" customHeight="1" x14ac:dyDescent="0.2">
      <c r="B432" s="22" t="s">
        <v>3115</v>
      </c>
      <c r="C432" s="63"/>
      <c r="D432" s="63"/>
      <c r="E432" s="63"/>
      <c r="F432" s="63"/>
      <c r="G432" s="63"/>
      <c r="H432" s="63"/>
      <c r="I432" s="63"/>
      <c r="J432" s="63"/>
      <c r="K432" s="63"/>
      <c r="L432" s="63"/>
      <c r="M432" s="64"/>
      <c r="O432" s="3"/>
      <c r="P432" s="3"/>
      <c r="Q432" s="3"/>
      <c r="R432" s="3"/>
      <c r="S432" s="3"/>
      <c r="T432" s="3"/>
      <c r="U432" s="3"/>
      <c r="V432" s="3"/>
      <c r="W432" s="3"/>
      <c r="X432" s="3"/>
      <c r="Y432" s="3"/>
      <c r="Z432" s="3"/>
      <c r="AA432" s="4"/>
    </row>
    <row r="433" spans="2:27" ht="18" customHeight="1" x14ac:dyDescent="0.2">
      <c r="B433" s="22" t="s">
        <v>3116</v>
      </c>
      <c r="C433" s="63"/>
      <c r="D433" s="63"/>
      <c r="E433" s="63"/>
      <c r="F433" s="63"/>
      <c r="G433" s="63"/>
      <c r="H433" s="63"/>
      <c r="I433" s="63"/>
      <c r="J433" s="63"/>
      <c r="K433" s="63"/>
      <c r="L433" s="63"/>
      <c r="M433" s="64"/>
      <c r="O433" s="3"/>
      <c r="P433" s="3"/>
      <c r="Q433" s="3"/>
      <c r="R433" s="3"/>
      <c r="S433" s="3"/>
      <c r="T433" s="3"/>
      <c r="U433" s="3"/>
      <c r="V433" s="3"/>
      <c r="W433" s="3"/>
      <c r="X433" s="3"/>
      <c r="Y433" s="3"/>
      <c r="Z433" s="3"/>
      <c r="AA433" s="4"/>
    </row>
    <row r="434" spans="2:27" ht="18" customHeight="1" x14ac:dyDescent="0.2">
      <c r="B434" s="22" t="s">
        <v>3117</v>
      </c>
      <c r="C434" s="63"/>
      <c r="D434" s="63"/>
      <c r="E434" s="63"/>
      <c r="F434" s="63"/>
      <c r="G434" s="63"/>
      <c r="H434" s="63"/>
      <c r="I434" s="63"/>
      <c r="J434" s="63"/>
      <c r="K434" s="63"/>
      <c r="L434" s="63"/>
      <c r="M434" s="64"/>
      <c r="O434" s="3"/>
      <c r="P434" s="3"/>
      <c r="Q434" s="3"/>
      <c r="R434" s="3"/>
      <c r="S434" s="3"/>
      <c r="T434" s="3"/>
      <c r="U434" s="3"/>
      <c r="V434" s="3"/>
      <c r="W434" s="3"/>
      <c r="X434" s="3"/>
      <c r="Y434" s="3"/>
      <c r="Z434" s="3"/>
      <c r="AA434" s="4"/>
    </row>
    <row r="435" spans="2:27" ht="18" customHeight="1" x14ac:dyDescent="0.2">
      <c r="B435" s="22"/>
      <c r="C435" s="63"/>
      <c r="D435" s="63"/>
      <c r="E435" s="63"/>
      <c r="F435" s="63"/>
      <c r="G435" s="63"/>
      <c r="H435" s="63"/>
      <c r="I435" s="63"/>
      <c r="J435" s="63"/>
      <c r="K435" s="63"/>
      <c r="L435" s="63"/>
      <c r="M435" s="64"/>
      <c r="O435" s="3"/>
      <c r="P435" s="3"/>
      <c r="Q435" s="3"/>
      <c r="R435" s="3"/>
      <c r="S435" s="3"/>
      <c r="T435" s="3"/>
      <c r="U435" s="3"/>
      <c r="V435" s="3"/>
      <c r="W435" s="3"/>
      <c r="X435" s="3"/>
      <c r="Y435" s="3"/>
      <c r="Z435" s="3"/>
      <c r="AA435" s="4"/>
    </row>
    <row r="436" spans="2:27" ht="18" customHeight="1" x14ac:dyDescent="0.2">
      <c r="B436" s="22" t="s">
        <v>3121</v>
      </c>
      <c r="C436" s="63"/>
      <c r="D436" s="63"/>
      <c r="E436" s="63"/>
      <c r="F436" s="63"/>
      <c r="G436" s="63"/>
      <c r="H436" s="63"/>
      <c r="I436" s="63"/>
      <c r="J436" s="63"/>
      <c r="K436" s="63"/>
      <c r="L436" s="63"/>
      <c r="M436" s="64"/>
      <c r="O436" s="3"/>
      <c r="P436" s="3"/>
      <c r="Q436" s="3"/>
      <c r="R436" s="3"/>
      <c r="S436" s="3"/>
      <c r="T436" s="3"/>
      <c r="U436" s="3"/>
      <c r="V436" s="3"/>
      <c r="W436" s="3"/>
      <c r="X436" s="3"/>
      <c r="Y436" s="3"/>
      <c r="Z436" s="3"/>
      <c r="AA436" s="4"/>
    </row>
    <row r="437" spans="2:27" ht="18" customHeight="1" x14ac:dyDescent="0.2">
      <c r="B437" s="22" t="s">
        <v>3122</v>
      </c>
      <c r="C437" s="63"/>
      <c r="D437" s="63"/>
      <c r="E437" s="63"/>
      <c r="F437" s="63"/>
      <c r="G437" s="63"/>
      <c r="H437" s="63"/>
      <c r="I437" s="63"/>
      <c r="J437" s="63"/>
      <c r="K437" s="63"/>
      <c r="L437" s="63"/>
      <c r="M437" s="64"/>
      <c r="O437" s="3"/>
      <c r="P437" s="3"/>
      <c r="Q437" s="3"/>
      <c r="R437" s="3"/>
      <c r="S437" s="3"/>
      <c r="T437" s="3"/>
      <c r="U437" s="3"/>
      <c r="V437" s="3"/>
      <c r="W437" s="3"/>
      <c r="X437" s="3"/>
      <c r="Y437" s="3"/>
      <c r="Z437" s="3"/>
      <c r="AA437" s="4"/>
    </row>
    <row r="438" spans="2:27" ht="18" customHeight="1" x14ac:dyDescent="0.2">
      <c r="B438" s="22" t="s">
        <v>3123</v>
      </c>
      <c r="C438" s="63"/>
      <c r="D438" s="63"/>
      <c r="E438" s="63"/>
      <c r="F438" s="63"/>
      <c r="G438" s="63"/>
      <c r="H438" s="63"/>
      <c r="I438" s="63"/>
      <c r="J438" s="63"/>
      <c r="K438" s="63"/>
      <c r="L438" s="63"/>
      <c r="M438" s="64"/>
      <c r="O438" s="3"/>
      <c r="P438" s="3"/>
      <c r="Q438" s="3"/>
      <c r="R438" s="3"/>
      <c r="S438" s="3"/>
      <c r="T438" s="3"/>
      <c r="U438" s="3"/>
      <c r="V438" s="3"/>
      <c r="W438" s="3"/>
      <c r="X438" s="3"/>
      <c r="Y438" s="3"/>
      <c r="Z438" s="3"/>
      <c r="AA438" s="4"/>
    </row>
    <row r="439" spans="2:27" ht="18" customHeight="1" x14ac:dyDescent="0.2">
      <c r="B439" s="22" t="s">
        <v>3124</v>
      </c>
      <c r="C439" s="41"/>
      <c r="D439" s="41"/>
      <c r="E439" s="41"/>
      <c r="F439" s="41"/>
      <c r="G439" s="41"/>
      <c r="H439" s="41"/>
      <c r="I439" s="41"/>
      <c r="J439" s="41"/>
      <c r="K439" s="41"/>
      <c r="L439" s="41"/>
      <c r="M439" s="42"/>
      <c r="O439" s="3"/>
      <c r="P439" s="3"/>
      <c r="Q439" s="3"/>
      <c r="R439" s="3"/>
      <c r="S439" s="3"/>
      <c r="T439" s="3"/>
      <c r="U439" s="3"/>
      <c r="V439" s="3"/>
      <c r="W439" s="3"/>
      <c r="X439" s="3"/>
      <c r="Y439" s="3"/>
      <c r="Z439" s="3"/>
      <c r="AA439" s="4"/>
    </row>
    <row r="440" spans="2:27" ht="18" customHeight="1" x14ac:dyDescent="0.2">
      <c r="B440" s="22" t="s">
        <v>3125</v>
      </c>
      <c r="C440" s="63"/>
      <c r="D440" s="63"/>
      <c r="E440" s="63"/>
      <c r="F440" s="63"/>
      <c r="G440" s="63"/>
      <c r="H440" s="63"/>
      <c r="I440" s="63"/>
      <c r="J440" s="63"/>
      <c r="K440" s="63"/>
      <c r="L440" s="63"/>
      <c r="M440" s="64"/>
      <c r="O440" s="3"/>
      <c r="P440" s="3"/>
      <c r="Q440" s="3"/>
      <c r="R440" s="3"/>
      <c r="S440" s="3"/>
      <c r="T440" s="3"/>
      <c r="U440" s="3"/>
      <c r="V440" s="3"/>
      <c r="W440" s="3"/>
      <c r="X440" s="3"/>
      <c r="Y440" s="3"/>
      <c r="Z440" s="3"/>
      <c r="AA440" s="4"/>
    </row>
    <row r="441" spans="2:27" ht="18" customHeight="1" x14ac:dyDescent="0.2">
      <c r="B441" s="22"/>
      <c r="C441" s="63"/>
      <c r="D441" s="63"/>
      <c r="E441" s="63"/>
      <c r="F441" s="63"/>
      <c r="G441" s="63"/>
      <c r="H441" s="63"/>
      <c r="I441" s="63"/>
      <c r="J441" s="63"/>
      <c r="K441" s="63"/>
      <c r="L441" s="63"/>
      <c r="M441" s="64"/>
      <c r="O441" s="3"/>
      <c r="P441" s="3"/>
      <c r="Q441" s="3"/>
      <c r="R441" s="3"/>
      <c r="S441" s="3"/>
      <c r="T441" s="3"/>
      <c r="U441" s="3"/>
      <c r="V441" s="3"/>
      <c r="W441" s="3"/>
      <c r="X441" s="3"/>
      <c r="Y441" s="3"/>
      <c r="Z441" s="3"/>
      <c r="AA441" s="4"/>
    </row>
    <row r="442" spans="2:27" ht="18" customHeight="1" x14ac:dyDescent="0.2">
      <c r="B442" s="22"/>
      <c r="C442" s="33"/>
      <c r="D442" s="33"/>
      <c r="E442" s="33"/>
      <c r="F442" s="33"/>
      <c r="G442" s="33"/>
      <c r="H442" s="33"/>
      <c r="I442" s="33"/>
      <c r="J442" s="33"/>
      <c r="K442" s="33"/>
      <c r="L442" s="33"/>
      <c r="M442" s="34"/>
      <c r="O442" s="3"/>
      <c r="P442" s="3"/>
      <c r="Q442" s="3"/>
      <c r="R442" s="3"/>
      <c r="S442" s="3"/>
      <c r="T442" s="3"/>
      <c r="U442" s="3"/>
      <c r="V442" s="3"/>
      <c r="W442" s="3"/>
      <c r="X442" s="3"/>
      <c r="Y442" s="3"/>
      <c r="Z442" s="3"/>
      <c r="AA442" s="4"/>
    </row>
    <row r="443" spans="2:27" ht="18" customHeight="1" x14ac:dyDescent="0.2">
      <c r="B443" s="37" t="s">
        <v>18</v>
      </c>
      <c r="C443" s="39"/>
      <c r="D443" s="39"/>
      <c r="E443" s="39"/>
      <c r="F443" s="39"/>
      <c r="G443" s="39"/>
      <c r="H443" s="39"/>
      <c r="I443" s="39"/>
      <c r="J443" s="39"/>
      <c r="K443" s="39"/>
      <c r="L443" s="39"/>
      <c r="M443" s="40"/>
      <c r="O443" s="3"/>
      <c r="P443" s="3"/>
      <c r="Q443" s="3"/>
      <c r="R443" s="3"/>
      <c r="S443" s="3"/>
      <c r="T443" s="3"/>
      <c r="U443" s="3"/>
      <c r="V443" s="3"/>
      <c r="W443" s="3"/>
      <c r="X443" s="3"/>
      <c r="Y443" s="3"/>
      <c r="Z443" s="3"/>
      <c r="AA443" s="4"/>
    </row>
    <row r="444" spans="2:27" ht="18" customHeight="1" x14ac:dyDescent="0.2">
      <c r="B444" s="22"/>
      <c r="C444" s="33"/>
      <c r="D444" s="33"/>
      <c r="E444" s="33"/>
      <c r="F444" s="33"/>
      <c r="G444" s="33"/>
      <c r="H444" s="33"/>
      <c r="I444" s="33"/>
      <c r="J444" s="33"/>
      <c r="K444" s="33"/>
      <c r="L444" s="33"/>
      <c r="M444" s="34"/>
      <c r="O444" s="3"/>
      <c r="P444" s="3"/>
      <c r="Q444" s="3"/>
      <c r="R444" s="3"/>
      <c r="S444" s="3"/>
      <c r="T444" s="3"/>
      <c r="U444" s="3"/>
      <c r="V444" s="3"/>
      <c r="W444" s="3"/>
      <c r="X444" s="3"/>
      <c r="Y444" s="3"/>
      <c r="Z444" s="3"/>
      <c r="AA444" s="4"/>
    </row>
    <row r="445" spans="2:27" ht="18" customHeight="1" x14ac:dyDescent="0.2">
      <c r="B445" s="46" t="s">
        <v>3126</v>
      </c>
      <c r="C445" s="47"/>
      <c r="D445" s="47"/>
      <c r="E445" s="47"/>
      <c r="F445" s="47"/>
      <c r="G445" s="47"/>
      <c r="H445" s="47"/>
      <c r="I445" s="47"/>
      <c r="J445" s="47"/>
      <c r="K445" s="47"/>
      <c r="L445" s="47"/>
      <c r="M445" s="48"/>
      <c r="O445" s="3"/>
      <c r="P445" s="3"/>
      <c r="Q445" s="3"/>
      <c r="R445" s="3"/>
      <c r="S445" s="3"/>
      <c r="T445" s="3"/>
      <c r="U445" s="3"/>
      <c r="V445" s="3"/>
      <c r="W445" s="3"/>
      <c r="X445" s="3"/>
      <c r="Y445" s="3"/>
      <c r="Z445" s="3"/>
      <c r="AA445" s="3"/>
    </row>
    <row r="446" spans="2:27" ht="18" customHeight="1" x14ac:dyDescent="0.2">
      <c r="B446" s="22"/>
      <c r="C446" s="47"/>
      <c r="D446" s="47"/>
      <c r="E446" s="47"/>
      <c r="F446" s="47"/>
      <c r="G446" s="47"/>
      <c r="H446" s="47"/>
      <c r="I446" s="47"/>
      <c r="J446" s="47"/>
      <c r="K446" s="47"/>
      <c r="L446" s="47"/>
      <c r="M446" s="48"/>
      <c r="O446" s="3"/>
      <c r="P446" s="3"/>
      <c r="Q446" s="3"/>
      <c r="R446" s="3"/>
      <c r="S446" s="3"/>
      <c r="T446" s="3"/>
      <c r="U446" s="3"/>
      <c r="V446" s="3"/>
      <c r="W446" s="3"/>
      <c r="X446" s="3"/>
      <c r="Y446" s="3"/>
      <c r="Z446" s="3"/>
      <c r="AA446" s="3"/>
    </row>
    <row r="447" spans="2:27" ht="18" customHeight="1" x14ac:dyDescent="0.2">
      <c r="B447" s="22" t="s">
        <v>3132</v>
      </c>
      <c r="C447" s="63"/>
      <c r="D447" s="63"/>
      <c r="E447" s="63"/>
      <c r="F447" s="63"/>
      <c r="G447" s="63"/>
      <c r="H447" s="63"/>
      <c r="I447" s="63"/>
      <c r="J447" s="63"/>
      <c r="K447" s="63"/>
      <c r="L447" s="63"/>
      <c r="M447" s="64"/>
      <c r="O447" s="3"/>
      <c r="P447" s="3"/>
      <c r="Q447" s="3"/>
      <c r="R447" s="3"/>
      <c r="S447" s="3"/>
      <c r="T447" s="3"/>
      <c r="U447" s="3"/>
      <c r="V447" s="3"/>
      <c r="W447" s="3"/>
      <c r="X447" s="3"/>
      <c r="Y447" s="3"/>
      <c r="Z447" s="3"/>
      <c r="AA447" s="3"/>
    </row>
    <row r="448" spans="2:27" ht="18" customHeight="1" x14ac:dyDescent="0.2">
      <c r="B448" s="22" t="s">
        <v>3127</v>
      </c>
      <c r="C448" s="41"/>
      <c r="D448" s="41"/>
      <c r="E448" s="41"/>
      <c r="F448" s="41"/>
      <c r="G448" s="41"/>
      <c r="H448" s="41"/>
      <c r="I448" s="41"/>
      <c r="J448" s="41"/>
      <c r="K448" s="41"/>
      <c r="L448" s="41"/>
      <c r="M448" s="42"/>
      <c r="O448" s="3"/>
      <c r="P448" s="3"/>
      <c r="Q448" s="3"/>
      <c r="R448" s="3"/>
      <c r="S448" s="3"/>
      <c r="T448" s="3"/>
      <c r="U448" s="3"/>
      <c r="V448" s="3"/>
      <c r="W448" s="3"/>
      <c r="X448" s="3"/>
      <c r="Y448" s="3"/>
      <c r="Z448" s="3"/>
      <c r="AA448" s="3"/>
    </row>
    <row r="449" spans="2:27" ht="18" customHeight="1" x14ac:dyDescent="0.2">
      <c r="B449" s="22" t="s">
        <v>3128</v>
      </c>
      <c r="C449" s="63"/>
      <c r="D449" s="63"/>
      <c r="E449" s="63"/>
      <c r="F449" s="63"/>
      <c r="G449" s="63"/>
      <c r="H449" s="63"/>
      <c r="I449" s="63"/>
      <c r="J449" s="63"/>
      <c r="K449" s="63"/>
      <c r="L449" s="63"/>
      <c r="M449" s="64"/>
      <c r="O449" s="3"/>
      <c r="P449" s="3"/>
      <c r="Q449" s="3"/>
      <c r="R449" s="3"/>
      <c r="S449" s="3"/>
      <c r="T449" s="3"/>
      <c r="U449" s="3"/>
      <c r="V449" s="3"/>
      <c r="W449" s="3"/>
      <c r="X449" s="3"/>
      <c r="Y449" s="3"/>
      <c r="Z449" s="3"/>
      <c r="AA449" s="3"/>
    </row>
    <row r="450" spans="2:27" ht="18" customHeight="1" x14ac:dyDescent="0.2">
      <c r="B450" s="22" t="s">
        <v>3129</v>
      </c>
      <c r="C450" s="63"/>
      <c r="D450" s="63"/>
      <c r="E450" s="63"/>
      <c r="F450" s="63"/>
      <c r="G450" s="63"/>
      <c r="H450" s="63"/>
      <c r="I450" s="63"/>
      <c r="J450" s="63"/>
      <c r="K450" s="63"/>
      <c r="L450" s="63"/>
      <c r="M450" s="64"/>
      <c r="O450" s="3"/>
      <c r="P450" s="3"/>
      <c r="Q450" s="3"/>
      <c r="R450" s="3"/>
      <c r="S450" s="3"/>
      <c r="T450" s="3"/>
      <c r="U450" s="3"/>
      <c r="V450" s="3"/>
      <c r="W450" s="3"/>
      <c r="X450" s="3"/>
      <c r="Y450" s="3"/>
      <c r="Z450" s="3"/>
      <c r="AA450" s="3"/>
    </row>
    <row r="451" spans="2:27" ht="18" customHeight="1" x14ac:dyDescent="0.2">
      <c r="B451" s="22" t="s">
        <v>3131</v>
      </c>
      <c r="C451" s="63"/>
      <c r="D451" s="63"/>
      <c r="E451" s="63"/>
      <c r="F451" s="63"/>
      <c r="G451" s="63"/>
      <c r="H451" s="63"/>
      <c r="I451" s="63"/>
      <c r="J451" s="63"/>
      <c r="K451" s="63"/>
      <c r="L451" s="63"/>
      <c r="M451" s="64"/>
      <c r="O451" s="3"/>
      <c r="P451" s="3"/>
      <c r="Q451" s="3"/>
      <c r="R451" s="3"/>
      <c r="S451" s="3"/>
      <c r="T451" s="3"/>
      <c r="U451" s="3"/>
      <c r="V451" s="3"/>
      <c r="W451" s="3"/>
      <c r="X451" s="3"/>
      <c r="Y451" s="3"/>
      <c r="Z451" s="3"/>
      <c r="AA451" s="3"/>
    </row>
    <row r="452" spans="2:27" ht="18" customHeight="1" x14ac:dyDescent="0.2">
      <c r="B452" s="22" t="s">
        <v>3130</v>
      </c>
      <c r="C452" s="63"/>
      <c r="D452" s="63"/>
      <c r="E452" s="63"/>
      <c r="F452" s="63"/>
      <c r="G452" s="63"/>
      <c r="H452" s="63"/>
      <c r="I452" s="63"/>
      <c r="J452" s="63"/>
      <c r="K452" s="63"/>
      <c r="L452" s="63"/>
      <c r="M452" s="64"/>
      <c r="O452" s="3"/>
      <c r="P452" s="3"/>
      <c r="Q452" s="3"/>
      <c r="R452" s="3"/>
      <c r="S452" s="3"/>
      <c r="T452" s="3"/>
      <c r="U452" s="3"/>
      <c r="V452" s="3"/>
      <c r="W452" s="3"/>
      <c r="X452" s="3"/>
      <c r="Y452" s="3"/>
      <c r="Z452" s="3"/>
      <c r="AA452" s="3"/>
    </row>
    <row r="453" spans="2:27" ht="18" customHeight="1" x14ac:dyDescent="0.2">
      <c r="B453" s="22"/>
      <c r="C453" s="63"/>
      <c r="D453" s="63"/>
      <c r="E453" s="63"/>
      <c r="F453" s="63"/>
      <c r="G453" s="63"/>
      <c r="H453" s="63"/>
      <c r="I453" s="63"/>
      <c r="J453" s="63"/>
      <c r="K453" s="63"/>
      <c r="L453" s="63"/>
      <c r="M453" s="64"/>
      <c r="O453" s="3"/>
      <c r="P453" s="3"/>
      <c r="Q453" s="3"/>
      <c r="R453" s="3"/>
      <c r="S453" s="3"/>
      <c r="T453" s="3"/>
      <c r="U453" s="3"/>
      <c r="V453" s="3"/>
      <c r="W453" s="3"/>
      <c r="X453" s="3"/>
      <c r="Y453" s="3"/>
      <c r="Z453" s="3"/>
      <c r="AA453" s="3"/>
    </row>
    <row r="454" spans="2:27" ht="18" customHeight="1" x14ac:dyDescent="0.2">
      <c r="B454" s="22"/>
      <c r="C454" s="63"/>
      <c r="D454" s="63"/>
      <c r="E454" s="63"/>
      <c r="F454" s="63"/>
      <c r="G454" s="63"/>
      <c r="H454" s="63"/>
      <c r="I454" s="63"/>
      <c r="J454" s="63"/>
      <c r="K454" s="63"/>
      <c r="L454" s="63"/>
      <c r="M454" s="64"/>
      <c r="O454" s="3"/>
      <c r="P454" s="3"/>
      <c r="Q454" s="3"/>
      <c r="R454" s="3"/>
      <c r="S454" s="3"/>
      <c r="T454" s="3"/>
      <c r="U454" s="3"/>
      <c r="V454" s="3"/>
      <c r="W454" s="3"/>
      <c r="X454" s="3"/>
      <c r="Y454" s="3"/>
      <c r="Z454" s="3"/>
      <c r="AA454" s="3"/>
    </row>
    <row r="455" spans="2:27" ht="18" customHeight="1" x14ac:dyDescent="0.2">
      <c r="B455" s="9"/>
      <c r="C455" s="10"/>
      <c r="D455" s="10"/>
      <c r="E455" s="10"/>
      <c r="F455" s="10"/>
      <c r="G455" s="10"/>
      <c r="H455" s="10"/>
      <c r="I455" s="10"/>
      <c r="J455" s="10"/>
      <c r="K455" s="10"/>
      <c r="L455" s="10"/>
      <c r="M455" s="11"/>
    </row>
    <row r="459" spans="2:27" x14ac:dyDescent="0.2">
      <c r="E459" s="23"/>
    </row>
  </sheetData>
  <mergeCells count="19">
    <mergeCell ref="D424:D425"/>
    <mergeCell ref="B288:M288"/>
    <mergeCell ref="B371:M371"/>
    <mergeCell ref="B254:M254"/>
    <mergeCell ref="B136:M136"/>
    <mergeCell ref="B160:M160"/>
    <mergeCell ref="B161:M161"/>
    <mergeCell ref="B222:M222"/>
    <mergeCell ref="B241:M241"/>
    <mergeCell ref="H271:L271"/>
    <mergeCell ref="H272:L272"/>
    <mergeCell ref="B5:M5"/>
    <mergeCell ref="B110:M110"/>
    <mergeCell ref="B99:M99"/>
    <mergeCell ref="B83:M83"/>
    <mergeCell ref="B78:M78"/>
    <mergeCell ref="B71:M71"/>
    <mergeCell ref="B13:M13"/>
    <mergeCell ref="B40:M40"/>
  </mergeCells>
  <phoneticPr fontId="3" type="noConversion"/>
  <conditionalFormatting sqref="G82">
    <cfRule type="cellIs" dxfId="1" priority="5" operator="lessThan">
      <formula>0</formula>
    </cfRule>
    <cfRule type="cellIs" dxfId="0" priority="6" operator="greaterThan">
      <formula>0</formula>
    </cfRule>
  </conditionalFormatting>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9"/>
  <sheetViews>
    <sheetView workbookViewId="0">
      <selection activeCell="G6" sqref="G6"/>
    </sheetView>
  </sheetViews>
  <sheetFormatPr baseColWidth="10" defaultRowHeight="16" x14ac:dyDescent="0.2"/>
  <cols>
    <col min="1" max="16384" width="10.83203125" style="78"/>
  </cols>
  <sheetData>
    <row r="1" spans="1:24" x14ac:dyDescent="0.2">
      <c r="A1" s="78" t="s">
        <v>142</v>
      </c>
    </row>
    <row r="3" spans="1:24" x14ac:dyDescent="0.2">
      <c r="A3" s="78" t="s">
        <v>143</v>
      </c>
      <c r="B3" s="78" t="s">
        <v>144</v>
      </c>
      <c r="C3" s="78" t="s">
        <v>145</v>
      </c>
      <c r="D3" s="78" t="s">
        <v>146</v>
      </c>
      <c r="E3" s="78" t="s">
        <v>147</v>
      </c>
      <c r="F3" s="78" t="s">
        <v>148</v>
      </c>
      <c r="G3" s="78" t="s">
        <v>149</v>
      </c>
      <c r="H3" s="78" t="s">
        <v>150</v>
      </c>
      <c r="I3" s="78" t="s">
        <v>151</v>
      </c>
      <c r="J3" s="78" t="s">
        <v>152</v>
      </c>
      <c r="K3" s="78" t="s">
        <v>153</v>
      </c>
      <c r="L3" s="78" t="s">
        <v>154</v>
      </c>
      <c r="M3" s="78" t="s">
        <v>155</v>
      </c>
      <c r="N3" s="78" t="s">
        <v>156</v>
      </c>
      <c r="O3" s="78" t="s">
        <v>157</v>
      </c>
      <c r="P3" s="78" t="s">
        <v>158</v>
      </c>
      <c r="Q3" s="78" t="s">
        <v>159</v>
      </c>
      <c r="R3" s="78" t="s">
        <v>160</v>
      </c>
      <c r="S3" s="78" t="s">
        <v>159</v>
      </c>
    </row>
    <row r="5" spans="1:24" x14ac:dyDescent="0.2">
      <c r="A5" s="78" t="s">
        <v>161</v>
      </c>
      <c r="B5" s="78">
        <v>39.880000000000003</v>
      </c>
      <c r="C5" s="78">
        <v>40</v>
      </c>
      <c r="D5" s="78">
        <v>36.880000000000003</v>
      </c>
      <c r="E5" s="78">
        <v>37</v>
      </c>
      <c r="F5" s="78">
        <v>11291717</v>
      </c>
      <c r="G5" s="78" t="s">
        <v>162</v>
      </c>
      <c r="H5" s="78" t="s">
        <v>162</v>
      </c>
      <c r="I5" s="78" t="s">
        <v>162</v>
      </c>
      <c r="J5" s="78" t="s">
        <v>162</v>
      </c>
      <c r="K5" s="78" t="s">
        <v>162</v>
      </c>
      <c r="L5" s="78">
        <v>0</v>
      </c>
      <c r="M5" s="78">
        <v>112917.17</v>
      </c>
      <c r="N5" s="78" t="s">
        <v>162</v>
      </c>
      <c r="O5" s="78" t="s">
        <v>162</v>
      </c>
      <c r="P5" s="78">
        <v>13.3</v>
      </c>
      <c r="Q5" s="78" t="s">
        <v>162</v>
      </c>
      <c r="R5" s="78">
        <v>45.01</v>
      </c>
      <c r="S5" s="78" t="s">
        <v>162</v>
      </c>
      <c r="T5" s="78">
        <v>1117.3599999999999</v>
      </c>
      <c r="U5" s="78">
        <v>1138.47</v>
      </c>
      <c r="V5" s="78">
        <v>1117.3599999999999</v>
      </c>
      <c r="W5" s="78">
        <v>1137.6600000000001</v>
      </c>
      <c r="X5" s="78">
        <v>1391123</v>
      </c>
    </row>
    <row r="6" spans="1:24" x14ac:dyDescent="0.2">
      <c r="A6" s="78" t="s">
        <v>163</v>
      </c>
      <c r="B6" s="78">
        <v>36</v>
      </c>
      <c r="C6" s="78">
        <v>37.94</v>
      </c>
      <c r="D6" s="78">
        <v>35.049999999999997</v>
      </c>
      <c r="E6" s="78">
        <v>37.799999999999997</v>
      </c>
      <c r="F6" s="78">
        <v>5508257</v>
      </c>
      <c r="G6" s="78" t="s">
        <v>162</v>
      </c>
      <c r="H6" s="78" t="s">
        <v>162</v>
      </c>
      <c r="I6" s="78" t="s">
        <v>162</v>
      </c>
      <c r="J6" s="78" t="s">
        <v>162</v>
      </c>
      <c r="K6" s="78" t="s">
        <v>162</v>
      </c>
      <c r="L6" s="78">
        <v>0</v>
      </c>
      <c r="M6" s="78">
        <v>55082.57</v>
      </c>
      <c r="N6" s="78" t="s">
        <v>162</v>
      </c>
      <c r="O6" s="78" t="s">
        <v>162</v>
      </c>
      <c r="P6" s="78">
        <v>14.9</v>
      </c>
      <c r="Q6" s="78" t="s">
        <v>162</v>
      </c>
      <c r="R6" s="78">
        <v>44.19</v>
      </c>
      <c r="S6" s="78" t="s">
        <v>162</v>
      </c>
      <c r="T6" s="78">
        <v>1142.17</v>
      </c>
      <c r="U6" s="78">
        <v>1155.52</v>
      </c>
      <c r="V6" s="78">
        <v>1140.04</v>
      </c>
      <c r="W6" s="78">
        <v>1155.1099999999999</v>
      </c>
      <c r="X6" s="78">
        <v>1695881</v>
      </c>
    </row>
    <row r="7" spans="1:24" x14ac:dyDescent="0.2">
      <c r="A7" s="78" t="s">
        <v>164</v>
      </c>
      <c r="B7" s="78">
        <v>37.979999999999997</v>
      </c>
      <c r="C7" s="78">
        <v>39.68</v>
      </c>
      <c r="D7" s="78">
        <v>37.81</v>
      </c>
      <c r="E7" s="78">
        <v>39.26</v>
      </c>
      <c r="F7" s="78">
        <v>5829327</v>
      </c>
      <c r="G7" s="78" t="s">
        <v>162</v>
      </c>
      <c r="H7" s="78" t="s">
        <v>162</v>
      </c>
      <c r="I7" s="78" t="s">
        <v>162</v>
      </c>
      <c r="J7" s="78" t="s">
        <v>162</v>
      </c>
      <c r="K7" s="78" t="s">
        <v>162</v>
      </c>
      <c r="L7" s="78">
        <v>0</v>
      </c>
      <c r="M7" s="78">
        <v>58293.27</v>
      </c>
      <c r="N7" s="78" t="s">
        <v>162</v>
      </c>
      <c r="O7" s="78" t="s">
        <v>162</v>
      </c>
      <c r="P7" s="78">
        <v>19.86</v>
      </c>
      <c r="Q7" s="78" t="s">
        <v>162</v>
      </c>
      <c r="R7" s="78">
        <v>48.35</v>
      </c>
      <c r="S7" s="78" t="s">
        <v>162</v>
      </c>
      <c r="T7" s="78">
        <v>1153.9100000000001</v>
      </c>
      <c r="U7" s="78">
        <v>1159.1199999999999</v>
      </c>
      <c r="V7" s="78">
        <v>1146.3800000000001</v>
      </c>
      <c r="W7" s="78">
        <v>1155.3499999999999</v>
      </c>
      <c r="X7" s="78">
        <v>1683527</v>
      </c>
    </row>
    <row r="8" spans="1:24" x14ac:dyDescent="0.2">
      <c r="A8" s="78" t="s">
        <v>165</v>
      </c>
      <c r="B8" s="78">
        <v>38.909999999999997</v>
      </c>
      <c r="C8" s="78">
        <v>39.11</v>
      </c>
      <c r="D8" s="78">
        <v>38.1</v>
      </c>
      <c r="E8" s="78">
        <v>38.5</v>
      </c>
      <c r="F8" s="78">
        <v>3532307</v>
      </c>
      <c r="G8" s="78" t="s">
        <v>162</v>
      </c>
      <c r="H8" s="78" t="s">
        <v>162</v>
      </c>
      <c r="I8" s="78" t="s">
        <v>162</v>
      </c>
      <c r="J8" s="78" t="s">
        <v>162</v>
      </c>
      <c r="K8" s="78" t="s">
        <v>162</v>
      </c>
      <c r="L8" s="78">
        <v>0</v>
      </c>
      <c r="M8" s="78">
        <v>35323.07</v>
      </c>
      <c r="N8" s="78" t="s">
        <v>162</v>
      </c>
      <c r="O8" s="78" t="s">
        <v>162</v>
      </c>
      <c r="P8" s="78">
        <v>18.489999999999998</v>
      </c>
      <c r="Q8" s="78" t="s">
        <v>162</v>
      </c>
      <c r="R8" s="78">
        <v>45.25</v>
      </c>
      <c r="S8" s="78" t="s">
        <v>162</v>
      </c>
      <c r="T8" s="78">
        <v>1153.6300000000001</v>
      </c>
      <c r="U8" s="78">
        <v>1159.4100000000001</v>
      </c>
      <c r="V8" s="78">
        <v>1134.0899999999999</v>
      </c>
      <c r="W8" s="78">
        <v>1134.79</v>
      </c>
      <c r="X8" s="78">
        <v>1559129</v>
      </c>
    </row>
    <row r="9" spans="1:24" x14ac:dyDescent="0.2">
      <c r="A9" s="78" t="s">
        <v>166</v>
      </c>
      <c r="B9" s="78">
        <v>37.9</v>
      </c>
      <c r="C9" s="78">
        <v>37.9</v>
      </c>
      <c r="D9" s="78">
        <v>35.5</v>
      </c>
      <c r="E9" s="78">
        <v>36.57</v>
      </c>
      <c r="F9" s="78">
        <v>2843681</v>
      </c>
      <c r="G9" s="78">
        <v>37.83</v>
      </c>
      <c r="H9" s="78" t="s">
        <v>162</v>
      </c>
      <c r="I9" s="78" t="s">
        <v>162</v>
      </c>
      <c r="J9" s="78" t="s">
        <v>162</v>
      </c>
      <c r="K9" s="78" t="s">
        <v>162</v>
      </c>
      <c r="L9" s="78">
        <v>0</v>
      </c>
      <c r="M9" s="78">
        <v>28436.81</v>
      </c>
      <c r="N9" s="78">
        <v>58010.58</v>
      </c>
      <c r="O9" s="78" t="s">
        <v>162</v>
      </c>
      <c r="P9" s="78">
        <v>13.04</v>
      </c>
      <c r="Q9" s="78" t="s">
        <v>162</v>
      </c>
      <c r="R9" s="78">
        <v>38.200000000000003</v>
      </c>
      <c r="S9" s="78" t="s">
        <v>162</v>
      </c>
      <c r="T9" s="78">
        <v>1132.73</v>
      </c>
      <c r="U9" s="78">
        <v>1139.78</v>
      </c>
      <c r="V9" s="78">
        <v>1119.6099999999999</v>
      </c>
      <c r="W9" s="78">
        <v>1126.52</v>
      </c>
      <c r="X9" s="78">
        <v>1974030</v>
      </c>
    </row>
    <row r="10" spans="1:24" x14ac:dyDescent="0.2">
      <c r="A10" s="78" t="s">
        <v>167</v>
      </c>
      <c r="B10" s="78">
        <v>36.31</v>
      </c>
      <c r="C10" s="78">
        <v>40.229999999999997</v>
      </c>
      <c r="D10" s="78">
        <v>36.25</v>
      </c>
      <c r="E10" s="78">
        <v>40.229999999999997</v>
      </c>
      <c r="F10" s="78">
        <v>7148590</v>
      </c>
      <c r="G10" s="78">
        <v>38.47</v>
      </c>
      <c r="H10" s="78" t="s">
        <v>162</v>
      </c>
      <c r="I10" s="78" t="s">
        <v>162</v>
      </c>
      <c r="J10" s="78" t="s">
        <v>162</v>
      </c>
      <c r="K10" s="78" t="s">
        <v>162</v>
      </c>
      <c r="L10" s="78">
        <v>0</v>
      </c>
      <c r="M10" s="78">
        <v>71485.899999999994</v>
      </c>
      <c r="N10" s="78">
        <v>49724.32</v>
      </c>
      <c r="O10" s="78" t="s">
        <v>162</v>
      </c>
      <c r="P10" s="78">
        <v>32.049999999999997</v>
      </c>
      <c r="Q10" s="78" t="s">
        <v>162</v>
      </c>
      <c r="R10" s="78">
        <v>54.77</v>
      </c>
      <c r="S10" s="78" t="s">
        <v>162</v>
      </c>
      <c r="T10" s="78">
        <v>1124.3399999999999</v>
      </c>
      <c r="U10" s="78">
        <v>1124.3399999999999</v>
      </c>
      <c r="V10" s="78">
        <v>1089.06</v>
      </c>
      <c r="W10" s="78">
        <v>1093.77</v>
      </c>
      <c r="X10" s="78">
        <v>1591818</v>
      </c>
    </row>
    <row r="11" spans="1:24" x14ac:dyDescent="0.2">
      <c r="A11" s="78" t="s">
        <v>168</v>
      </c>
      <c r="B11" s="78">
        <v>40</v>
      </c>
      <c r="C11" s="78">
        <v>40.74</v>
      </c>
      <c r="D11" s="78">
        <v>38.01</v>
      </c>
      <c r="E11" s="78">
        <v>38.299999999999997</v>
      </c>
      <c r="F11" s="78">
        <v>4681267</v>
      </c>
      <c r="G11" s="78">
        <v>38.57</v>
      </c>
      <c r="H11" s="78" t="s">
        <v>162</v>
      </c>
      <c r="I11" s="78" t="s">
        <v>162</v>
      </c>
      <c r="J11" s="78" t="s">
        <v>162</v>
      </c>
      <c r="K11" s="78" t="s">
        <v>162</v>
      </c>
      <c r="L11" s="78">
        <v>0</v>
      </c>
      <c r="M11" s="78">
        <v>46812.67</v>
      </c>
      <c r="N11" s="78">
        <v>48070.34</v>
      </c>
      <c r="O11" s="78" t="s">
        <v>162</v>
      </c>
      <c r="P11" s="78">
        <v>23.99</v>
      </c>
      <c r="Q11" s="78" t="s">
        <v>162</v>
      </c>
      <c r="R11" s="78">
        <v>50.44</v>
      </c>
      <c r="S11" s="78" t="s">
        <v>162</v>
      </c>
      <c r="T11" s="78">
        <v>1089.99</v>
      </c>
      <c r="U11" s="78">
        <v>1089.99</v>
      </c>
      <c r="V11" s="78">
        <v>1068.4000000000001</v>
      </c>
      <c r="W11" s="78">
        <v>1078.3699999999999</v>
      </c>
      <c r="X11" s="78">
        <v>1376431</v>
      </c>
    </row>
    <row r="12" spans="1:24" x14ac:dyDescent="0.2">
      <c r="A12" s="78" t="s">
        <v>169</v>
      </c>
      <c r="B12" s="78">
        <v>38.21</v>
      </c>
      <c r="C12" s="78">
        <v>40.98</v>
      </c>
      <c r="D12" s="78">
        <v>37.03</v>
      </c>
      <c r="E12" s="78">
        <v>40.49</v>
      </c>
      <c r="F12" s="78">
        <v>5003681</v>
      </c>
      <c r="G12" s="78">
        <v>38.82</v>
      </c>
      <c r="H12" s="78" t="s">
        <v>162</v>
      </c>
      <c r="I12" s="78" t="s">
        <v>162</v>
      </c>
      <c r="J12" s="78" t="s">
        <v>162</v>
      </c>
      <c r="K12" s="78" t="s">
        <v>162</v>
      </c>
      <c r="L12" s="78">
        <v>0</v>
      </c>
      <c r="M12" s="78">
        <v>50036.81</v>
      </c>
      <c r="N12" s="78">
        <v>46419.05</v>
      </c>
      <c r="O12" s="78" t="s">
        <v>162</v>
      </c>
      <c r="P12" s="78">
        <v>31.31</v>
      </c>
      <c r="Q12" s="78" t="s">
        <v>162</v>
      </c>
      <c r="R12" s="78">
        <v>56.45</v>
      </c>
      <c r="S12" s="78" t="s">
        <v>162</v>
      </c>
      <c r="T12" s="78">
        <v>1083.1199999999999</v>
      </c>
      <c r="U12" s="78">
        <v>1095.52</v>
      </c>
      <c r="V12" s="78">
        <v>1071.0899999999999</v>
      </c>
      <c r="W12" s="78">
        <v>1089.67</v>
      </c>
      <c r="X12" s="78">
        <v>1234470</v>
      </c>
    </row>
    <row r="13" spans="1:24" x14ac:dyDescent="0.2">
      <c r="A13" s="78" t="s">
        <v>170</v>
      </c>
      <c r="B13" s="78">
        <v>39.01</v>
      </c>
      <c r="C13" s="78">
        <v>39.75</v>
      </c>
      <c r="D13" s="78">
        <v>38.130000000000003</v>
      </c>
      <c r="E13" s="78">
        <v>38.47</v>
      </c>
      <c r="F13" s="78">
        <v>3987903</v>
      </c>
      <c r="G13" s="78">
        <v>38.81</v>
      </c>
      <c r="H13" s="78" t="s">
        <v>162</v>
      </c>
      <c r="I13" s="78" t="s">
        <v>162</v>
      </c>
      <c r="J13" s="78" t="s">
        <v>162</v>
      </c>
      <c r="K13" s="78" t="s">
        <v>162</v>
      </c>
      <c r="L13" s="78">
        <v>0</v>
      </c>
      <c r="M13" s="78">
        <v>39879.03</v>
      </c>
      <c r="N13" s="78">
        <v>47330.239999999998</v>
      </c>
      <c r="O13" s="78" t="s">
        <v>162</v>
      </c>
      <c r="P13" s="78">
        <v>22.3</v>
      </c>
      <c r="Q13" s="78" t="s">
        <v>162</v>
      </c>
      <c r="R13" s="78">
        <v>51.36</v>
      </c>
      <c r="S13" s="78" t="s">
        <v>162</v>
      </c>
      <c r="T13" s="78">
        <v>1094.83</v>
      </c>
      <c r="U13" s="78">
        <v>1097.0999999999999</v>
      </c>
      <c r="V13" s="78">
        <v>1089.67</v>
      </c>
      <c r="W13" s="78">
        <v>1093.8599999999999</v>
      </c>
      <c r="X13" s="78">
        <v>1776971</v>
      </c>
    </row>
    <row r="14" spans="1:24" x14ac:dyDescent="0.2">
      <c r="A14" s="78" t="s">
        <v>171</v>
      </c>
      <c r="B14" s="78">
        <v>39.4</v>
      </c>
      <c r="C14" s="78">
        <v>41.55</v>
      </c>
      <c r="D14" s="78">
        <v>39.299999999999997</v>
      </c>
      <c r="E14" s="78">
        <v>39.880000000000003</v>
      </c>
      <c r="F14" s="78">
        <v>4426462</v>
      </c>
      <c r="G14" s="78">
        <v>39.47</v>
      </c>
      <c r="H14" s="78">
        <v>38.65</v>
      </c>
      <c r="I14" s="78" t="s">
        <v>162</v>
      </c>
      <c r="J14" s="78" t="s">
        <v>162</v>
      </c>
      <c r="K14" s="78" t="s">
        <v>162</v>
      </c>
      <c r="L14" s="78">
        <v>0</v>
      </c>
      <c r="M14" s="78">
        <v>44264.62</v>
      </c>
      <c r="N14" s="78">
        <v>50495.8</v>
      </c>
      <c r="O14" s="78">
        <v>54253.19</v>
      </c>
      <c r="P14" s="78">
        <v>32.049999999999997</v>
      </c>
      <c r="Q14" s="78" t="s">
        <v>162</v>
      </c>
      <c r="R14" s="78">
        <v>57.79</v>
      </c>
      <c r="S14" s="78" t="s">
        <v>162</v>
      </c>
      <c r="T14" s="78">
        <v>1092.0899999999999</v>
      </c>
      <c r="U14" s="78">
        <v>1092.0899999999999</v>
      </c>
      <c r="V14" s="78">
        <v>1065.75</v>
      </c>
      <c r="W14" s="78">
        <v>1067.42</v>
      </c>
      <c r="X14" s="78">
        <v>1534370</v>
      </c>
    </row>
    <row r="15" spans="1:24" x14ac:dyDescent="0.2">
      <c r="A15" s="78" t="s">
        <v>172</v>
      </c>
      <c r="B15" s="78">
        <v>38.4</v>
      </c>
      <c r="C15" s="78">
        <v>41.41</v>
      </c>
      <c r="D15" s="78">
        <v>37.08</v>
      </c>
      <c r="E15" s="78">
        <v>40</v>
      </c>
      <c r="F15" s="78">
        <v>3888711</v>
      </c>
      <c r="G15" s="78">
        <v>39.43</v>
      </c>
      <c r="H15" s="78">
        <v>38.950000000000003</v>
      </c>
      <c r="I15" s="78" t="s">
        <v>162</v>
      </c>
      <c r="J15" s="78" t="s">
        <v>162</v>
      </c>
      <c r="K15" s="78" t="s">
        <v>162</v>
      </c>
      <c r="L15" s="78">
        <v>0</v>
      </c>
      <c r="M15" s="78">
        <v>38887.11</v>
      </c>
      <c r="N15" s="78">
        <v>43976.05</v>
      </c>
      <c r="O15" s="78">
        <v>46850.19</v>
      </c>
      <c r="P15" s="78">
        <v>43.84</v>
      </c>
      <c r="Q15" s="78" t="s">
        <v>162</v>
      </c>
      <c r="R15" s="78">
        <v>63.5</v>
      </c>
      <c r="S15" s="78" t="s">
        <v>162</v>
      </c>
      <c r="T15" s="78">
        <v>1066.44</v>
      </c>
      <c r="U15" s="78">
        <v>1066.99</v>
      </c>
      <c r="V15" s="78">
        <v>1025.6600000000001</v>
      </c>
      <c r="W15" s="78">
        <v>1028.1600000000001</v>
      </c>
      <c r="X15" s="78">
        <v>1701014</v>
      </c>
    </row>
    <row r="16" spans="1:24" x14ac:dyDescent="0.2">
      <c r="A16" s="78" t="s">
        <v>173</v>
      </c>
      <c r="B16" s="78">
        <v>39.5</v>
      </c>
      <c r="C16" s="78">
        <v>43.69</v>
      </c>
      <c r="D16" s="78">
        <v>38.950000000000003</v>
      </c>
      <c r="E16" s="78">
        <v>42.98</v>
      </c>
      <c r="F16" s="78">
        <v>4841763</v>
      </c>
      <c r="G16" s="78">
        <v>40.36</v>
      </c>
      <c r="H16" s="78">
        <v>39.47</v>
      </c>
      <c r="I16" s="78" t="s">
        <v>162</v>
      </c>
      <c r="J16" s="78" t="s">
        <v>162</v>
      </c>
      <c r="K16" s="78" t="s">
        <v>162</v>
      </c>
      <c r="L16" s="78">
        <v>0</v>
      </c>
      <c r="M16" s="78">
        <v>48417.63</v>
      </c>
      <c r="N16" s="78">
        <v>44297.04</v>
      </c>
      <c r="O16" s="78">
        <v>46183.69</v>
      </c>
      <c r="P16" s="78">
        <v>59.14</v>
      </c>
      <c r="Q16" s="78" t="s">
        <v>162</v>
      </c>
      <c r="R16" s="78">
        <v>72.150000000000006</v>
      </c>
      <c r="S16" s="78" t="s">
        <v>162</v>
      </c>
      <c r="T16" s="78">
        <v>1021.84</v>
      </c>
      <c r="U16" s="78">
        <v>1029.8599999999999</v>
      </c>
      <c r="V16" s="78">
        <v>1014.63</v>
      </c>
      <c r="W16" s="78">
        <v>1025.72</v>
      </c>
      <c r="X16" s="78">
        <v>1018064</v>
      </c>
    </row>
    <row r="17" spans="1:24" x14ac:dyDescent="0.2">
      <c r="A17" s="78" t="s">
        <v>174</v>
      </c>
      <c r="B17" s="78">
        <v>42</v>
      </c>
      <c r="C17" s="78">
        <v>44.6</v>
      </c>
      <c r="D17" s="78">
        <v>41.32</v>
      </c>
      <c r="E17" s="78">
        <v>43.41</v>
      </c>
      <c r="F17" s="78">
        <v>4274642</v>
      </c>
      <c r="G17" s="78">
        <v>40.950000000000003</v>
      </c>
      <c r="H17" s="78">
        <v>39.880000000000003</v>
      </c>
      <c r="I17" s="78" t="s">
        <v>162</v>
      </c>
      <c r="J17" s="78" t="s">
        <v>162</v>
      </c>
      <c r="K17" s="78" t="s">
        <v>162</v>
      </c>
      <c r="L17" s="78">
        <v>0</v>
      </c>
      <c r="M17" s="78">
        <v>42746.42</v>
      </c>
      <c r="N17" s="78">
        <v>42838.96</v>
      </c>
      <c r="O17" s="78">
        <v>44629.01</v>
      </c>
      <c r="P17" s="78">
        <v>58.7</v>
      </c>
      <c r="Q17" s="78" t="s">
        <v>162</v>
      </c>
      <c r="R17" s="78">
        <v>70.900000000000006</v>
      </c>
      <c r="S17" s="78" t="s">
        <v>162</v>
      </c>
      <c r="T17" s="78">
        <v>1025.93</v>
      </c>
      <c r="U17" s="78">
        <v>1048.5999999999999</v>
      </c>
      <c r="V17" s="78">
        <v>1023.15</v>
      </c>
      <c r="W17" s="78">
        <v>1048.54</v>
      </c>
      <c r="X17" s="78">
        <v>1178339</v>
      </c>
    </row>
    <row r="18" spans="1:24" x14ac:dyDescent="0.2">
      <c r="A18" s="78" t="s">
        <v>175</v>
      </c>
      <c r="B18" s="78">
        <v>42.55</v>
      </c>
      <c r="C18" s="78">
        <v>46.5</v>
      </c>
      <c r="D18" s="78">
        <v>42.2</v>
      </c>
      <c r="E18" s="78">
        <v>44.3</v>
      </c>
      <c r="F18" s="78">
        <v>4623911</v>
      </c>
      <c r="G18" s="78">
        <v>42.11</v>
      </c>
      <c r="H18" s="78">
        <v>40.46</v>
      </c>
      <c r="I18" s="78" t="s">
        <v>162</v>
      </c>
      <c r="J18" s="78" t="s">
        <v>162</v>
      </c>
      <c r="K18" s="78" t="s">
        <v>162</v>
      </c>
      <c r="L18" s="78">
        <v>0</v>
      </c>
      <c r="M18" s="78">
        <v>46239.11</v>
      </c>
      <c r="N18" s="78">
        <v>44110.98</v>
      </c>
      <c r="O18" s="78">
        <v>45720.61</v>
      </c>
      <c r="P18" s="78">
        <v>68.94</v>
      </c>
      <c r="Q18" s="78" t="s">
        <v>162</v>
      </c>
      <c r="R18" s="78">
        <v>75.87</v>
      </c>
      <c r="S18" s="78" t="s">
        <v>162</v>
      </c>
      <c r="T18" s="78">
        <v>1047.77</v>
      </c>
      <c r="U18" s="78">
        <v>1051.52</v>
      </c>
      <c r="V18" s="78">
        <v>1020.29</v>
      </c>
      <c r="W18" s="78">
        <v>1020.39</v>
      </c>
      <c r="X18" s="78">
        <v>1442281</v>
      </c>
    </row>
    <row r="19" spans="1:24" x14ac:dyDescent="0.2">
      <c r="A19" s="78" t="s">
        <v>176</v>
      </c>
      <c r="B19" s="78">
        <v>43.81</v>
      </c>
      <c r="C19" s="78">
        <v>45.47</v>
      </c>
      <c r="D19" s="78">
        <v>42.8</v>
      </c>
      <c r="E19" s="78">
        <v>43.5</v>
      </c>
      <c r="F19" s="78">
        <v>3646594</v>
      </c>
      <c r="G19" s="78">
        <v>42.84</v>
      </c>
      <c r="H19" s="78">
        <v>41.16</v>
      </c>
      <c r="I19" s="78" t="s">
        <v>162</v>
      </c>
      <c r="J19" s="78" t="s">
        <v>162</v>
      </c>
      <c r="K19" s="78" t="s">
        <v>162</v>
      </c>
      <c r="L19" s="78">
        <v>0</v>
      </c>
      <c r="M19" s="78">
        <v>36465.94</v>
      </c>
      <c r="N19" s="78">
        <v>42551.24</v>
      </c>
      <c r="O19" s="78">
        <v>46523.519999999997</v>
      </c>
      <c r="P19" s="78">
        <v>65.47</v>
      </c>
      <c r="Q19" s="78" t="s">
        <v>162</v>
      </c>
      <c r="R19" s="78">
        <v>73.510000000000005</v>
      </c>
      <c r="S19" s="78" t="s">
        <v>162</v>
      </c>
      <c r="T19" s="78">
        <v>1014.72</v>
      </c>
      <c r="U19" s="78">
        <v>1033.52</v>
      </c>
      <c r="V19" s="78">
        <v>1013.27</v>
      </c>
      <c r="W19" s="78">
        <v>1024.51</v>
      </c>
      <c r="X19" s="78">
        <v>1254321</v>
      </c>
    </row>
    <row r="20" spans="1:24" x14ac:dyDescent="0.2">
      <c r="A20" s="78" t="s">
        <v>177</v>
      </c>
      <c r="B20" s="78">
        <v>43.01</v>
      </c>
      <c r="C20" s="78">
        <v>44.12</v>
      </c>
      <c r="D20" s="78">
        <v>41.5</v>
      </c>
      <c r="E20" s="78">
        <v>41.58</v>
      </c>
      <c r="F20" s="78">
        <v>2962952</v>
      </c>
      <c r="G20" s="78">
        <v>43.15</v>
      </c>
      <c r="H20" s="78">
        <v>41.29</v>
      </c>
      <c r="I20" s="78" t="s">
        <v>162</v>
      </c>
      <c r="J20" s="78" t="s">
        <v>162</v>
      </c>
      <c r="K20" s="78" t="s">
        <v>162</v>
      </c>
      <c r="L20" s="78">
        <v>0</v>
      </c>
      <c r="M20" s="78">
        <v>29629.52</v>
      </c>
      <c r="N20" s="78">
        <v>40699.72</v>
      </c>
      <c r="O20" s="78">
        <v>42337.89</v>
      </c>
      <c r="P20" s="78">
        <v>63.53</v>
      </c>
      <c r="Q20" s="78" t="s">
        <v>162</v>
      </c>
      <c r="R20" s="78">
        <v>72.22</v>
      </c>
      <c r="S20" s="78" t="s">
        <v>162</v>
      </c>
      <c r="T20" s="78">
        <v>1024.79</v>
      </c>
      <c r="U20" s="78">
        <v>1029.33</v>
      </c>
      <c r="V20" s="78">
        <v>994.26</v>
      </c>
      <c r="W20" s="78">
        <v>994.97</v>
      </c>
      <c r="X20" s="78">
        <v>1315743</v>
      </c>
    </row>
    <row r="21" spans="1:24" x14ac:dyDescent="0.2">
      <c r="A21" s="78" t="s">
        <v>178</v>
      </c>
      <c r="B21" s="78">
        <v>40.58</v>
      </c>
      <c r="C21" s="78">
        <v>40.97</v>
      </c>
      <c r="D21" s="78">
        <v>37.42</v>
      </c>
      <c r="E21" s="78">
        <v>37.42</v>
      </c>
      <c r="F21" s="78">
        <v>3579605</v>
      </c>
      <c r="G21" s="78">
        <v>42.04</v>
      </c>
      <c r="H21" s="78">
        <v>41.2</v>
      </c>
      <c r="I21" s="78" t="s">
        <v>162</v>
      </c>
      <c r="J21" s="78" t="s">
        <v>162</v>
      </c>
      <c r="K21" s="78" t="s">
        <v>162</v>
      </c>
      <c r="L21" s="78">
        <v>0</v>
      </c>
      <c r="M21" s="78">
        <v>35796.050000000003</v>
      </c>
      <c r="N21" s="78">
        <v>38175.410000000003</v>
      </c>
      <c r="O21" s="78">
        <v>41236.22</v>
      </c>
      <c r="P21" s="78">
        <v>48.78</v>
      </c>
      <c r="Q21" s="78" t="s">
        <v>162</v>
      </c>
      <c r="R21" s="78">
        <v>62.49</v>
      </c>
      <c r="S21" s="78" t="s">
        <v>162</v>
      </c>
      <c r="T21" s="78">
        <v>992.57</v>
      </c>
      <c r="U21" s="78">
        <v>992.57</v>
      </c>
      <c r="V21" s="78">
        <v>968.32</v>
      </c>
      <c r="W21" s="78">
        <v>979</v>
      </c>
      <c r="X21" s="78">
        <v>1421063</v>
      </c>
    </row>
    <row r="22" spans="1:24" x14ac:dyDescent="0.2">
      <c r="A22" s="78" t="s">
        <v>179</v>
      </c>
      <c r="B22" s="78">
        <v>37.51</v>
      </c>
      <c r="C22" s="78">
        <v>39.18</v>
      </c>
      <c r="D22" s="78">
        <v>37.020000000000003</v>
      </c>
      <c r="E22" s="78">
        <v>37.93</v>
      </c>
      <c r="F22" s="78">
        <v>2437289</v>
      </c>
      <c r="G22" s="78">
        <v>40.950000000000003</v>
      </c>
      <c r="H22" s="78">
        <v>40.950000000000003</v>
      </c>
      <c r="I22" s="78" t="s">
        <v>162</v>
      </c>
      <c r="J22" s="78" t="s">
        <v>162</v>
      </c>
      <c r="K22" s="78" t="s">
        <v>162</v>
      </c>
      <c r="L22" s="78">
        <v>0</v>
      </c>
      <c r="M22" s="78">
        <v>24372.89</v>
      </c>
      <c r="N22" s="78">
        <v>34500.699999999997</v>
      </c>
      <c r="O22" s="78">
        <v>38669.83</v>
      </c>
      <c r="P22" s="78">
        <v>49.8</v>
      </c>
      <c r="Q22" s="78" t="s">
        <v>162</v>
      </c>
      <c r="R22" s="78">
        <v>62.85</v>
      </c>
      <c r="S22" s="78" t="s">
        <v>162</v>
      </c>
      <c r="T22" s="78">
        <v>978.07</v>
      </c>
      <c r="U22" s="78">
        <v>995.79</v>
      </c>
      <c r="V22" s="78">
        <v>977.85</v>
      </c>
      <c r="W22" s="78">
        <v>995.74</v>
      </c>
      <c r="X22" s="78">
        <v>1161020</v>
      </c>
    </row>
    <row r="23" spans="1:24" x14ac:dyDescent="0.2">
      <c r="A23" s="78" t="s">
        <v>180</v>
      </c>
      <c r="B23" s="78">
        <v>37.01</v>
      </c>
      <c r="C23" s="78">
        <v>38.85</v>
      </c>
      <c r="D23" s="78">
        <v>36.51</v>
      </c>
      <c r="E23" s="78">
        <v>38.24</v>
      </c>
      <c r="F23" s="78">
        <v>2320187</v>
      </c>
      <c r="G23" s="78">
        <v>39.729999999999997</v>
      </c>
      <c r="H23" s="78">
        <v>40.92</v>
      </c>
      <c r="I23" s="78" t="s">
        <v>162</v>
      </c>
      <c r="J23" s="78" t="s">
        <v>162</v>
      </c>
      <c r="K23" s="78" t="s">
        <v>162</v>
      </c>
      <c r="L23" s="78">
        <v>0</v>
      </c>
      <c r="M23" s="78">
        <v>23201.87</v>
      </c>
      <c r="N23" s="78">
        <v>29893.25</v>
      </c>
      <c r="O23" s="78">
        <v>37002.120000000003</v>
      </c>
      <c r="P23" s="78">
        <v>50.08</v>
      </c>
      <c r="Q23" s="78" t="s">
        <v>162</v>
      </c>
      <c r="R23" s="78">
        <v>62.51</v>
      </c>
      <c r="S23" s="78" t="s">
        <v>162</v>
      </c>
      <c r="T23" s="78">
        <v>991.06</v>
      </c>
      <c r="U23" s="78">
        <v>1015.05</v>
      </c>
      <c r="V23" s="78">
        <v>984.79</v>
      </c>
      <c r="W23" s="78">
        <v>1013.02</v>
      </c>
      <c r="X23" s="78">
        <v>1186127</v>
      </c>
    </row>
    <row r="24" spans="1:24" x14ac:dyDescent="0.2">
      <c r="A24" s="78" t="s">
        <v>181</v>
      </c>
      <c r="B24" s="78">
        <v>38.4</v>
      </c>
      <c r="C24" s="78">
        <v>41.55</v>
      </c>
      <c r="D24" s="78">
        <v>38.4</v>
      </c>
      <c r="E24" s="78">
        <v>40.799999999999997</v>
      </c>
      <c r="F24" s="78">
        <v>2991198</v>
      </c>
      <c r="G24" s="78">
        <v>39.19</v>
      </c>
      <c r="H24" s="78">
        <v>41.02</v>
      </c>
      <c r="I24" s="78">
        <v>39.83</v>
      </c>
      <c r="J24" s="78" t="s">
        <v>162</v>
      </c>
      <c r="K24" s="78" t="s">
        <v>162</v>
      </c>
      <c r="L24" s="78">
        <v>0</v>
      </c>
      <c r="M24" s="78">
        <v>29911.98</v>
      </c>
      <c r="N24" s="78">
        <v>28582.46</v>
      </c>
      <c r="O24" s="78">
        <v>35566.85</v>
      </c>
      <c r="P24" s="78">
        <v>61.91</v>
      </c>
      <c r="Q24" s="78" t="s">
        <v>162</v>
      </c>
      <c r="R24" s="78">
        <v>68.94</v>
      </c>
      <c r="S24" s="78" t="s">
        <v>162</v>
      </c>
      <c r="T24" s="78">
        <v>1013.64</v>
      </c>
      <c r="U24" s="78">
        <v>1023.63</v>
      </c>
      <c r="V24" s="78">
        <v>1011.31</v>
      </c>
      <c r="W24" s="78">
        <v>1020.94</v>
      </c>
      <c r="X24" s="78">
        <v>998536</v>
      </c>
    </row>
    <row r="25" spans="1:24" x14ac:dyDescent="0.2">
      <c r="A25" s="78" t="s">
        <v>182</v>
      </c>
      <c r="B25" s="78">
        <v>41.5</v>
      </c>
      <c r="C25" s="78">
        <v>44.88</v>
      </c>
      <c r="D25" s="78">
        <v>41.5</v>
      </c>
      <c r="E25" s="78">
        <v>44.88</v>
      </c>
      <c r="F25" s="78">
        <v>4858135</v>
      </c>
      <c r="G25" s="78">
        <v>39.85</v>
      </c>
      <c r="H25" s="78">
        <v>41.5</v>
      </c>
      <c r="I25" s="78">
        <v>40.229999999999997</v>
      </c>
      <c r="J25" s="78" t="s">
        <v>162</v>
      </c>
      <c r="K25" s="78" t="s">
        <v>162</v>
      </c>
      <c r="L25" s="78">
        <v>0</v>
      </c>
      <c r="M25" s="78">
        <v>48581.35</v>
      </c>
      <c r="N25" s="78">
        <v>32372.83</v>
      </c>
      <c r="O25" s="78">
        <v>36536.28</v>
      </c>
      <c r="P25" s="78">
        <v>73.95</v>
      </c>
      <c r="Q25" s="78" t="s">
        <v>162</v>
      </c>
      <c r="R25" s="78">
        <v>77.89</v>
      </c>
      <c r="S25" s="78" t="s">
        <v>162</v>
      </c>
      <c r="T25" s="78">
        <v>1021.63</v>
      </c>
      <c r="U25" s="78">
        <v>1030.19</v>
      </c>
      <c r="V25" s="78">
        <v>1014.4</v>
      </c>
      <c r="W25" s="78">
        <v>1029.1199999999999</v>
      </c>
      <c r="X25" s="78">
        <v>1211559</v>
      </c>
    </row>
    <row r="26" spans="1:24" x14ac:dyDescent="0.2">
      <c r="A26" s="78" t="s">
        <v>183</v>
      </c>
      <c r="B26" s="78">
        <v>44</v>
      </c>
      <c r="C26" s="78">
        <v>44.38</v>
      </c>
      <c r="D26" s="78">
        <v>42.71</v>
      </c>
      <c r="E26" s="78">
        <v>43.55</v>
      </c>
      <c r="F26" s="78">
        <v>2832078</v>
      </c>
      <c r="G26" s="78">
        <v>41.08</v>
      </c>
      <c r="H26" s="78">
        <v>41.56</v>
      </c>
      <c r="I26" s="78">
        <v>40.51</v>
      </c>
      <c r="J26" s="78" t="s">
        <v>162</v>
      </c>
      <c r="K26" s="78" t="s">
        <v>162</v>
      </c>
      <c r="L26" s="78">
        <v>0</v>
      </c>
      <c r="M26" s="78">
        <v>28320.78</v>
      </c>
      <c r="N26" s="78">
        <v>30877.77</v>
      </c>
      <c r="O26" s="78">
        <v>34526.589999999997</v>
      </c>
      <c r="P26" s="78">
        <v>70.08</v>
      </c>
      <c r="Q26" s="78" t="s">
        <v>162</v>
      </c>
      <c r="R26" s="78">
        <v>76.099999999999994</v>
      </c>
      <c r="S26" s="78" t="s">
        <v>162</v>
      </c>
      <c r="T26" s="78">
        <v>1029.67</v>
      </c>
      <c r="U26" s="78">
        <v>1034.1400000000001</v>
      </c>
      <c r="V26" s="78">
        <v>1026.9000000000001</v>
      </c>
      <c r="W26" s="78">
        <v>1032.5999999999999</v>
      </c>
      <c r="X26" s="78">
        <v>1447715</v>
      </c>
    </row>
    <row r="27" spans="1:24" x14ac:dyDescent="0.2">
      <c r="A27" s="78" t="s">
        <v>184</v>
      </c>
      <c r="B27" s="78">
        <v>43.92</v>
      </c>
      <c r="C27" s="78">
        <v>47.5</v>
      </c>
      <c r="D27" s="78">
        <v>43.55</v>
      </c>
      <c r="E27" s="78">
        <v>46.23</v>
      </c>
      <c r="F27" s="78">
        <v>4328607</v>
      </c>
      <c r="G27" s="78">
        <v>42.74</v>
      </c>
      <c r="H27" s="78">
        <v>41.84</v>
      </c>
      <c r="I27" s="78">
        <v>40.86</v>
      </c>
      <c r="J27" s="78" t="s">
        <v>162</v>
      </c>
      <c r="K27" s="78" t="s">
        <v>162</v>
      </c>
      <c r="L27" s="78">
        <v>0</v>
      </c>
      <c r="M27" s="78">
        <v>43286.07</v>
      </c>
      <c r="N27" s="78">
        <v>34660.410000000003</v>
      </c>
      <c r="O27" s="78">
        <v>34580.550000000003</v>
      </c>
      <c r="P27" s="78">
        <v>78.180000000000007</v>
      </c>
      <c r="Q27" s="78" t="s">
        <v>162</v>
      </c>
      <c r="R27" s="78">
        <v>80.89</v>
      </c>
      <c r="S27" s="78" t="s">
        <v>162</v>
      </c>
      <c r="T27" s="78">
        <v>1026.45</v>
      </c>
      <c r="U27" s="78">
        <v>1037.8399999999999</v>
      </c>
      <c r="V27" s="78">
        <v>1021.79</v>
      </c>
      <c r="W27" s="78">
        <v>1025.1500000000001</v>
      </c>
      <c r="X27" s="78">
        <v>1287175</v>
      </c>
    </row>
    <row r="28" spans="1:24" x14ac:dyDescent="0.2">
      <c r="A28" s="78" t="s">
        <v>185</v>
      </c>
      <c r="B28" s="78">
        <v>46.18</v>
      </c>
      <c r="C28" s="78">
        <v>46.18</v>
      </c>
      <c r="D28" s="78">
        <v>44.55</v>
      </c>
      <c r="E28" s="78">
        <v>45.7</v>
      </c>
      <c r="F28" s="78">
        <v>3303356</v>
      </c>
      <c r="G28" s="78">
        <v>44.23</v>
      </c>
      <c r="H28" s="78">
        <v>41.98</v>
      </c>
      <c r="I28" s="78">
        <v>41.22</v>
      </c>
      <c r="J28" s="78" t="s">
        <v>162</v>
      </c>
      <c r="K28" s="78" t="s">
        <v>162</v>
      </c>
      <c r="L28" s="78">
        <v>0</v>
      </c>
      <c r="M28" s="78">
        <v>33033.56</v>
      </c>
      <c r="N28" s="78">
        <v>36626.75</v>
      </c>
      <c r="O28" s="78">
        <v>33260</v>
      </c>
      <c r="P28" s="78">
        <v>74.55</v>
      </c>
      <c r="Q28" s="78" t="s">
        <v>162</v>
      </c>
      <c r="R28" s="78">
        <v>78.069999999999993</v>
      </c>
      <c r="S28" s="78" t="s">
        <v>162</v>
      </c>
      <c r="T28" s="78">
        <v>1026.25</v>
      </c>
      <c r="U28" s="78">
        <v>1063.95</v>
      </c>
      <c r="V28" s="78">
        <v>1024.71</v>
      </c>
      <c r="W28" s="78">
        <v>1063.95</v>
      </c>
      <c r="X28" s="78">
        <v>1833971</v>
      </c>
    </row>
    <row r="29" spans="1:24" x14ac:dyDescent="0.2">
      <c r="A29" s="78" t="s">
        <v>186</v>
      </c>
      <c r="B29" s="78">
        <v>45.7</v>
      </c>
      <c r="C29" s="78">
        <v>45.72</v>
      </c>
      <c r="D29" s="78">
        <v>43.41</v>
      </c>
      <c r="E29" s="78">
        <v>45.13</v>
      </c>
      <c r="F29" s="78">
        <v>3409282</v>
      </c>
      <c r="G29" s="78">
        <v>45.1</v>
      </c>
      <c r="H29" s="78">
        <v>42.15</v>
      </c>
      <c r="I29" s="78">
        <v>41.65</v>
      </c>
      <c r="J29" s="78" t="s">
        <v>162</v>
      </c>
      <c r="K29" s="78" t="s">
        <v>162</v>
      </c>
      <c r="L29" s="78">
        <v>0</v>
      </c>
      <c r="M29" s="78">
        <v>34092.82</v>
      </c>
      <c r="N29" s="78">
        <v>37462.910000000003</v>
      </c>
      <c r="O29" s="78">
        <v>33022.69</v>
      </c>
      <c r="P29" s="78">
        <v>72.099999999999994</v>
      </c>
      <c r="Q29" s="78" t="s">
        <v>162</v>
      </c>
      <c r="R29" s="78">
        <v>72.819999999999993</v>
      </c>
      <c r="S29" s="78" t="s">
        <v>162</v>
      </c>
      <c r="T29" s="78">
        <v>1072.31</v>
      </c>
      <c r="U29" s="78">
        <v>1087.31</v>
      </c>
      <c r="V29" s="78">
        <v>1072.31</v>
      </c>
      <c r="W29" s="78">
        <v>1086.56</v>
      </c>
      <c r="X29" s="78">
        <v>2085430</v>
      </c>
    </row>
    <row r="30" spans="1:24" x14ac:dyDescent="0.2">
      <c r="A30" s="78" t="s">
        <v>187</v>
      </c>
      <c r="B30" s="78">
        <v>44.5</v>
      </c>
      <c r="C30" s="78">
        <v>46.98</v>
      </c>
      <c r="D30" s="78">
        <v>44.22</v>
      </c>
      <c r="E30" s="78">
        <v>44.7</v>
      </c>
      <c r="F30" s="78">
        <v>3501212</v>
      </c>
      <c r="G30" s="78">
        <v>45.06</v>
      </c>
      <c r="H30" s="78">
        <v>42.46</v>
      </c>
      <c r="I30" s="78">
        <v>41.87</v>
      </c>
      <c r="J30" s="78" t="s">
        <v>162</v>
      </c>
      <c r="K30" s="78" t="s">
        <v>162</v>
      </c>
      <c r="L30" s="78">
        <v>0</v>
      </c>
      <c r="M30" s="78">
        <v>35012.120000000003</v>
      </c>
      <c r="N30" s="78">
        <v>34749.07</v>
      </c>
      <c r="O30" s="78">
        <v>33560.949999999997</v>
      </c>
      <c r="P30" s="78">
        <v>70.08</v>
      </c>
      <c r="Q30" s="78" t="s">
        <v>162</v>
      </c>
      <c r="R30" s="78">
        <v>70.39</v>
      </c>
      <c r="S30" s="78" t="s">
        <v>162</v>
      </c>
      <c r="T30" s="78">
        <v>1086.8</v>
      </c>
      <c r="U30" s="78">
        <v>1097.56</v>
      </c>
      <c r="V30" s="78">
        <v>1082.27</v>
      </c>
      <c r="W30" s="78">
        <v>1087.73</v>
      </c>
      <c r="X30" s="78">
        <v>2692483</v>
      </c>
    </row>
    <row r="31" spans="1:24" x14ac:dyDescent="0.2">
      <c r="A31" s="78" t="s">
        <v>188</v>
      </c>
      <c r="B31" s="78">
        <v>44.1</v>
      </c>
      <c r="C31" s="78">
        <v>45.39</v>
      </c>
      <c r="D31" s="78">
        <v>43.8</v>
      </c>
      <c r="E31" s="78">
        <v>44.81</v>
      </c>
      <c r="F31" s="78">
        <v>2298166</v>
      </c>
      <c r="G31" s="78">
        <v>45.31</v>
      </c>
      <c r="H31" s="78">
        <v>43.2</v>
      </c>
      <c r="I31" s="78">
        <v>42.2</v>
      </c>
      <c r="J31" s="78" t="s">
        <v>162</v>
      </c>
      <c r="K31" s="78" t="s">
        <v>162</v>
      </c>
      <c r="L31" s="78">
        <v>0</v>
      </c>
      <c r="M31" s="78">
        <v>22981.66</v>
      </c>
      <c r="N31" s="78">
        <v>33681.25</v>
      </c>
      <c r="O31" s="78">
        <v>32279.51</v>
      </c>
      <c r="P31" s="78">
        <v>66.67</v>
      </c>
      <c r="Q31" s="78" t="s">
        <v>162</v>
      </c>
      <c r="R31" s="78">
        <v>66.87</v>
      </c>
      <c r="S31" s="78" t="s">
        <v>162</v>
      </c>
      <c r="T31" s="78">
        <v>1086.77</v>
      </c>
      <c r="U31" s="78">
        <v>1107.24</v>
      </c>
      <c r="V31" s="78">
        <v>1083.8499999999999</v>
      </c>
      <c r="W31" s="78">
        <v>1107.24</v>
      </c>
      <c r="X31" s="78">
        <v>2430058</v>
      </c>
    </row>
    <row r="32" spans="1:24" x14ac:dyDescent="0.2">
      <c r="A32" s="78" t="s">
        <v>189</v>
      </c>
      <c r="B32" s="78">
        <v>45.44</v>
      </c>
      <c r="C32" s="78">
        <v>49.28</v>
      </c>
      <c r="D32" s="78">
        <v>45.13</v>
      </c>
      <c r="E32" s="78">
        <v>46.51</v>
      </c>
      <c r="F32" s="78">
        <v>4457167</v>
      </c>
      <c r="G32" s="78">
        <v>45.37</v>
      </c>
      <c r="H32" s="78">
        <v>44.06</v>
      </c>
      <c r="I32" s="78">
        <v>42.5</v>
      </c>
      <c r="J32" s="78" t="s">
        <v>162</v>
      </c>
      <c r="K32" s="78" t="s">
        <v>162</v>
      </c>
      <c r="L32" s="78">
        <v>0</v>
      </c>
      <c r="M32" s="78">
        <v>44571.67</v>
      </c>
      <c r="N32" s="78">
        <v>33938.370000000003</v>
      </c>
      <c r="O32" s="78">
        <v>34299.39</v>
      </c>
      <c r="P32" s="78">
        <v>71.25</v>
      </c>
      <c r="Q32" s="78" t="s">
        <v>162</v>
      </c>
      <c r="R32" s="78">
        <v>69.69</v>
      </c>
      <c r="S32" s="78" t="s">
        <v>162</v>
      </c>
      <c r="T32" s="78">
        <v>1108.6300000000001</v>
      </c>
      <c r="U32" s="78">
        <v>1116.96</v>
      </c>
      <c r="V32" s="78">
        <v>1103.8900000000001</v>
      </c>
      <c r="W32" s="78">
        <v>1115.33</v>
      </c>
      <c r="X32" s="78">
        <v>2407534</v>
      </c>
    </row>
    <row r="33" spans="1:24" x14ac:dyDescent="0.2">
      <c r="A33" s="78" t="s">
        <v>190</v>
      </c>
      <c r="B33" s="78">
        <v>45.9</v>
      </c>
      <c r="C33" s="78">
        <v>46.31</v>
      </c>
      <c r="D33" s="78">
        <v>44.27</v>
      </c>
      <c r="E33" s="78">
        <v>44.5</v>
      </c>
      <c r="F33" s="78">
        <v>2749766</v>
      </c>
      <c r="G33" s="78">
        <v>45.13</v>
      </c>
      <c r="H33" s="78">
        <v>44.68</v>
      </c>
      <c r="I33" s="78">
        <v>42.8</v>
      </c>
      <c r="J33" s="78" t="s">
        <v>162</v>
      </c>
      <c r="K33" s="78" t="s">
        <v>162</v>
      </c>
      <c r="L33" s="78">
        <v>0</v>
      </c>
      <c r="M33" s="78">
        <v>27497.66</v>
      </c>
      <c r="N33" s="78">
        <v>32831.19</v>
      </c>
      <c r="O33" s="78">
        <v>34728.97</v>
      </c>
      <c r="P33" s="78">
        <v>67.97</v>
      </c>
      <c r="Q33" s="78" t="s">
        <v>162</v>
      </c>
      <c r="R33" s="78">
        <v>66.95</v>
      </c>
      <c r="S33" s="78" t="s">
        <v>162</v>
      </c>
      <c r="T33" s="78">
        <v>1114.45</v>
      </c>
      <c r="U33" s="78">
        <v>1114.69</v>
      </c>
      <c r="V33" s="78">
        <v>1098.5899999999999</v>
      </c>
      <c r="W33" s="78">
        <v>1100.46</v>
      </c>
      <c r="X33" s="78">
        <v>2314419</v>
      </c>
    </row>
    <row r="34" spans="1:24" x14ac:dyDescent="0.2">
      <c r="A34" s="78" t="s">
        <v>191</v>
      </c>
      <c r="B34" s="78">
        <v>44</v>
      </c>
      <c r="C34" s="78">
        <v>45.5</v>
      </c>
      <c r="D34" s="78">
        <v>43.83</v>
      </c>
      <c r="E34" s="78">
        <v>45.05</v>
      </c>
      <c r="F34" s="78">
        <v>1736925</v>
      </c>
      <c r="G34" s="78">
        <v>45.11</v>
      </c>
      <c r="H34" s="78">
        <v>45.11</v>
      </c>
      <c r="I34" s="78">
        <v>43.06</v>
      </c>
      <c r="J34" s="78" t="s">
        <v>162</v>
      </c>
      <c r="K34" s="78" t="s">
        <v>162</v>
      </c>
      <c r="L34" s="78">
        <v>0</v>
      </c>
      <c r="M34" s="78">
        <v>17369.25</v>
      </c>
      <c r="N34" s="78">
        <v>29486.47</v>
      </c>
      <c r="O34" s="78">
        <v>33474.699999999997</v>
      </c>
      <c r="P34" s="78">
        <v>68.790000000000006</v>
      </c>
      <c r="Q34" s="78" t="s">
        <v>162</v>
      </c>
      <c r="R34" s="78">
        <v>65.349999999999994</v>
      </c>
      <c r="S34" s="78" t="s">
        <v>162</v>
      </c>
      <c r="T34" s="78">
        <v>1096.17</v>
      </c>
      <c r="U34" s="78">
        <v>1117.67</v>
      </c>
      <c r="V34" s="78">
        <v>1094.43</v>
      </c>
      <c r="W34" s="78">
        <v>1117.67</v>
      </c>
      <c r="X34" s="78">
        <v>2338857</v>
      </c>
    </row>
    <row r="35" spans="1:24" x14ac:dyDescent="0.2">
      <c r="A35" s="78" t="s">
        <v>192</v>
      </c>
      <c r="B35" s="78">
        <v>44.88</v>
      </c>
      <c r="C35" s="78">
        <v>44.99</v>
      </c>
      <c r="D35" s="78">
        <v>42</v>
      </c>
      <c r="E35" s="78">
        <v>42.02</v>
      </c>
      <c r="F35" s="78">
        <v>2405730</v>
      </c>
      <c r="G35" s="78">
        <v>44.58</v>
      </c>
      <c r="H35" s="78">
        <v>44.82</v>
      </c>
      <c r="I35" s="78">
        <v>43.16</v>
      </c>
      <c r="J35" s="78" t="s">
        <v>162</v>
      </c>
      <c r="K35" s="78" t="s">
        <v>162</v>
      </c>
      <c r="L35" s="78">
        <v>0</v>
      </c>
      <c r="M35" s="78">
        <v>24057.3</v>
      </c>
      <c r="N35" s="78">
        <v>27295.51</v>
      </c>
      <c r="O35" s="78">
        <v>31022.29</v>
      </c>
      <c r="P35" s="78">
        <v>63.45</v>
      </c>
      <c r="Q35" s="78" t="s">
        <v>162</v>
      </c>
      <c r="R35" s="78">
        <v>60.26</v>
      </c>
      <c r="S35" s="78" t="s">
        <v>162</v>
      </c>
      <c r="T35" s="78">
        <v>1118.6099999999999</v>
      </c>
      <c r="U35" s="78">
        <v>1122.18</v>
      </c>
      <c r="V35" s="78">
        <v>1087.01</v>
      </c>
      <c r="W35" s="78">
        <v>1088.27</v>
      </c>
      <c r="X35" s="78">
        <v>3202336</v>
      </c>
    </row>
    <row r="36" spans="1:24" x14ac:dyDescent="0.2">
      <c r="A36" s="78" t="s">
        <v>193</v>
      </c>
      <c r="B36" s="78">
        <v>41.51</v>
      </c>
      <c r="C36" s="78">
        <v>42.97</v>
      </c>
      <c r="D36" s="78">
        <v>41.51</v>
      </c>
      <c r="E36" s="78">
        <v>42.7</v>
      </c>
      <c r="F36" s="78">
        <v>1321714</v>
      </c>
      <c r="G36" s="78">
        <v>44.16</v>
      </c>
      <c r="H36" s="78">
        <v>44.74</v>
      </c>
      <c r="I36" s="78">
        <v>43.15</v>
      </c>
      <c r="J36" s="78" t="s">
        <v>162</v>
      </c>
      <c r="K36" s="78" t="s">
        <v>162</v>
      </c>
      <c r="L36" s="78">
        <v>0</v>
      </c>
      <c r="M36" s="78">
        <v>13217.14</v>
      </c>
      <c r="N36" s="78">
        <v>25342.61</v>
      </c>
      <c r="O36" s="78">
        <v>29511.93</v>
      </c>
      <c r="P36" s="78">
        <v>64.61</v>
      </c>
      <c r="Q36" s="78" t="s">
        <v>162</v>
      </c>
      <c r="R36" s="78">
        <v>60.37</v>
      </c>
      <c r="S36" s="78" t="s">
        <v>162</v>
      </c>
      <c r="T36" s="78">
        <v>1088.08</v>
      </c>
      <c r="U36" s="78">
        <v>1117.29</v>
      </c>
      <c r="V36" s="78">
        <v>1087.8599999999999</v>
      </c>
      <c r="W36" s="78">
        <v>1114.05</v>
      </c>
      <c r="X36" s="78">
        <v>2313215</v>
      </c>
    </row>
    <row r="37" spans="1:24" x14ac:dyDescent="0.2">
      <c r="A37" s="78" t="s">
        <v>194</v>
      </c>
      <c r="B37" s="78">
        <v>42.75</v>
      </c>
      <c r="C37" s="78">
        <v>43.1</v>
      </c>
      <c r="D37" s="78">
        <v>42.11</v>
      </c>
      <c r="E37" s="78">
        <v>42.83</v>
      </c>
      <c r="F37" s="78">
        <v>993711</v>
      </c>
      <c r="G37" s="78">
        <v>43.42</v>
      </c>
      <c r="H37" s="78">
        <v>44.4</v>
      </c>
      <c r="I37" s="78">
        <v>43.12</v>
      </c>
      <c r="J37" s="78" t="s">
        <v>162</v>
      </c>
      <c r="K37" s="78" t="s">
        <v>162</v>
      </c>
      <c r="L37" s="78">
        <v>0</v>
      </c>
      <c r="M37" s="78">
        <v>9937.11</v>
      </c>
      <c r="N37" s="78">
        <v>18415.689999999999</v>
      </c>
      <c r="O37" s="78">
        <v>26177.03</v>
      </c>
      <c r="P37" s="78">
        <v>62.7</v>
      </c>
      <c r="Q37" s="78" t="s">
        <v>162</v>
      </c>
      <c r="R37" s="78">
        <v>59.79</v>
      </c>
      <c r="S37" s="78" t="s">
        <v>162</v>
      </c>
      <c r="T37" s="78">
        <v>1112.43</v>
      </c>
      <c r="U37" s="78">
        <v>1112.72</v>
      </c>
      <c r="V37" s="78">
        <v>1094.6199999999999</v>
      </c>
      <c r="W37" s="78">
        <v>1101.95</v>
      </c>
      <c r="X37" s="78">
        <v>2238639</v>
      </c>
    </row>
    <row r="38" spans="1:24" x14ac:dyDescent="0.2">
      <c r="A38" s="78" t="s">
        <v>195</v>
      </c>
      <c r="B38" s="78">
        <v>43</v>
      </c>
      <c r="C38" s="78">
        <v>43</v>
      </c>
      <c r="D38" s="78">
        <v>41</v>
      </c>
      <c r="E38" s="78">
        <v>42.33</v>
      </c>
      <c r="F38" s="78">
        <v>1001794</v>
      </c>
      <c r="G38" s="78">
        <v>42.99</v>
      </c>
      <c r="H38" s="78">
        <v>44.06</v>
      </c>
      <c r="I38" s="78">
        <v>43.02</v>
      </c>
      <c r="J38" s="78" t="s">
        <v>162</v>
      </c>
      <c r="K38" s="78" t="s">
        <v>162</v>
      </c>
      <c r="L38" s="78">
        <v>0</v>
      </c>
      <c r="M38" s="78">
        <v>10017.94</v>
      </c>
      <c r="N38" s="78">
        <v>14919.75</v>
      </c>
      <c r="O38" s="78">
        <v>23875.47</v>
      </c>
      <c r="P38" s="78">
        <v>60.56</v>
      </c>
      <c r="Q38" s="78" t="s">
        <v>162</v>
      </c>
      <c r="R38" s="78">
        <v>57.57</v>
      </c>
      <c r="S38" s="78" t="s">
        <v>162</v>
      </c>
      <c r="T38" s="78">
        <v>1098.1099999999999</v>
      </c>
      <c r="U38" s="78">
        <v>1098.73</v>
      </c>
      <c r="V38" s="78">
        <v>1085.8</v>
      </c>
      <c r="W38" s="78">
        <v>1095.0999999999999</v>
      </c>
      <c r="X38" s="78">
        <v>1966280</v>
      </c>
    </row>
    <row r="39" spans="1:24" x14ac:dyDescent="0.2">
      <c r="A39" s="78" t="s">
        <v>196</v>
      </c>
      <c r="B39" s="78">
        <v>42.45</v>
      </c>
      <c r="C39" s="78">
        <v>43.99</v>
      </c>
      <c r="D39" s="78">
        <v>41.82</v>
      </c>
      <c r="E39" s="78">
        <v>43.31</v>
      </c>
      <c r="F39" s="78">
        <v>1256389</v>
      </c>
      <c r="G39" s="78">
        <v>42.64</v>
      </c>
      <c r="H39" s="78">
        <v>43.88</v>
      </c>
      <c r="I39" s="78">
        <v>43.01</v>
      </c>
      <c r="J39" s="78" t="s">
        <v>162</v>
      </c>
      <c r="K39" s="78" t="s">
        <v>162</v>
      </c>
      <c r="L39" s="78">
        <v>0</v>
      </c>
      <c r="M39" s="78">
        <v>12563.89</v>
      </c>
      <c r="N39" s="78">
        <v>13958.68</v>
      </c>
      <c r="O39" s="78">
        <v>21722.57</v>
      </c>
      <c r="P39" s="78">
        <v>61.88</v>
      </c>
      <c r="Q39" s="78" t="s">
        <v>162</v>
      </c>
      <c r="R39" s="78">
        <v>59.14</v>
      </c>
      <c r="S39" s="78" t="s">
        <v>162</v>
      </c>
      <c r="T39" s="78">
        <v>1096.3399999999999</v>
      </c>
      <c r="U39" s="78">
        <v>1099.78</v>
      </c>
      <c r="V39" s="78">
        <v>1087.5899999999999</v>
      </c>
      <c r="W39" s="78">
        <v>1099.78</v>
      </c>
      <c r="X39" s="78">
        <v>1903786</v>
      </c>
    </row>
    <row r="40" spans="1:24" x14ac:dyDescent="0.2">
      <c r="A40" s="78" t="s">
        <v>197</v>
      </c>
      <c r="B40" s="78">
        <v>43.31</v>
      </c>
      <c r="C40" s="78">
        <v>44.6</v>
      </c>
      <c r="D40" s="78">
        <v>42.88</v>
      </c>
      <c r="E40" s="78">
        <v>44.51</v>
      </c>
      <c r="F40" s="78">
        <v>1465135</v>
      </c>
      <c r="G40" s="78">
        <v>43.14</v>
      </c>
      <c r="H40" s="78">
        <v>43.86</v>
      </c>
      <c r="I40" s="78">
        <v>43.16</v>
      </c>
      <c r="J40" s="78" t="s">
        <v>162</v>
      </c>
      <c r="K40" s="78" t="s">
        <v>162</v>
      </c>
      <c r="L40" s="78">
        <v>0</v>
      </c>
      <c r="M40" s="78">
        <v>14651.35</v>
      </c>
      <c r="N40" s="78">
        <v>12077.49</v>
      </c>
      <c r="O40" s="78">
        <v>19686.5</v>
      </c>
      <c r="P40" s="78">
        <v>66.180000000000007</v>
      </c>
      <c r="Q40" s="78" t="s">
        <v>162</v>
      </c>
      <c r="R40" s="78">
        <v>61.11</v>
      </c>
      <c r="S40" s="78" t="s">
        <v>162</v>
      </c>
      <c r="T40" s="78">
        <v>1100.81</v>
      </c>
      <c r="U40" s="78">
        <v>1102.55</v>
      </c>
      <c r="V40" s="78">
        <v>1091.98</v>
      </c>
      <c r="W40" s="78">
        <v>1098</v>
      </c>
      <c r="X40" s="78">
        <v>2101515</v>
      </c>
    </row>
    <row r="41" spans="1:24" x14ac:dyDescent="0.2">
      <c r="A41" s="78" t="s">
        <v>198</v>
      </c>
      <c r="B41" s="78">
        <v>44</v>
      </c>
      <c r="C41" s="78">
        <v>44</v>
      </c>
      <c r="D41" s="78">
        <v>41.89</v>
      </c>
      <c r="E41" s="78">
        <v>41.91</v>
      </c>
      <c r="F41" s="78">
        <v>1699270</v>
      </c>
      <c r="G41" s="78">
        <v>42.98</v>
      </c>
      <c r="H41" s="78">
        <v>43.57</v>
      </c>
      <c r="I41" s="78">
        <v>43.38</v>
      </c>
      <c r="J41" s="78" t="s">
        <v>162</v>
      </c>
      <c r="K41" s="78" t="s">
        <v>162</v>
      </c>
      <c r="L41" s="78">
        <v>0</v>
      </c>
      <c r="M41" s="78">
        <v>16992.7</v>
      </c>
      <c r="N41" s="78">
        <v>12832.6</v>
      </c>
      <c r="O41" s="78">
        <v>19087.599999999999</v>
      </c>
      <c r="P41" s="78">
        <v>59.41</v>
      </c>
      <c r="Q41" s="78" t="s">
        <v>162</v>
      </c>
      <c r="R41" s="78">
        <v>55.97</v>
      </c>
      <c r="S41" s="78" t="s">
        <v>162</v>
      </c>
      <c r="T41" s="78">
        <v>1088.8900000000001</v>
      </c>
      <c r="U41" s="78">
        <v>1091.8900000000001</v>
      </c>
      <c r="V41" s="78">
        <v>1062.3699999999999</v>
      </c>
      <c r="W41" s="78">
        <v>1064.31</v>
      </c>
      <c r="X41" s="78">
        <v>1799709</v>
      </c>
    </row>
    <row r="42" spans="1:24" x14ac:dyDescent="0.2">
      <c r="A42" s="78" t="s">
        <v>199</v>
      </c>
      <c r="B42" s="78">
        <v>41.88</v>
      </c>
      <c r="C42" s="78">
        <v>42.45</v>
      </c>
      <c r="D42" s="78">
        <v>41.02</v>
      </c>
      <c r="E42" s="78">
        <v>41.72</v>
      </c>
      <c r="F42" s="78">
        <v>1015641</v>
      </c>
      <c r="G42" s="78">
        <v>42.76</v>
      </c>
      <c r="H42" s="78">
        <v>43.09</v>
      </c>
      <c r="I42" s="78">
        <v>43.57</v>
      </c>
      <c r="J42" s="78" t="s">
        <v>162</v>
      </c>
      <c r="K42" s="78" t="s">
        <v>162</v>
      </c>
      <c r="L42" s="78">
        <v>0</v>
      </c>
      <c r="M42" s="78">
        <v>10156.41</v>
      </c>
      <c r="N42" s="78">
        <v>12876.46</v>
      </c>
      <c r="O42" s="78">
        <v>15646.08</v>
      </c>
      <c r="P42" s="78">
        <v>58.12</v>
      </c>
      <c r="Q42" s="78" t="s">
        <v>162</v>
      </c>
      <c r="R42" s="78">
        <v>54.22</v>
      </c>
      <c r="S42" s="78" t="s">
        <v>162</v>
      </c>
      <c r="T42" s="78">
        <v>1063.43</v>
      </c>
      <c r="U42" s="78">
        <v>1071.8599999999999</v>
      </c>
      <c r="V42" s="78">
        <v>1056.56</v>
      </c>
      <c r="W42" s="78">
        <v>1071.8599999999999</v>
      </c>
      <c r="X42" s="78">
        <v>1471274</v>
      </c>
    </row>
    <row r="43" spans="1:24" x14ac:dyDescent="0.2">
      <c r="A43" s="78" t="s">
        <v>200</v>
      </c>
      <c r="B43" s="78">
        <v>41.99</v>
      </c>
      <c r="C43" s="78">
        <v>42.1</v>
      </c>
      <c r="D43" s="78">
        <v>40.85</v>
      </c>
      <c r="E43" s="78">
        <v>41.28</v>
      </c>
      <c r="F43" s="78">
        <v>1416213</v>
      </c>
      <c r="G43" s="78">
        <v>42.55</v>
      </c>
      <c r="H43" s="78">
        <v>42.77</v>
      </c>
      <c r="I43" s="78">
        <v>43.72</v>
      </c>
      <c r="J43" s="78" t="s">
        <v>162</v>
      </c>
      <c r="K43" s="78" t="s">
        <v>162</v>
      </c>
      <c r="L43" s="78">
        <v>0</v>
      </c>
      <c r="M43" s="78">
        <v>14162.13</v>
      </c>
      <c r="N43" s="78">
        <v>13705.3</v>
      </c>
      <c r="O43" s="78">
        <v>14312.52</v>
      </c>
      <c r="P43" s="78">
        <v>55.23</v>
      </c>
      <c r="Q43" s="78" t="s">
        <v>162</v>
      </c>
      <c r="R43" s="78">
        <v>52.16</v>
      </c>
      <c r="S43" s="78" t="s">
        <v>162</v>
      </c>
      <c r="T43" s="78">
        <v>1073.93</v>
      </c>
      <c r="U43" s="78">
        <v>1078.1099999999999</v>
      </c>
      <c r="V43" s="78">
        <v>1069.93</v>
      </c>
      <c r="W43" s="78">
        <v>1078.1099999999999</v>
      </c>
      <c r="X43" s="78">
        <v>1770028</v>
      </c>
    </row>
    <row r="44" spans="1:24" x14ac:dyDescent="0.2">
      <c r="A44" s="78" t="s">
        <v>201</v>
      </c>
      <c r="B44" s="78">
        <v>41.28</v>
      </c>
      <c r="C44" s="78">
        <v>41.68</v>
      </c>
      <c r="D44" s="78">
        <v>40.99</v>
      </c>
      <c r="E44" s="78">
        <v>41.49</v>
      </c>
      <c r="F44" s="78">
        <v>1059551</v>
      </c>
      <c r="G44" s="78">
        <v>42.18</v>
      </c>
      <c r="H44" s="78">
        <v>42.41</v>
      </c>
      <c r="I44" s="78">
        <v>43.76</v>
      </c>
      <c r="J44" s="78" t="s">
        <v>162</v>
      </c>
      <c r="K44" s="78" t="s">
        <v>162</v>
      </c>
      <c r="L44" s="78">
        <v>0</v>
      </c>
      <c r="M44" s="78">
        <v>10595.51</v>
      </c>
      <c r="N44" s="78">
        <v>13311.62</v>
      </c>
      <c r="O44" s="78">
        <v>13635.15</v>
      </c>
      <c r="P44" s="78">
        <v>55.06</v>
      </c>
      <c r="Q44" s="78" t="s">
        <v>162</v>
      </c>
      <c r="R44" s="78">
        <v>52.15</v>
      </c>
      <c r="S44" s="78" t="s">
        <v>162</v>
      </c>
      <c r="T44" s="78">
        <v>1079.53</v>
      </c>
      <c r="U44" s="78">
        <v>1085.31</v>
      </c>
      <c r="V44" s="78">
        <v>1074.0999999999999</v>
      </c>
      <c r="W44" s="78">
        <v>1084.82</v>
      </c>
      <c r="X44" s="78">
        <v>2526986</v>
      </c>
    </row>
    <row r="45" spans="1:24" x14ac:dyDescent="0.2">
      <c r="A45" s="78" t="s">
        <v>202</v>
      </c>
      <c r="B45" s="78">
        <v>41.5</v>
      </c>
      <c r="C45" s="78">
        <v>42.99</v>
      </c>
      <c r="D45" s="78">
        <v>41.49</v>
      </c>
      <c r="E45" s="78">
        <v>42.17</v>
      </c>
      <c r="F45" s="78">
        <v>1853718</v>
      </c>
      <c r="G45" s="78">
        <v>41.71</v>
      </c>
      <c r="H45" s="78">
        <v>42.42</v>
      </c>
      <c r="I45" s="78">
        <v>43.62</v>
      </c>
      <c r="J45" s="78" t="s">
        <v>162</v>
      </c>
      <c r="K45" s="78" t="s">
        <v>162</v>
      </c>
      <c r="L45" s="78">
        <v>0</v>
      </c>
      <c r="M45" s="78">
        <v>18537.18</v>
      </c>
      <c r="N45" s="78">
        <v>14088.79</v>
      </c>
      <c r="O45" s="78">
        <v>13083.14</v>
      </c>
      <c r="P45" s="78">
        <v>58.62</v>
      </c>
      <c r="Q45" s="78" t="s">
        <v>162</v>
      </c>
      <c r="R45" s="78">
        <v>55.12</v>
      </c>
      <c r="S45" s="78" t="s">
        <v>162</v>
      </c>
      <c r="T45" s="78">
        <v>1084.7</v>
      </c>
      <c r="U45" s="78">
        <v>1087.3</v>
      </c>
      <c r="V45" s="78">
        <v>1075.46</v>
      </c>
      <c r="W45" s="78">
        <v>1087.3</v>
      </c>
      <c r="X45" s="78">
        <v>2453239</v>
      </c>
    </row>
    <row r="46" spans="1:24" x14ac:dyDescent="0.2">
      <c r="A46" s="78" t="s">
        <v>203</v>
      </c>
      <c r="B46" s="78">
        <v>42.5</v>
      </c>
      <c r="C46" s="78">
        <v>44.47</v>
      </c>
      <c r="D46" s="78">
        <v>41.41</v>
      </c>
      <c r="E46" s="78">
        <v>44.4</v>
      </c>
      <c r="F46" s="78">
        <v>3505585</v>
      </c>
      <c r="G46" s="78">
        <v>42.21</v>
      </c>
      <c r="H46" s="78">
        <v>42.6</v>
      </c>
      <c r="I46" s="78">
        <v>43.67</v>
      </c>
      <c r="J46" s="78" t="s">
        <v>162</v>
      </c>
      <c r="K46" s="78" t="s">
        <v>162</v>
      </c>
      <c r="L46" s="78">
        <v>0</v>
      </c>
      <c r="M46" s="78">
        <v>35055.85</v>
      </c>
      <c r="N46" s="78">
        <v>17701.419999999998</v>
      </c>
      <c r="O46" s="78">
        <v>15267.01</v>
      </c>
      <c r="P46" s="78">
        <v>69.55</v>
      </c>
      <c r="Q46" s="78" t="s">
        <v>162</v>
      </c>
      <c r="R46" s="78">
        <v>62.7</v>
      </c>
      <c r="S46" s="78" t="s">
        <v>162</v>
      </c>
      <c r="T46" s="78">
        <v>1088.3399999999999</v>
      </c>
      <c r="U46" s="78">
        <v>1103.54</v>
      </c>
      <c r="V46" s="78">
        <v>1087.57</v>
      </c>
      <c r="W46" s="78">
        <v>1093.9000000000001</v>
      </c>
      <c r="X46" s="78">
        <v>2564247</v>
      </c>
    </row>
    <row r="47" spans="1:24" x14ac:dyDescent="0.2">
      <c r="A47" s="78" t="s">
        <v>204</v>
      </c>
      <c r="B47" s="78">
        <v>44.3</v>
      </c>
      <c r="C47" s="78">
        <v>45.63</v>
      </c>
      <c r="D47" s="78">
        <v>43.07</v>
      </c>
      <c r="E47" s="78">
        <v>43.9</v>
      </c>
      <c r="F47" s="78">
        <v>3256836</v>
      </c>
      <c r="G47" s="78">
        <v>42.65</v>
      </c>
      <c r="H47" s="78">
        <v>42.7</v>
      </c>
      <c r="I47" s="78">
        <v>43.55</v>
      </c>
      <c r="J47" s="78" t="s">
        <v>162</v>
      </c>
      <c r="K47" s="78" t="s">
        <v>162</v>
      </c>
      <c r="L47" s="78">
        <v>0</v>
      </c>
      <c r="M47" s="78">
        <v>32568.36</v>
      </c>
      <c r="N47" s="78">
        <v>22183.81</v>
      </c>
      <c r="O47" s="78">
        <v>17530.13</v>
      </c>
      <c r="P47" s="78">
        <v>68.959999999999994</v>
      </c>
      <c r="Q47" s="78" t="s">
        <v>162</v>
      </c>
      <c r="R47" s="78">
        <v>62.29</v>
      </c>
      <c r="S47" s="78" t="s">
        <v>162</v>
      </c>
      <c r="T47" s="78">
        <v>1090.21</v>
      </c>
      <c r="U47" s="78">
        <v>1113.01</v>
      </c>
      <c r="V47" s="78">
        <v>1088.6500000000001</v>
      </c>
      <c r="W47" s="78">
        <v>1101.76</v>
      </c>
      <c r="X47" s="78">
        <v>2755355</v>
      </c>
    </row>
    <row r="48" spans="1:24" x14ac:dyDescent="0.2">
      <c r="A48" s="78" t="s">
        <v>205</v>
      </c>
      <c r="B48" s="78">
        <v>42.98</v>
      </c>
      <c r="C48" s="78">
        <v>44.15</v>
      </c>
      <c r="D48" s="78">
        <v>42.78</v>
      </c>
      <c r="E48" s="78">
        <v>43.4</v>
      </c>
      <c r="F48" s="78">
        <v>1417083</v>
      </c>
      <c r="G48" s="78">
        <v>43.07</v>
      </c>
      <c r="H48" s="78">
        <v>42.81</v>
      </c>
      <c r="I48" s="78">
        <v>43.43</v>
      </c>
      <c r="J48" s="78" t="s">
        <v>162</v>
      </c>
      <c r="K48" s="78" t="s">
        <v>162</v>
      </c>
      <c r="L48" s="78">
        <v>0</v>
      </c>
      <c r="M48" s="78">
        <v>14170.83</v>
      </c>
      <c r="N48" s="78">
        <v>22185.55</v>
      </c>
      <c r="O48" s="78">
        <v>17945.419999999998</v>
      </c>
      <c r="P48" s="78">
        <v>66.7</v>
      </c>
      <c r="Q48" s="78" t="s">
        <v>162</v>
      </c>
      <c r="R48" s="78">
        <v>60.66</v>
      </c>
      <c r="S48" s="78" t="s">
        <v>162</v>
      </c>
      <c r="T48" s="78">
        <v>1099.32</v>
      </c>
      <c r="U48" s="78">
        <v>1107.54</v>
      </c>
      <c r="V48" s="78">
        <v>1095.9000000000001</v>
      </c>
      <c r="W48" s="78">
        <v>1107.54</v>
      </c>
      <c r="X48" s="78">
        <v>2543075</v>
      </c>
    </row>
    <row r="49" spans="1:24" x14ac:dyDescent="0.2">
      <c r="A49" s="78" t="s">
        <v>206</v>
      </c>
      <c r="B49" s="78">
        <v>43.25</v>
      </c>
      <c r="C49" s="78">
        <v>43.76</v>
      </c>
      <c r="D49" s="78">
        <v>41.8</v>
      </c>
      <c r="E49" s="78">
        <v>42.19</v>
      </c>
      <c r="F49" s="78">
        <v>1440419</v>
      </c>
      <c r="G49" s="78">
        <v>43.21</v>
      </c>
      <c r="H49" s="78">
        <v>42.7</v>
      </c>
      <c r="I49" s="78">
        <v>43.29</v>
      </c>
      <c r="J49" s="78" t="s">
        <v>162</v>
      </c>
      <c r="K49" s="78" t="s">
        <v>162</v>
      </c>
      <c r="L49" s="78">
        <v>0</v>
      </c>
      <c r="M49" s="78">
        <v>14404.19</v>
      </c>
      <c r="N49" s="78">
        <v>22947.279999999999</v>
      </c>
      <c r="O49" s="78">
        <v>18129.45</v>
      </c>
      <c r="P49" s="78">
        <v>64.680000000000007</v>
      </c>
      <c r="Q49" s="78" t="s">
        <v>162</v>
      </c>
      <c r="R49" s="78">
        <v>60.42</v>
      </c>
      <c r="S49" s="78" t="s">
        <v>162</v>
      </c>
      <c r="T49" s="78">
        <v>1108.2</v>
      </c>
      <c r="U49" s="78">
        <v>1108.2</v>
      </c>
      <c r="V49" s="78">
        <v>1078.23</v>
      </c>
      <c r="W49" s="78">
        <v>1094.95</v>
      </c>
      <c r="X49" s="78">
        <v>2786249</v>
      </c>
    </row>
    <row r="50" spans="1:24" x14ac:dyDescent="0.2">
      <c r="A50" s="78" t="s">
        <v>207</v>
      </c>
      <c r="B50" s="78">
        <v>42.54</v>
      </c>
      <c r="C50" s="78">
        <v>42.56</v>
      </c>
      <c r="D50" s="78">
        <v>41.73</v>
      </c>
      <c r="E50" s="78">
        <v>42.15</v>
      </c>
      <c r="F50" s="78">
        <v>814340</v>
      </c>
      <c r="G50" s="78">
        <v>43.21</v>
      </c>
      <c r="H50" s="78">
        <v>42.46</v>
      </c>
      <c r="I50" s="78">
        <v>43.16</v>
      </c>
      <c r="J50" s="78" t="s">
        <v>162</v>
      </c>
      <c r="K50" s="78" t="s">
        <v>162</v>
      </c>
      <c r="L50" s="78">
        <v>0</v>
      </c>
      <c r="M50" s="78">
        <v>8143.4</v>
      </c>
      <c r="N50" s="78">
        <v>20868.53</v>
      </c>
      <c r="O50" s="78">
        <v>17478.66</v>
      </c>
      <c r="P50" s="78">
        <v>62.63</v>
      </c>
      <c r="Q50" s="78" t="s">
        <v>162</v>
      </c>
      <c r="R50" s="78">
        <v>59.07</v>
      </c>
      <c r="S50" s="78" t="s">
        <v>162</v>
      </c>
      <c r="T50" s="78">
        <v>1094.1199999999999</v>
      </c>
      <c r="U50" s="78">
        <v>1102.67</v>
      </c>
      <c r="V50" s="78">
        <v>1094.1199999999999</v>
      </c>
      <c r="W50" s="78">
        <v>1102.22</v>
      </c>
      <c r="X50" s="78">
        <v>2621254</v>
      </c>
    </row>
    <row r="51" spans="1:24" x14ac:dyDescent="0.2">
      <c r="A51" s="78" t="s">
        <v>208</v>
      </c>
      <c r="B51" s="78">
        <v>42</v>
      </c>
      <c r="C51" s="78">
        <v>42</v>
      </c>
      <c r="D51" s="78">
        <v>40.119999999999997</v>
      </c>
      <c r="E51" s="78">
        <v>40.340000000000003</v>
      </c>
      <c r="F51" s="78">
        <v>1475224</v>
      </c>
      <c r="G51" s="78">
        <v>42.4</v>
      </c>
      <c r="H51" s="78">
        <v>42.3</v>
      </c>
      <c r="I51" s="78">
        <v>42.94</v>
      </c>
      <c r="J51" s="78" t="s">
        <v>162</v>
      </c>
      <c r="K51" s="78" t="s">
        <v>162</v>
      </c>
      <c r="L51" s="78">
        <v>0</v>
      </c>
      <c r="M51" s="78">
        <v>14752.24</v>
      </c>
      <c r="N51" s="78">
        <v>16807.8</v>
      </c>
      <c r="O51" s="78">
        <v>17254.61</v>
      </c>
      <c r="P51" s="78">
        <v>58.12</v>
      </c>
      <c r="Q51" s="78" t="s">
        <v>162</v>
      </c>
      <c r="R51" s="78">
        <v>56.27</v>
      </c>
      <c r="S51" s="78" t="s">
        <v>162</v>
      </c>
      <c r="T51" s="78">
        <v>1096.22</v>
      </c>
      <c r="U51" s="78">
        <v>1096.22</v>
      </c>
      <c r="V51" s="78">
        <v>1074.8699999999999</v>
      </c>
      <c r="W51" s="78">
        <v>1078.3699999999999</v>
      </c>
      <c r="X51" s="78">
        <v>2579187</v>
      </c>
    </row>
    <row r="52" spans="1:24" x14ac:dyDescent="0.2">
      <c r="A52" s="78" t="s">
        <v>209</v>
      </c>
      <c r="B52" s="78">
        <v>40.5</v>
      </c>
      <c r="C52" s="78">
        <v>41.49</v>
      </c>
      <c r="D52" s="78">
        <v>40.5</v>
      </c>
      <c r="E52" s="78">
        <v>40.79</v>
      </c>
      <c r="F52" s="78">
        <v>701249</v>
      </c>
      <c r="G52" s="78">
        <v>41.77</v>
      </c>
      <c r="H52" s="78">
        <v>42.21</v>
      </c>
      <c r="I52" s="78">
        <v>42.65</v>
      </c>
      <c r="J52" s="78" t="s">
        <v>162</v>
      </c>
      <c r="K52" s="78" t="s">
        <v>162</v>
      </c>
      <c r="L52" s="78">
        <v>0</v>
      </c>
      <c r="M52" s="78">
        <v>7012.49</v>
      </c>
      <c r="N52" s="78">
        <v>11696.63</v>
      </c>
      <c r="O52" s="78">
        <v>16940.22</v>
      </c>
      <c r="P52" s="78">
        <v>59.83</v>
      </c>
      <c r="Q52" s="78" t="s">
        <v>162</v>
      </c>
      <c r="R52" s="78">
        <v>55.98</v>
      </c>
      <c r="S52" s="78" t="s">
        <v>162</v>
      </c>
      <c r="T52" s="78">
        <v>1081.5999999999999</v>
      </c>
      <c r="U52" s="78">
        <v>1088.31</v>
      </c>
      <c r="V52" s="78">
        <v>1079.56</v>
      </c>
      <c r="W52" s="78">
        <v>1083.5999999999999</v>
      </c>
      <c r="X52" s="78">
        <v>1714087</v>
      </c>
    </row>
    <row r="53" spans="1:24" x14ac:dyDescent="0.2">
      <c r="A53" s="78" t="s">
        <v>210</v>
      </c>
      <c r="B53" s="78">
        <v>40.46</v>
      </c>
      <c r="C53" s="78">
        <v>40.97</v>
      </c>
      <c r="D53" s="78">
        <v>40.17</v>
      </c>
      <c r="E53" s="78">
        <v>40.6</v>
      </c>
      <c r="F53" s="78">
        <v>555191</v>
      </c>
      <c r="G53" s="78">
        <v>41.21</v>
      </c>
      <c r="H53" s="78">
        <v>42.14</v>
      </c>
      <c r="I53" s="78">
        <v>42.45</v>
      </c>
      <c r="J53" s="78" t="s">
        <v>162</v>
      </c>
      <c r="K53" s="78" t="s">
        <v>162</v>
      </c>
      <c r="L53" s="78">
        <v>0</v>
      </c>
      <c r="M53" s="78">
        <v>5551.91</v>
      </c>
      <c r="N53" s="78">
        <v>9972.85</v>
      </c>
      <c r="O53" s="78">
        <v>16079.2</v>
      </c>
      <c r="P53" s="78">
        <v>61.16</v>
      </c>
      <c r="Q53" s="78" t="s">
        <v>162</v>
      </c>
      <c r="R53" s="78">
        <v>56.36</v>
      </c>
      <c r="S53" s="78" t="s">
        <v>162</v>
      </c>
      <c r="T53" s="78">
        <v>1083.1500000000001</v>
      </c>
      <c r="U53" s="78">
        <v>1084.55</v>
      </c>
      <c r="V53" s="78">
        <v>1068.32</v>
      </c>
      <c r="W53" s="78">
        <v>1070.5999999999999</v>
      </c>
      <c r="X53" s="78">
        <v>1675007</v>
      </c>
    </row>
    <row r="54" spans="1:24" x14ac:dyDescent="0.2">
      <c r="A54" s="78" t="s">
        <v>211</v>
      </c>
      <c r="B54" s="78">
        <v>40.880000000000003</v>
      </c>
      <c r="C54" s="78">
        <v>41.66</v>
      </c>
      <c r="D54" s="78">
        <v>40.29</v>
      </c>
      <c r="E54" s="78">
        <v>41.39</v>
      </c>
      <c r="F54" s="78">
        <v>699408</v>
      </c>
      <c r="G54" s="78">
        <v>41.05</v>
      </c>
      <c r="H54" s="78">
        <v>42.13</v>
      </c>
      <c r="I54" s="78">
        <v>42.27</v>
      </c>
      <c r="J54" s="78" t="s">
        <v>162</v>
      </c>
      <c r="K54" s="78" t="s">
        <v>162</v>
      </c>
      <c r="L54" s="78">
        <v>0</v>
      </c>
      <c r="M54" s="78">
        <v>6994.08</v>
      </c>
      <c r="N54" s="78">
        <v>8490.82</v>
      </c>
      <c r="O54" s="78">
        <v>15719.05</v>
      </c>
      <c r="P54" s="78">
        <v>63.96</v>
      </c>
      <c r="Q54" s="78" t="s">
        <v>162</v>
      </c>
      <c r="R54" s="78">
        <v>58.25</v>
      </c>
      <c r="S54" s="78" t="s">
        <v>162</v>
      </c>
      <c r="T54" s="78">
        <v>1072.3900000000001</v>
      </c>
      <c r="U54" s="78">
        <v>1074.08</v>
      </c>
      <c r="V54" s="78">
        <v>1057.8599999999999</v>
      </c>
      <c r="W54" s="78">
        <v>1067.29</v>
      </c>
      <c r="X54" s="78">
        <v>1846559</v>
      </c>
    </row>
    <row r="55" spans="1:24" x14ac:dyDescent="0.2">
      <c r="A55" s="78" t="s">
        <v>212</v>
      </c>
      <c r="B55" s="78">
        <v>41.2</v>
      </c>
      <c r="C55" s="78">
        <v>41.55</v>
      </c>
      <c r="D55" s="78">
        <v>40.9</v>
      </c>
      <c r="E55" s="78">
        <v>41.48</v>
      </c>
      <c r="F55" s="78">
        <v>610377</v>
      </c>
      <c r="G55" s="78">
        <v>40.92</v>
      </c>
      <c r="H55" s="78">
        <v>42.06</v>
      </c>
      <c r="I55" s="78">
        <v>42.24</v>
      </c>
      <c r="J55" s="78" t="s">
        <v>162</v>
      </c>
      <c r="K55" s="78" t="s">
        <v>162</v>
      </c>
      <c r="L55" s="78">
        <v>0</v>
      </c>
      <c r="M55" s="78">
        <v>6103.77</v>
      </c>
      <c r="N55" s="78">
        <v>8082.9</v>
      </c>
      <c r="O55" s="78">
        <v>14475.71</v>
      </c>
      <c r="P55" s="78">
        <v>60.07</v>
      </c>
      <c r="Q55" s="78" t="s">
        <v>162</v>
      </c>
      <c r="R55" s="78">
        <v>57.17</v>
      </c>
      <c r="S55" s="78" t="s">
        <v>162</v>
      </c>
      <c r="T55" s="78">
        <v>1066.17</v>
      </c>
      <c r="U55" s="78">
        <v>1076.56</v>
      </c>
      <c r="V55" s="78">
        <v>1064.5899999999999</v>
      </c>
      <c r="W55" s="78">
        <v>1076.56</v>
      </c>
      <c r="X55" s="78">
        <v>1762140</v>
      </c>
    </row>
    <row r="56" spans="1:24" x14ac:dyDescent="0.2">
      <c r="A56" s="78" t="s">
        <v>213</v>
      </c>
      <c r="B56" s="78">
        <v>41.3</v>
      </c>
      <c r="C56" s="78">
        <v>41.5</v>
      </c>
      <c r="D56" s="78">
        <v>40.43</v>
      </c>
      <c r="E56" s="78">
        <v>40.57</v>
      </c>
      <c r="F56" s="78">
        <v>673495</v>
      </c>
      <c r="G56" s="78">
        <v>40.97</v>
      </c>
      <c r="H56" s="78">
        <v>41.68</v>
      </c>
      <c r="I56" s="78">
        <v>42.14</v>
      </c>
      <c r="J56" s="78" t="s">
        <v>162</v>
      </c>
      <c r="K56" s="78" t="s">
        <v>162</v>
      </c>
      <c r="L56" s="78">
        <v>0</v>
      </c>
      <c r="M56" s="78">
        <v>6734.95</v>
      </c>
      <c r="N56" s="78">
        <v>6479.44</v>
      </c>
      <c r="O56" s="78">
        <v>11643.62</v>
      </c>
      <c r="P56" s="78">
        <v>54.17</v>
      </c>
      <c r="Q56" s="78" t="s">
        <v>162</v>
      </c>
      <c r="R56" s="78">
        <v>54.03</v>
      </c>
      <c r="S56" s="78" t="s">
        <v>162</v>
      </c>
      <c r="T56" s="78">
        <v>1078.02</v>
      </c>
      <c r="U56" s="78">
        <v>1081.5899999999999</v>
      </c>
      <c r="V56" s="78">
        <v>1074.04</v>
      </c>
      <c r="W56" s="78">
        <v>1077.99</v>
      </c>
      <c r="X56" s="78">
        <v>1872127</v>
      </c>
    </row>
    <row r="57" spans="1:24" x14ac:dyDescent="0.2">
      <c r="A57" s="78" t="s">
        <v>214</v>
      </c>
      <c r="B57" s="78">
        <v>40.4</v>
      </c>
      <c r="C57" s="78">
        <v>40.98</v>
      </c>
      <c r="D57" s="78">
        <v>40.04</v>
      </c>
      <c r="E57" s="78">
        <v>40.85</v>
      </c>
      <c r="F57" s="78">
        <v>696393</v>
      </c>
      <c r="G57" s="78">
        <v>40.98</v>
      </c>
      <c r="H57" s="78">
        <v>41.38</v>
      </c>
      <c r="I57" s="78">
        <v>42.04</v>
      </c>
      <c r="J57" s="78" t="s">
        <v>162</v>
      </c>
      <c r="K57" s="78" t="s">
        <v>162</v>
      </c>
      <c r="L57" s="78">
        <v>0</v>
      </c>
      <c r="M57" s="78">
        <v>6963.93</v>
      </c>
      <c r="N57" s="78">
        <v>6469.73</v>
      </c>
      <c r="O57" s="78">
        <v>9083.18</v>
      </c>
      <c r="P57" s="78">
        <v>52.61</v>
      </c>
      <c r="Q57" s="78" t="s">
        <v>162</v>
      </c>
      <c r="R57" s="78">
        <v>53.61</v>
      </c>
      <c r="S57" s="78" t="s">
        <v>162</v>
      </c>
      <c r="T57" s="78">
        <v>1077.3399999999999</v>
      </c>
      <c r="U57" s="78">
        <v>1078.02</v>
      </c>
      <c r="V57" s="78">
        <v>1069.3800000000001</v>
      </c>
      <c r="W57" s="78">
        <v>1072.3399999999999</v>
      </c>
      <c r="X57" s="78">
        <v>1977720</v>
      </c>
    </row>
    <row r="58" spans="1:24" x14ac:dyDescent="0.2">
      <c r="A58" s="78" t="s">
        <v>215</v>
      </c>
      <c r="B58" s="78">
        <v>40.65</v>
      </c>
      <c r="C58" s="78">
        <v>42.63</v>
      </c>
      <c r="D58" s="78">
        <v>40.6</v>
      </c>
      <c r="E58" s="78">
        <v>42.15</v>
      </c>
      <c r="F58" s="78">
        <v>1865417</v>
      </c>
      <c r="G58" s="78">
        <v>41.29</v>
      </c>
      <c r="H58" s="78">
        <v>41.25</v>
      </c>
      <c r="I58" s="78">
        <v>42.03</v>
      </c>
      <c r="J58" s="78" t="s">
        <v>162</v>
      </c>
      <c r="K58" s="78" t="s">
        <v>162</v>
      </c>
      <c r="L58" s="78">
        <v>0</v>
      </c>
      <c r="M58" s="78">
        <v>18654.169999999998</v>
      </c>
      <c r="N58" s="78">
        <v>9090.18</v>
      </c>
      <c r="O58" s="78">
        <v>9531.51</v>
      </c>
      <c r="P58" s="78">
        <v>56.87</v>
      </c>
      <c r="Q58" s="78" t="s">
        <v>162</v>
      </c>
      <c r="R58" s="78">
        <v>57.42</v>
      </c>
      <c r="S58" s="78" t="s">
        <v>162</v>
      </c>
      <c r="T58" s="78">
        <v>1072.8900000000001</v>
      </c>
      <c r="U58" s="78">
        <v>1074.4100000000001</v>
      </c>
      <c r="V58" s="78">
        <v>1051.02</v>
      </c>
      <c r="W58" s="78">
        <v>1052.1099999999999</v>
      </c>
      <c r="X58" s="78">
        <v>2287752</v>
      </c>
    </row>
    <row r="59" spans="1:24" x14ac:dyDescent="0.2">
      <c r="A59" s="78" t="s">
        <v>216</v>
      </c>
      <c r="B59" s="78">
        <v>41.7</v>
      </c>
      <c r="C59" s="78">
        <v>43.3</v>
      </c>
      <c r="D59" s="78">
        <v>41.35</v>
      </c>
      <c r="E59" s="78">
        <v>41.55</v>
      </c>
      <c r="F59" s="78">
        <v>1426356</v>
      </c>
      <c r="G59" s="78">
        <v>41.32</v>
      </c>
      <c r="H59" s="78">
        <v>41.19</v>
      </c>
      <c r="I59" s="78">
        <v>41.94</v>
      </c>
      <c r="J59" s="78" t="s">
        <v>162</v>
      </c>
      <c r="K59" s="78" t="s">
        <v>162</v>
      </c>
      <c r="L59" s="78">
        <v>0</v>
      </c>
      <c r="M59" s="78">
        <v>14263.56</v>
      </c>
      <c r="N59" s="78">
        <v>10544.08</v>
      </c>
      <c r="O59" s="78">
        <v>9517.4500000000007</v>
      </c>
      <c r="P59" s="78">
        <v>58.58</v>
      </c>
      <c r="Q59" s="78" t="s">
        <v>162</v>
      </c>
      <c r="R59" s="78">
        <v>58.03</v>
      </c>
      <c r="S59" s="78" t="s">
        <v>162</v>
      </c>
      <c r="T59" s="78">
        <v>1050.29</v>
      </c>
      <c r="U59" s="78">
        <v>1050.29</v>
      </c>
      <c r="V59" s="78">
        <v>1017.88</v>
      </c>
      <c r="W59" s="78">
        <v>1019.04</v>
      </c>
      <c r="X59" s="78">
        <v>2763171</v>
      </c>
    </row>
    <row r="60" spans="1:24" x14ac:dyDescent="0.2">
      <c r="A60" s="78" t="s">
        <v>217</v>
      </c>
      <c r="B60" s="78">
        <v>41.35</v>
      </c>
      <c r="C60" s="78">
        <v>41.51</v>
      </c>
      <c r="D60" s="78">
        <v>39.31</v>
      </c>
      <c r="E60" s="78">
        <v>39.619999999999997</v>
      </c>
      <c r="F60" s="78">
        <v>1046195</v>
      </c>
      <c r="G60" s="78">
        <v>40.950000000000003</v>
      </c>
      <c r="H60" s="78">
        <v>40.93</v>
      </c>
      <c r="I60" s="78">
        <v>41.7</v>
      </c>
      <c r="J60" s="78" t="s">
        <v>162</v>
      </c>
      <c r="K60" s="78" t="s">
        <v>162</v>
      </c>
      <c r="L60" s="78">
        <v>0</v>
      </c>
      <c r="M60" s="78">
        <v>10461.950000000001</v>
      </c>
      <c r="N60" s="78">
        <v>11415.71</v>
      </c>
      <c r="O60" s="78">
        <v>9749.2999999999993</v>
      </c>
      <c r="P60" s="78">
        <v>51.22</v>
      </c>
      <c r="Q60" s="78" t="s">
        <v>162</v>
      </c>
      <c r="R60" s="78">
        <v>52.57</v>
      </c>
      <c r="S60" s="78" t="s">
        <v>162</v>
      </c>
      <c r="T60" s="78">
        <v>1017.16</v>
      </c>
      <c r="U60" s="78">
        <v>1019.17</v>
      </c>
      <c r="V60" s="78">
        <v>1004.38</v>
      </c>
      <c r="W60" s="78">
        <v>1006.37</v>
      </c>
      <c r="X60" s="78">
        <v>1944158</v>
      </c>
    </row>
    <row r="61" spans="1:24" x14ac:dyDescent="0.2">
      <c r="A61" s="78" t="s">
        <v>218</v>
      </c>
      <c r="B61" s="78">
        <v>39.9</v>
      </c>
      <c r="C61" s="78">
        <v>40.47</v>
      </c>
      <c r="D61" s="78">
        <v>38.75</v>
      </c>
      <c r="E61" s="78">
        <v>38.770000000000003</v>
      </c>
      <c r="F61" s="78">
        <v>980215</v>
      </c>
      <c r="G61" s="78">
        <v>40.590000000000003</v>
      </c>
      <c r="H61" s="78">
        <v>40.78</v>
      </c>
      <c r="I61" s="78">
        <v>41.54</v>
      </c>
      <c r="J61" s="78" t="s">
        <v>162</v>
      </c>
      <c r="K61" s="78" t="s">
        <v>162</v>
      </c>
      <c r="L61" s="78">
        <v>0</v>
      </c>
      <c r="M61" s="78">
        <v>9802.15</v>
      </c>
      <c r="N61" s="78">
        <v>12029.15</v>
      </c>
      <c r="O61" s="78">
        <v>9254.2999999999993</v>
      </c>
      <c r="P61" s="78">
        <v>47.52</v>
      </c>
      <c r="Q61" s="78" t="s">
        <v>162</v>
      </c>
      <c r="R61" s="78">
        <v>52.08</v>
      </c>
      <c r="S61" s="78" t="s">
        <v>162</v>
      </c>
      <c r="T61" s="78">
        <v>1006.72</v>
      </c>
      <c r="U61" s="78">
        <v>1019.32</v>
      </c>
      <c r="V61" s="78">
        <v>1005.37</v>
      </c>
      <c r="W61" s="78">
        <v>1008.3</v>
      </c>
      <c r="X61" s="78">
        <v>1590416</v>
      </c>
    </row>
    <row r="62" spans="1:24" x14ac:dyDescent="0.2">
      <c r="A62" s="78" t="s">
        <v>219</v>
      </c>
      <c r="B62" s="78">
        <v>39.28</v>
      </c>
      <c r="C62" s="78">
        <v>39.4</v>
      </c>
      <c r="D62" s="78">
        <v>38.200000000000003</v>
      </c>
      <c r="E62" s="78">
        <v>39.1</v>
      </c>
      <c r="F62" s="78">
        <v>723816</v>
      </c>
      <c r="G62" s="78">
        <v>40.24</v>
      </c>
      <c r="H62" s="78">
        <v>40.61</v>
      </c>
      <c r="I62" s="78">
        <v>41.41</v>
      </c>
      <c r="J62" s="78" t="s">
        <v>162</v>
      </c>
      <c r="K62" s="78" t="s">
        <v>162</v>
      </c>
      <c r="L62" s="78">
        <v>0</v>
      </c>
      <c r="M62" s="78">
        <v>7238.16</v>
      </c>
      <c r="N62" s="78">
        <v>12084</v>
      </c>
      <c r="O62" s="78">
        <v>9276.86</v>
      </c>
      <c r="P62" s="78">
        <v>47.8</v>
      </c>
      <c r="Q62" s="78" t="s">
        <v>162</v>
      </c>
      <c r="R62" s="78">
        <v>52.15</v>
      </c>
      <c r="S62" s="78" t="s">
        <v>162</v>
      </c>
      <c r="T62" s="78">
        <v>1006.04</v>
      </c>
      <c r="U62" s="78">
        <v>1015.08</v>
      </c>
      <c r="V62" s="78">
        <v>1002.86</v>
      </c>
      <c r="W62" s="78">
        <v>1015.08</v>
      </c>
      <c r="X62" s="78">
        <v>1294019</v>
      </c>
    </row>
    <row r="63" spans="1:24" x14ac:dyDescent="0.2">
      <c r="A63" s="78" t="s">
        <v>220</v>
      </c>
      <c r="B63" s="78">
        <v>39</v>
      </c>
      <c r="C63" s="78">
        <v>39.1</v>
      </c>
      <c r="D63" s="78">
        <v>37.65</v>
      </c>
      <c r="E63" s="78">
        <v>37.799999999999997</v>
      </c>
      <c r="F63" s="78">
        <v>1450237</v>
      </c>
      <c r="G63" s="78">
        <v>39.369999999999997</v>
      </c>
      <c r="H63" s="78">
        <v>40.33</v>
      </c>
      <c r="I63" s="78">
        <v>41.24</v>
      </c>
      <c r="J63" s="78" t="s">
        <v>162</v>
      </c>
      <c r="K63" s="78" t="s">
        <v>162</v>
      </c>
      <c r="L63" s="78">
        <v>0</v>
      </c>
      <c r="M63" s="78">
        <v>14502.37</v>
      </c>
      <c r="N63" s="78">
        <v>11253.64</v>
      </c>
      <c r="O63" s="78">
        <v>10171.91</v>
      </c>
      <c r="P63" s="78">
        <v>40.630000000000003</v>
      </c>
      <c r="Q63" s="78" t="s">
        <v>162</v>
      </c>
      <c r="R63" s="78">
        <v>48.54</v>
      </c>
      <c r="S63" s="78" t="s">
        <v>162</v>
      </c>
      <c r="T63" s="78">
        <v>1011.68</v>
      </c>
      <c r="U63" s="78">
        <v>1011.82</v>
      </c>
      <c r="V63" s="78">
        <v>992.31</v>
      </c>
      <c r="W63" s="78">
        <v>994.26</v>
      </c>
      <c r="X63" s="78">
        <v>1541654</v>
      </c>
    </row>
    <row r="64" spans="1:24" x14ac:dyDescent="0.2">
      <c r="A64" s="78" t="s">
        <v>221</v>
      </c>
      <c r="B64" s="78">
        <v>37.78</v>
      </c>
      <c r="C64" s="78">
        <v>39.159999999999997</v>
      </c>
      <c r="D64" s="78">
        <v>37.700000000000003</v>
      </c>
      <c r="E64" s="78">
        <v>38.979999999999997</v>
      </c>
      <c r="F64" s="78">
        <v>1141466</v>
      </c>
      <c r="G64" s="78">
        <v>38.85</v>
      </c>
      <c r="H64" s="78">
        <v>40.090000000000003</v>
      </c>
      <c r="I64" s="78">
        <v>41.11</v>
      </c>
      <c r="J64" s="78">
        <v>41.57</v>
      </c>
      <c r="K64" s="78" t="s">
        <v>162</v>
      </c>
      <c r="L64" s="78">
        <v>0</v>
      </c>
      <c r="M64" s="78">
        <v>11414.66</v>
      </c>
      <c r="N64" s="78">
        <v>10683.86</v>
      </c>
      <c r="O64" s="78">
        <v>10613.97</v>
      </c>
      <c r="P64" s="78">
        <v>50.28</v>
      </c>
      <c r="Q64" s="78" t="s">
        <v>162</v>
      </c>
      <c r="R64" s="78">
        <v>51.48</v>
      </c>
      <c r="S64" s="78" t="s">
        <v>162</v>
      </c>
      <c r="T64" s="78">
        <v>993.38</v>
      </c>
      <c r="U64" s="78">
        <v>1004.41</v>
      </c>
      <c r="V64" s="78">
        <v>992.43</v>
      </c>
      <c r="W64" s="78">
        <v>1004.41</v>
      </c>
      <c r="X64" s="78">
        <v>1773952</v>
      </c>
    </row>
    <row r="65" spans="1:24" x14ac:dyDescent="0.2">
      <c r="A65" s="78" t="s">
        <v>222</v>
      </c>
      <c r="B65" s="78">
        <v>38.880000000000003</v>
      </c>
      <c r="C65" s="78">
        <v>38.979999999999997</v>
      </c>
      <c r="D65" s="78">
        <v>38.409999999999997</v>
      </c>
      <c r="E65" s="78">
        <v>38.950000000000003</v>
      </c>
      <c r="F65" s="78">
        <v>839658</v>
      </c>
      <c r="G65" s="78">
        <v>38.72</v>
      </c>
      <c r="H65" s="78">
        <v>39.83</v>
      </c>
      <c r="I65" s="78">
        <v>40.950000000000003</v>
      </c>
      <c r="J65" s="78">
        <v>41.6</v>
      </c>
      <c r="K65" s="78" t="s">
        <v>162</v>
      </c>
      <c r="L65" s="78">
        <v>0</v>
      </c>
      <c r="M65" s="78">
        <v>8396.58</v>
      </c>
      <c r="N65" s="78">
        <v>10270.780000000001</v>
      </c>
      <c r="O65" s="78">
        <v>10843.25</v>
      </c>
      <c r="P65" s="78">
        <v>50.9</v>
      </c>
      <c r="Q65" s="78" t="s">
        <v>162</v>
      </c>
      <c r="R65" s="78">
        <v>50.38</v>
      </c>
      <c r="S65" s="78" t="s">
        <v>162</v>
      </c>
      <c r="T65" s="78">
        <v>1004.14</v>
      </c>
      <c r="U65" s="78">
        <v>1019.14</v>
      </c>
      <c r="V65" s="78">
        <v>1002.38</v>
      </c>
      <c r="W65" s="78">
        <v>1019.14</v>
      </c>
      <c r="X65" s="78">
        <v>1569267</v>
      </c>
    </row>
    <row r="66" spans="1:24" x14ac:dyDescent="0.2">
      <c r="A66" s="78" t="s">
        <v>223</v>
      </c>
      <c r="B66" s="78">
        <v>38.9</v>
      </c>
      <c r="C66" s="78">
        <v>39.090000000000003</v>
      </c>
      <c r="D66" s="78">
        <v>38.020000000000003</v>
      </c>
      <c r="E66" s="78">
        <v>38.1</v>
      </c>
      <c r="F66" s="78">
        <v>906729</v>
      </c>
      <c r="G66" s="78">
        <v>38.590000000000003</v>
      </c>
      <c r="H66" s="78">
        <v>39.590000000000003</v>
      </c>
      <c r="I66" s="78">
        <v>40.630000000000003</v>
      </c>
      <c r="J66" s="78">
        <v>41.6</v>
      </c>
      <c r="K66" s="78" t="s">
        <v>162</v>
      </c>
      <c r="L66" s="78">
        <v>0</v>
      </c>
      <c r="M66" s="78">
        <v>9067.2900000000009</v>
      </c>
      <c r="N66" s="78">
        <v>10123.81</v>
      </c>
      <c r="O66" s="78">
        <v>11076.48</v>
      </c>
      <c r="P66" s="78">
        <v>48.98</v>
      </c>
      <c r="Q66" s="78" t="s">
        <v>162</v>
      </c>
      <c r="R66" s="78">
        <v>49.58</v>
      </c>
      <c r="S66" s="78" t="s">
        <v>162</v>
      </c>
      <c r="T66" s="78">
        <v>1021.31</v>
      </c>
      <c r="U66" s="78">
        <v>1022.56</v>
      </c>
      <c r="V66" s="78">
        <v>1002.43</v>
      </c>
      <c r="W66" s="78">
        <v>1002.8</v>
      </c>
      <c r="X66" s="78">
        <v>1710574</v>
      </c>
    </row>
    <row r="67" spans="1:24" x14ac:dyDescent="0.2">
      <c r="A67" s="78" t="s">
        <v>224</v>
      </c>
      <c r="B67" s="78">
        <v>38.020000000000003</v>
      </c>
      <c r="C67" s="78">
        <v>38.5</v>
      </c>
      <c r="D67" s="78">
        <v>37.89</v>
      </c>
      <c r="E67" s="78">
        <v>38.19</v>
      </c>
      <c r="F67" s="78">
        <v>527628</v>
      </c>
      <c r="G67" s="78">
        <v>38.4</v>
      </c>
      <c r="H67" s="78">
        <v>39.32</v>
      </c>
      <c r="I67" s="78">
        <v>40.35</v>
      </c>
      <c r="J67" s="78">
        <v>41.59</v>
      </c>
      <c r="K67" s="78" t="s">
        <v>162</v>
      </c>
      <c r="L67" s="78">
        <v>0</v>
      </c>
      <c r="M67" s="78">
        <v>5276.28</v>
      </c>
      <c r="N67" s="78">
        <v>9731.44</v>
      </c>
      <c r="O67" s="78">
        <v>10907.72</v>
      </c>
      <c r="P67" s="78">
        <v>48.44</v>
      </c>
      <c r="Q67" s="78" t="s">
        <v>162</v>
      </c>
      <c r="R67" s="78">
        <v>50.3</v>
      </c>
      <c r="S67" s="78" t="s">
        <v>162</v>
      </c>
      <c r="T67" s="78">
        <v>1000.77</v>
      </c>
      <c r="U67" s="78">
        <v>1007.25</v>
      </c>
      <c r="V67" s="78">
        <v>997.75</v>
      </c>
      <c r="W67" s="78">
        <v>1000.17</v>
      </c>
      <c r="X67" s="78">
        <v>1354872</v>
      </c>
    </row>
    <row r="68" spans="1:24" x14ac:dyDescent="0.2">
      <c r="A68" s="78" t="s">
        <v>225</v>
      </c>
      <c r="B68" s="78">
        <v>38.18</v>
      </c>
      <c r="C68" s="78">
        <v>39.33</v>
      </c>
      <c r="D68" s="78">
        <v>38.04</v>
      </c>
      <c r="E68" s="78">
        <v>39.08</v>
      </c>
      <c r="F68" s="78">
        <v>888269</v>
      </c>
      <c r="G68" s="78">
        <v>38.659999999999997</v>
      </c>
      <c r="H68" s="78">
        <v>39.01</v>
      </c>
      <c r="I68" s="78">
        <v>40.130000000000003</v>
      </c>
      <c r="J68" s="78">
        <v>41.6</v>
      </c>
      <c r="K68" s="78" t="s">
        <v>162</v>
      </c>
      <c r="L68" s="78">
        <v>0</v>
      </c>
      <c r="M68" s="78">
        <v>8882.69</v>
      </c>
      <c r="N68" s="78">
        <v>8607.5</v>
      </c>
      <c r="O68" s="78">
        <v>9930.57</v>
      </c>
      <c r="P68" s="78">
        <v>50.07</v>
      </c>
      <c r="Q68" s="78" t="s">
        <v>162</v>
      </c>
      <c r="R68" s="78">
        <v>52.12</v>
      </c>
      <c r="S68" s="78" t="s">
        <v>162</v>
      </c>
      <c r="T68" s="78">
        <v>999.53</v>
      </c>
      <c r="U68" s="78">
        <v>1020.75</v>
      </c>
      <c r="V68" s="78">
        <v>998.52</v>
      </c>
      <c r="W68" s="78">
        <v>1020.75</v>
      </c>
      <c r="X68" s="78">
        <v>1508995</v>
      </c>
    </row>
    <row r="69" spans="1:24" x14ac:dyDescent="0.2">
      <c r="A69" s="78" t="s">
        <v>226</v>
      </c>
      <c r="B69" s="78">
        <v>39.08</v>
      </c>
      <c r="C69" s="78">
        <v>39.19</v>
      </c>
      <c r="D69" s="78">
        <v>38.4</v>
      </c>
      <c r="E69" s="78">
        <v>38.5</v>
      </c>
      <c r="F69" s="78">
        <v>653113</v>
      </c>
      <c r="G69" s="78">
        <v>38.56</v>
      </c>
      <c r="H69" s="78">
        <v>38.71</v>
      </c>
      <c r="I69" s="78">
        <v>39.950000000000003</v>
      </c>
      <c r="J69" s="78">
        <v>41.63</v>
      </c>
      <c r="K69" s="78" t="s">
        <v>162</v>
      </c>
      <c r="L69" s="78">
        <v>0</v>
      </c>
      <c r="M69" s="78">
        <v>6531.13</v>
      </c>
      <c r="N69" s="78">
        <v>7630.79</v>
      </c>
      <c r="O69" s="78">
        <v>9157.33</v>
      </c>
      <c r="P69" s="78">
        <v>45</v>
      </c>
      <c r="Q69" s="78" t="s">
        <v>162</v>
      </c>
      <c r="R69" s="78">
        <v>50.99</v>
      </c>
      <c r="S69" s="78" t="s">
        <v>162</v>
      </c>
      <c r="T69" s="78">
        <v>1021.1</v>
      </c>
      <c r="U69" s="78">
        <v>1021.46</v>
      </c>
      <c r="V69" s="78">
        <v>1013.99</v>
      </c>
      <c r="W69" s="78">
        <v>1016.62</v>
      </c>
      <c r="X69" s="78">
        <v>1412610</v>
      </c>
    </row>
    <row r="70" spans="1:24" x14ac:dyDescent="0.2">
      <c r="A70" s="78" t="s">
        <v>227</v>
      </c>
      <c r="B70" s="78">
        <v>38.5</v>
      </c>
      <c r="C70" s="78">
        <v>38.83</v>
      </c>
      <c r="D70" s="78">
        <v>38.01</v>
      </c>
      <c r="E70" s="78">
        <v>38.700000000000003</v>
      </c>
      <c r="F70" s="78">
        <v>512991</v>
      </c>
      <c r="G70" s="78">
        <v>38.51</v>
      </c>
      <c r="H70" s="78">
        <v>38.619999999999997</v>
      </c>
      <c r="I70" s="78">
        <v>39.78</v>
      </c>
      <c r="J70" s="78">
        <v>41.6</v>
      </c>
      <c r="K70" s="78" t="s">
        <v>162</v>
      </c>
      <c r="L70" s="78">
        <v>0</v>
      </c>
      <c r="M70" s="78">
        <v>5129.91</v>
      </c>
      <c r="N70" s="78">
        <v>6977.46</v>
      </c>
      <c r="O70" s="78">
        <v>8624.1200000000008</v>
      </c>
      <c r="P70" s="78">
        <v>46.44</v>
      </c>
      <c r="Q70" s="78" t="s">
        <v>162</v>
      </c>
      <c r="R70" s="78">
        <v>52.48</v>
      </c>
      <c r="S70" s="78" t="s">
        <v>162</v>
      </c>
      <c r="T70" s="78">
        <v>1015.97</v>
      </c>
      <c r="U70" s="78">
        <v>1016.15</v>
      </c>
      <c r="V70" s="78">
        <v>1002.64</v>
      </c>
      <c r="W70" s="78">
        <v>1010.06</v>
      </c>
      <c r="X70" s="78">
        <v>1777145</v>
      </c>
    </row>
    <row r="71" spans="1:24" x14ac:dyDescent="0.2">
      <c r="A71" s="78" t="s">
        <v>228</v>
      </c>
      <c r="B71" s="78">
        <v>38.549999999999997</v>
      </c>
      <c r="C71" s="78">
        <v>38.76</v>
      </c>
      <c r="D71" s="78">
        <v>38.08</v>
      </c>
      <c r="E71" s="78">
        <v>38.74</v>
      </c>
      <c r="F71" s="78">
        <v>470839</v>
      </c>
      <c r="G71" s="78">
        <v>38.64</v>
      </c>
      <c r="H71" s="78">
        <v>38.61</v>
      </c>
      <c r="I71" s="78">
        <v>39.700000000000003</v>
      </c>
      <c r="J71" s="78">
        <v>41.61</v>
      </c>
      <c r="K71" s="78" t="s">
        <v>162</v>
      </c>
      <c r="L71" s="78">
        <v>0</v>
      </c>
      <c r="M71" s="78">
        <v>4708.3900000000003</v>
      </c>
      <c r="N71" s="78">
        <v>6105.68</v>
      </c>
      <c r="O71" s="78">
        <v>8114.75</v>
      </c>
      <c r="P71" s="78">
        <v>46.52</v>
      </c>
      <c r="Q71" s="78" t="s">
        <v>162</v>
      </c>
      <c r="R71" s="78">
        <v>51.9</v>
      </c>
      <c r="S71" s="78" t="s">
        <v>162</v>
      </c>
      <c r="T71" s="78">
        <v>1008.48</v>
      </c>
      <c r="U71" s="78">
        <v>1010.66</v>
      </c>
      <c r="V71" s="78">
        <v>1000.18</v>
      </c>
      <c r="W71" s="78">
        <v>1003.26</v>
      </c>
      <c r="X71" s="78">
        <v>1524246</v>
      </c>
    </row>
    <row r="72" spans="1:24" x14ac:dyDescent="0.2">
      <c r="A72" s="78" t="s">
        <v>229</v>
      </c>
      <c r="B72" s="78">
        <v>38.4</v>
      </c>
      <c r="C72" s="78">
        <v>39.5</v>
      </c>
      <c r="D72" s="78">
        <v>38.119999999999997</v>
      </c>
      <c r="E72" s="78">
        <v>39.14</v>
      </c>
      <c r="F72" s="78">
        <v>810757</v>
      </c>
      <c r="G72" s="78">
        <v>38.83</v>
      </c>
      <c r="H72" s="78">
        <v>38.619999999999997</v>
      </c>
      <c r="I72" s="78">
        <v>39.61</v>
      </c>
      <c r="J72" s="78">
        <v>41.59</v>
      </c>
      <c r="K72" s="78" t="s">
        <v>162</v>
      </c>
      <c r="L72" s="78">
        <v>0</v>
      </c>
      <c r="M72" s="78">
        <v>8107.57</v>
      </c>
      <c r="N72" s="78">
        <v>6671.94</v>
      </c>
      <c r="O72" s="78">
        <v>8201.69</v>
      </c>
      <c r="P72" s="78">
        <v>52.98</v>
      </c>
      <c r="Q72" s="78" t="s">
        <v>162</v>
      </c>
      <c r="R72" s="78">
        <v>55.85</v>
      </c>
      <c r="S72" s="78" t="s">
        <v>162</v>
      </c>
      <c r="T72" s="78">
        <v>1000.88</v>
      </c>
      <c r="U72" s="78">
        <v>1000.88</v>
      </c>
      <c r="V72" s="78">
        <v>986.9</v>
      </c>
      <c r="W72" s="78">
        <v>994.3</v>
      </c>
      <c r="X72" s="78">
        <v>1759370</v>
      </c>
    </row>
    <row r="73" spans="1:24" x14ac:dyDescent="0.2">
      <c r="A73" s="78" t="s">
        <v>230</v>
      </c>
      <c r="B73" s="78">
        <v>39.380000000000003</v>
      </c>
      <c r="C73" s="78">
        <v>40.18</v>
      </c>
      <c r="D73" s="78">
        <v>39.06</v>
      </c>
      <c r="E73" s="78">
        <v>40.1</v>
      </c>
      <c r="F73" s="78">
        <v>2322437</v>
      </c>
      <c r="G73" s="78">
        <v>39.04</v>
      </c>
      <c r="H73" s="78">
        <v>38.85</v>
      </c>
      <c r="I73" s="78">
        <v>39.590000000000003</v>
      </c>
      <c r="J73" s="78">
        <v>41.62</v>
      </c>
      <c r="K73" s="78" t="s">
        <v>162</v>
      </c>
      <c r="L73" s="78">
        <v>0</v>
      </c>
      <c r="M73" s="78">
        <v>23224.37</v>
      </c>
      <c r="N73" s="78">
        <v>9540.27</v>
      </c>
      <c r="O73" s="78">
        <v>9073.89</v>
      </c>
      <c r="P73" s="78">
        <v>58.21</v>
      </c>
      <c r="Q73" s="78" t="s">
        <v>162</v>
      </c>
      <c r="R73" s="78">
        <v>58.62</v>
      </c>
      <c r="S73" s="78" t="s">
        <v>162</v>
      </c>
      <c r="T73" s="78">
        <v>993.94</v>
      </c>
      <c r="U73" s="78">
        <v>1009.5</v>
      </c>
      <c r="V73" s="78">
        <v>991.88</v>
      </c>
      <c r="W73" s="78">
        <v>1008.18</v>
      </c>
      <c r="X73" s="78">
        <v>1687702</v>
      </c>
    </row>
    <row r="74" spans="1:24" x14ac:dyDescent="0.2">
      <c r="A74" s="78" t="s">
        <v>231</v>
      </c>
      <c r="B74" s="78">
        <v>39.89</v>
      </c>
      <c r="C74" s="78">
        <v>39.979999999999997</v>
      </c>
      <c r="D74" s="78">
        <v>39.270000000000003</v>
      </c>
      <c r="E74" s="78">
        <v>39.44</v>
      </c>
      <c r="F74" s="78">
        <v>933580</v>
      </c>
      <c r="G74" s="78">
        <v>39.22</v>
      </c>
      <c r="H74" s="78">
        <v>38.89</v>
      </c>
      <c r="I74" s="78">
        <v>39.49</v>
      </c>
      <c r="J74" s="78">
        <v>41.61</v>
      </c>
      <c r="K74" s="78" t="s">
        <v>162</v>
      </c>
      <c r="L74" s="78">
        <v>0</v>
      </c>
      <c r="M74" s="78">
        <v>9335.7999999999993</v>
      </c>
      <c r="N74" s="78">
        <v>10101.209999999999</v>
      </c>
      <c r="O74" s="78">
        <v>8866</v>
      </c>
      <c r="P74" s="78">
        <v>55.89</v>
      </c>
      <c r="Q74" s="78" t="s">
        <v>162</v>
      </c>
      <c r="R74" s="78">
        <v>56.74</v>
      </c>
      <c r="S74" s="78" t="s">
        <v>162</v>
      </c>
      <c r="T74" s="78">
        <v>1007.98</v>
      </c>
      <c r="U74" s="78">
        <v>1017.7</v>
      </c>
      <c r="V74" s="78">
        <v>1006.91</v>
      </c>
      <c r="W74" s="78">
        <v>1010.56</v>
      </c>
      <c r="X74" s="78">
        <v>2388192</v>
      </c>
    </row>
    <row r="75" spans="1:24" x14ac:dyDescent="0.2">
      <c r="A75" s="78" t="s">
        <v>232</v>
      </c>
      <c r="B75" s="78">
        <v>38.96</v>
      </c>
      <c r="C75" s="78">
        <v>38.96</v>
      </c>
      <c r="D75" s="78">
        <v>37.99</v>
      </c>
      <c r="E75" s="78">
        <v>38.229999999999997</v>
      </c>
      <c r="F75" s="78">
        <v>654865</v>
      </c>
      <c r="G75" s="78">
        <v>39.130000000000003</v>
      </c>
      <c r="H75" s="78">
        <v>38.82</v>
      </c>
      <c r="I75" s="78">
        <v>39.33</v>
      </c>
      <c r="J75" s="78">
        <v>41.58</v>
      </c>
      <c r="K75" s="78" t="s">
        <v>162</v>
      </c>
      <c r="L75" s="78">
        <v>0</v>
      </c>
      <c r="M75" s="78">
        <v>6548.65</v>
      </c>
      <c r="N75" s="78">
        <v>10384.959999999999</v>
      </c>
      <c r="O75" s="78">
        <v>8681.2099999999991</v>
      </c>
      <c r="P75" s="78">
        <v>58.49</v>
      </c>
      <c r="Q75" s="78" t="s">
        <v>162</v>
      </c>
      <c r="R75" s="78">
        <v>57.64</v>
      </c>
      <c r="S75" s="78" t="s">
        <v>162</v>
      </c>
      <c r="T75" s="78">
        <v>1001.08</v>
      </c>
      <c r="U75" s="78">
        <v>1001.08</v>
      </c>
      <c r="V75" s="78">
        <v>974.99</v>
      </c>
      <c r="W75" s="78">
        <v>975.18</v>
      </c>
      <c r="X75" s="78">
        <v>1990286</v>
      </c>
    </row>
    <row r="76" spans="1:24" x14ac:dyDescent="0.2">
      <c r="A76" s="78" t="s">
        <v>233</v>
      </c>
      <c r="B76" s="78">
        <v>37.99</v>
      </c>
      <c r="C76" s="78">
        <v>38.75</v>
      </c>
      <c r="D76" s="78">
        <v>37.1</v>
      </c>
      <c r="E76" s="78">
        <v>37.409999999999997</v>
      </c>
      <c r="F76" s="78">
        <v>488325</v>
      </c>
      <c r="G76" s="78">
        <v>38.86</v>
      </c>
      <c r="H76" s="78">
        <v>38.75</v>
      </c>
      <c r="I76" s="78">
        <v>39.17</v>
      </c>
      <c r="J76" s="78">
        <v>41.49</v>
      </c>
      <c r="K76" s="78" t="s">
        <v>162</v>
      </c>
      <c r="L76" s="78">
        <v>0</v>
      </c>
      <c r="M76" s="78">
        <v>4883.25</v>
      </c>
      <c r="N76" s="78">
        <v>10419.93</v>
      </c>
      <c r="O76" s="78">
        <v>8262.7999999999993</v>
      </c>
      <c r="P76" s="78">
        <v>58.95</v>
      </c>
      <c r="Q76" s="78" t="s">
        <v>162</v>
      </c>
      <c r="R76" s="78">
        <v>57.91</v>
      </c>
      <c r="S76" s="78" t="s">
        <v>162</v>
      </c>
      <c r="T76" s="78">
        <v>970.96</v>
      </c>
      <c r="U76" s="78">
        <v>973.56</v>
      </c>
      <c r="V76" s="78">
        <v>954.98</v>
      </c>
      <c r="W76" s="78">
        <v>958.29</v>
      </c>
      <c r="X76" s="78">
        <v>1969918</v>
      </c>
    </row>
    <row r="77" spans="1:24" x14ac:dyDescent="0.2">
      <c r="A77" s="78" t="s">
        <v>234</v>
      </c>
      <c r="B77" s="78">
        <v>37.39</v>
      </c>
      <c r="C77" s="78">
        <v>37.97</v>
      </c>
      <c r="D77" s="78">
        <v>36.18</v>
      </c>
      <c r="E77" s="78">
        <v>36.39</v>
      </c>
      <c r="F77" s="78">
        <v>460099</v>
      </c>
      <c r="G77" s="78">
        <v>38.31</v>
      </c>
      <c r="H77" s="78">
        <v>38.57</v>
      </c>
      <c r="I77" s="78">
        <v>38.950000000000003</v>
      </c>
      <c r="J77" s="78">
        <v>41.37</v>
      </c>
      <c r="K77" s="78" t="s">
        <v>162</v>
      </c>
      <c r="L77" s="78">
        <v>0</v>
      </c>
      <c r="M77" s="78">
        <v>4600.99</v>
      </c>
      <c r="N77" s="78">
        <v>9718.61</v>
      </c>
      <c r="O77" s="78">
        <v>8195.2800000000007</v>
      </c>
      <c r="P77" s="78">
        <v>55.41</v>
      </c>
      <c r="Q77" s="78" t="s">
        <v>162</v>
      </c>
      <c r="R77" s="78">
        <v>55.75</v>
      </c>
      <c r="S77" s="78" t="s">
        <v>162</v>
      </c>
      <c r="T77" s="78">
        <v>956.77</v>
      </c>
      <c r="U77" s="78">
        <v>961.64</v>
      </c>
      <c r="V77" s="78">
        <v>936.99</v>
      </c>
      <c r="W77" s="78">
        <v>942.54</v>
      </c>
      <c r="X77" s="78">
        <v>1827124</v>
      </c>
    </row>
    <row r="78" spans="1:24" x14ac:dyDescent="0.2">
      <c r="A78" s="78" t="s">
        <v>235</v>
      </c>
      <c r="B78" s="78">
        <v>36.200000000000003</v>
      </c>
      <c r="C78" s="78">
        <v>37.4</v>
      </c>
      <c r="D78" s="78">
        <v>36.200000000000003</v>
      </c>
      <c r="E78" s="78">
        <v>36.630000000000003</v>
      </c>
      <c r="F78" s="78">
        <v>622376</v>
      </c>
      <c r="G78" s="78">
        <v>37.619999999999997</v>
      </c>
      <c r="H78" s="78">
        <v>38.33</v>
      </c>
      <c r="I78" s="78">
        <v>38.67</v>
      </c>
      <c r="J78" s="78">
        <v>41.24</v>
      </c>
      <c r="K78" s="78" t="s">
        <v>162</v>
      </c>
      <c r="L78" s="78">
        <v>0</v>
      </c>
      <c r="M78" s="78">
        <v>6223.76</v>
      </c>
      <c r="N78" s="78">
        <v>6318.49</v>
      </c>
      <c r="O78" s="78">
        <v>7929.38</v>
      </c>
      <c r="P78" s="78">
        <v>64.760000000000005</v>
      </c>
      <c r="Q78" s="78" t="s">
        <v>162</v>
      </c>
      <c r="R78" s="78">
        <v>60.7</v>
      </c>
      <c r="S78" s="78" t="s">
        <v>162</v>
      </c>
      <c r="T78" s="78">
        <v>941.2</v>
      </c>
      <c r="U78" s="78">
        <v>944.7</v>
      </c>
      <c r="V78" s="78">
        <v>903.03</v>
      </c>
      <c r="W78" s="78">
        <v>904.15</v>
      </c>
      <c r="X78" s="78">
        <v>1934849</v>
      </c>
    </row>
    <row r="79" spans="1:24" x14ac:dyDescent="0.2">
      <c r="A79" s="78" t="s">
        <v>236</v>
      </c>
      <c r="B79" s="78">
        <v>37</v>
      </c>
      <c r="C79" s="78">
        <v>37.1</v>
      </c>
      <c r="D79" s="78">
        <v>36.409999999999997</v>
      </c>
      <c r="E79" s="78">
        <v>36.75</v>
      </c>
      <c r="F79" s="78">
        <v>263931</v>
      </c>
      <c r="G79" s="78">
        <v>37.08</v>
      </c>
      <c r="H79" s="78">
        <v>38.15</v>
      </c>
      <c r="I79" s="78">
        <v>38.43</v>
      </c>
      <c r="J79" s="78">
        <v>41.13</v>
      </c>
      <c r="K79" s="78" t="s">
        <v>162</v>
      </c>
      <c r="L79" s="78">
        <v>0</v>
      </c>
      <c r="M79" s="78">
        <v>2639.31</v>
      </c>
      <c r="N79" s="78">
        <v>4979.1899999999996</v>
      </c>
      <c r="O79" s="78">
        <v>7540.2</v>
      </c>
      <c r="P79" s="78">
        <v>64.95</v>
      </c>
      <c r="Q79" s="78" t="s">
        <v>162</v>
      </c>
      <c r="R79" s="78">
        <v>59.6</v>
      </c>
      <c r="S79" s="78" t="s">
        <v>162</v>
      </c>
      <c r="T79" s="78">
        <v>901.16</v>
      </c>
      <c r="U79" s="78">
        <v>912.72</v>
      </c>
      <c r="V79" s="78">
        <v>897.2</v>
      </c>
      <c r="W79" s="78">
        <v>912.72</v>
      </c>
      <c r="X79" s="78">
        <v>1317671</v>
      </c>
    </row>
    <row r="80" spans="1:24" x14ac:dyDescent="0.2">
      <c r="A80" s="78" t="s">
        <v>237</v>
      </c>
      <c r="B80" s="78">
        <v>36.700000000000003</v>
      </c>
      <c r="C80" s="78">
        <v>37.020000000000003</v>
      </c>
      <c r="D80" s="78">
        <v>35.479999999999997</v>
      </c>
      <c r="E80" s="78">
        <v>37.020000000000003</v>
      </c>
      <c r="F80" s="78">
        <v>442494</v>
      </c>
      <c r="G80" s="78">
        <v>36.840000000000003</v>
      </c>
      <c r="H80" s="78">
        <v>37.99</v>
      </c>
      <c r="I80" s="78">
        <v>38.299999999999997</v>
      </c>
      <c r="J80" s="78">
        <v>41.05</v>
      </c>
      <c r="K80" s="78" t="s">
        <v>162</v>
      </c>
      <c r="L80" s="78">
        <v>0</v>
      </c>
      <c r="M80" s="78">
        <v>4424.9399999999996</v>
      </c>
      <c r="N80" s="78">
        <v>4554.45</v>
      </c>
      <c r="O80" s="78">
        <v>7469.7</v>
      </c>
      <c r="P80" s="78">
        <v>64.239999999999995</v>
      </c>
      <c r="Q80" s="78" t="s">
        <v>162</v>
      </c>
      <c r="R80" s="78">
        <v>59.12</v>
      </c>
      <c r="S80" s="78" t="s">
        <v>162</v>
      </c>
      <c r="T80" s="78">
        <v>911.79</v>
      </c>
      <c r="U80" s="78">
        <v>923.06</v>
      </c>
      <c r="V80" s="78">
        <v>907.28</v>
      </c>
      <c r="W80" s="78">
        <v>922.07</v>
      </c>
      <c r="X80" s="78">
        <v>1226499</v>
      </c>
    </row>
    <row r="81" spans="1:24" x14ac:dyDescent="0.2">
      <c r="A81" s="78" t="s">
        <v>238</v>
      </c>
      <c r="B81" s="78">
        <v>37.68</v>
      </c>
      <c r="C81" s="78">
        <v>37.69</v>
      </c>
      <c r="D81" s="78">
        <v>36.4</v>
      </c>
      <c r="E81" s="78">
        <v>36.61</v>
      </c>
      <c r="F81" s="78">
        <v>654335</v>
      </c>
      <c r="G81" s="78">
        <v>36.68</v>
      </c>
      <c r="H81" s="78">
        <v>37.770000000000003</v>
      </c>
      <c r="I81" s="78">
        <v>38.19</v>
      </c>
      <c r="J81" s="78">
        <v>41.04</v>
      </c>
      <c r="K81" s="78" t="s">
        <v>162</v>
      </c>
      <c r="L81" s="78">
        <v>0</v>
      </c>
      <c r="M81" s="78">
        <v>6543.35</v>
      </c>
      <c r="N81" s="78">
        <v>4886.47</v>
      </c>
      <c r="O81" s="78">
        <v>7653.2</v>
      </c>
      <c r="P81" s="78">
        <v>66.91</v>
      </c>
      <c r="Q81" s="78" t="s">
        <v>162</v>
      </c>
      <c r="R81" s="78">
        <v>59.06</v>
      </c>
      <c r="S81" s="78" t="s">
        <v>162</v>
      </c>
      <c r="T81" s="78">
        <v>919.67</v>
      </c>
      <c r="U81" s="78">
        <v>919.67</v>
      </c>
      <c r="V81" s="78">
        <v>901.92</v>
      </c>
      <c r="W81" s="78">
        <v>903.99</v>
      </c>
      <c r="X81" s="78">
        <v>1270601</v>
      </c>
    </row>
    <row r="82" spans="1:24" x14ac:dyDescent="0.2">
      <c r="A82" s="78" t="s">
        <v>239</v>
      </c>
      <c r="B82" s="78">
        <v>36.1</v>
      </c>
      <c r="C82" s="78">
        <v>36.99</v>
      </c>
      <c r="D82" s="78">
        <v>36.020000000000003</v>
      </c>
      <c r="E82" s="78">
        <v>36.72</v>
      </c>
      <c r="F82" s="78">
        <v>321651</v>
      </c>
      <c r="G82" s="78">
        <v>36.75</v>
      </c>
      <c r="H82" s="78">
        <v>37.53</v>
      </c>
      <c r="I82" s="78">
        <v>38.07</v>
      </c>
      <c r="J82" s="78">
        <v>41.02</v>
      </c>
      <c r="K82" s="78" t="s">
        <v>162</v>
      </c>
      <c r="L82" s="78">
        <v>0</v>
      </c>
      <c r="M82" s="78">
        <v>3216.51</v>
      </c>
      <c r="N82" s="78">
        <v>4609.57</v>
      </c>
      <c r="O82" s="78">
        <v>7164.09</v>
      </c>
      <c r="P82" s="78">
        <v>66.650000000000006</v>
      </c>
      <c r="Q82" s="78" t="s">
        <v>162</v>
      </c>
      <c r="R82" s="78">
        <v>57.75</v>
      </c>
      <c r="S82" s="78" t="s">
        <v>162</v>
      </c>
      <c r="T82" s="78">
        <v>901.48</v>
      </c>
      <c r="U82" s="78">
        <v>919.6</v>
      </c>
      <c r="V82" s="78">
        <v>900.35</v>
      </c>
      <c r="W82" s="78">
        <v>914.59</v>
      </c>
      <c r="X82" s="78">
        <v>1473808</v>
      </c>
    </row>
    <row r="83" spans="1:24" x14ac:dyDescent="0.2">
      <c r="A83" s="78" t="s">
        <v>240</v>
      </c>
      <c r="B83" s="78">
        <v>36.15</v>
      </c>
      <c r="C83" s="78">
        <v>37.33</v>
      </c>
      <c r="D83" s="78">
        <v>36.020000000000003</v>
      </c>
      <c r="E83" s="78">
        <v>37.159999999999997</v>
      </c>
      <c r="F83" s="78">
        <v>385419</v>
      </c>
      <c r="G83" s="78">
        <v>36.85</v>
      </c>
      <c r="H83" s="78">
        <v>37.24</v>
      </c>
      <c r="I83" s="78">
        <v>38.04</v>
      </c>
      <c r="J83" s="78">
        <v>41</v>
      </c>
      <c r="K83" s="78" t="s">
        <v>162</v>
      </c>
      <c r="L83" s="78">
        <v>0</v>
      </c>
      <c r="M83" s="78">
        <v>3854.19</v>
      </c>
      <c r="N83" s="78">
        <v>4135.66</v>
      </c>
      <c r="O83" s="78">
        <v>5227.08</v>
      </c>
      <c r="P83" s="78">
        <v>71.39</v>
      </c>
      <c r="Q83" s="78" t="s">
        <v>162</v>
      </c>
      <c r="R83" s="78">
        <v>58.92</v>
      </c>
      <c r="S83" s="78" t="s">
        <v>162</v>
      </c>
      <c r="T83" s="78">
        <v>910.14</v>
      </c>
      <c r="U83" s="78">
        <v>920.77</v>
      </c>
      <c r="V83" s="78">
        <v>904.74</v>
      </c>
      <c r="W83" s="78">
        <v>918.28</v>
      </c>
      <c r="X83" s="78">
        <v>1334006</v>
      </c>
    </row>
    <row r="84" spans="1:24" x14ac:dyDescent="0.2">
      <c r="A84" s="78" t="s">
        <v>241</v>
      </c>
      <c r="B84" s="78">
        <v>37.6</v>
      </c>
      <c r="C84" s="78">
        <v>38.4</v>
      </c>
      <c r="D84" s="78">
        <v>37.58</v>
      </c>
      <c r="E84" s="78">
        <v>37.86</v>
      </c>
      <c r="F84" s="78">
        <v>797178</v>
      </c>
      <c r="G84" s="78">
        <v>37.07</v>
      </c>
      <c r="H84" s="78">
        <v>37.08</v>
      </c>
      <c r="I84" s="78">
        <v>37.99</v>
      </c>
      <c r="J84" s="78">
        <v>40.950000000000003</v>
      </c>
      <c r="K84" s="78" t="s">
        <v>162</v>
      </c>
      <c r="L84" s="78">
        <v>0</v>
      </c>
      <c r="M84" s="78">
        <v>7971.78</v>
      </c>
      <c r="N84" s="78">
        <v>5202.1499999999996</v>
      </c>
      <c r="O84" s="78">
        <v>5090.67</v>
      </c>
      <c r="P84" s="78">
        <v>74.61</v>
      </c>
      <c r="Q84" s="78" t="s">
        <v>162</v>
      </c>
      <c r="R84" s="78">
        <v>60.62</v>
      </c>
      <c r="S84" s="78" t="s">
        <v>162</v>
      </c>
      <c r="T84" s="78">
        <v>920.12</v>
      </c>
      <c r="U84" s="78">
        <v>935.9</v>
      </c>
      <c r="V84" s="78">
        <v>920.12</v>
      </c>
      <c r="W84" s="78">
        <v>931.77</v>
      </c>
      <c r="X84" s="78">
        <v>1557071</v>
      </c>
    </row>
    <row r="85" spans="1:24" x14ac:dyDescent="0.2">
      <c r="A85" s="78" t="s">
        <v>242</v>
      </c>
      <c r="B85" s="78">
        <v>38.39</v>
      </c>
      <c r="C85" s="78">
        <v>38.5</v>
      </c>
      <c r="D85" s="78">
        <v>37.340000000000003</v>
      </c>
      <c r="E85" s="78">
        <v>37.799999999999997</v>
      </c>
      <c r="F85" s="78">
        <v>694836</v>
      </c>
      <c r="G85" s="78">
        <v>37.229999999999997</v>
      </c>
      <c r="H85" s="78">
        <v>37.03</v>
      </c>
      <c r="I85" s="78">
        <v>37.93</v>
      </c>
      <c r="J85" s="78">
        <v>40.83</v>
      </c>
      <c r="K85" s="78" t="s">
        <v>162</v>
      </c>
      <c r="L85" s="78">
        <v>0</v>
      </c>
      <c r="M85" s="78">
        <v>6948.36</v>
      </c>
      <c r="N85" s="78">
        <v>5706.84</v>
      </c>
      <c r="O85" s="78">
        <v>5130.6400000000003</v>
      </c>
      <c r="P85" s="78">
        <v>74.430000000000007</v>
      </c>
      <c r="Q85" s="78" t="s">
        <v>162</v>
      </c>
      <c r="R85" s="78">
        <v>59.16</v>
      </c>
      <c r="S85" s="78" t="s">
        <v>162</v>
      </c>
      <c r="T85" s="78">
        <v>932.88</v>
      </c>
      <c r="U85" s="78">
        <v>933.24</v>
      </c>
      <c r="V85" s="78">
        <v>925.04</v>
      </c>
      <c r="W85" s="78">
        <v>931.21</v>
      </c>
      <c r="X85" s="78">
        <v>1267213</v>
      </c>
    </row>
    <row r="86" spans="1:24" x14ac:dyDescent="0.2">
      <c r="A86" s="78" t="s">
        <v>243</v>
      </c>
      <c r="B86" s="78">
        <v>18.899999999999999</v>
      </c>
      <c r="C86" s="78">
        <v>18.899999999999999</v>
      </c>
      <c r="D86" s="78">
        <v>18.11</v>
      </c>
      <c r="E86" s="78">
        <v>18.170000000000002</v>
      </c>
      <c r="F86" s="78">
        <v>1510719</v>
      </c>
      <c r="G86" s="78">
        <v>33.54</v>
      </c>
      <c r="H86" s="78">
        <v>35.11</v>
      </c>
      <c r="I86" s="78">
        <v>36.93</v>
      </c>
      <c r="J86" s="78">
        <v>40.409999999999997</v>
      </c>
      <c r="K86" s="78" t="s">
        <v>162</v>
      </c>
      <c r="L86" s="78">
        <v>0</v>
      </c>
      <c r="M86" s="78">
        <v>15107.19</v>
      </c>
      <c r="N86" s="78">
        <v>7419.61</v>
      </c>
      <c r="O86" s="78">
        <v>6153.04</v>
      </c>
      <c r="P86" s="78">
        <v>68.91</v>
      </c>
      <c r="Q86" s="78" t="s">
        <v>162</v>
      </c>
      <c r="R86" s="78">
        <v>54.03</v>
      </c>
      <c r="S86" s="78" t="s">
        <v>162</v>
      </c>
      <c r="T86" s="78">
        <v>931.51</v>
      </c>
      <c r="U86" s="78">
        <v>933.28</v>
      </c>
      <c r="V86" s="78">
        <v>923.26</v>
      </c>
      <c r="W86" s="78">
        <v>929.95</v>
      </c>
      <c r="X86" s="78">
        <v>1596040</v>
      </c>
    </row>
    <row r="87" spans="1:24" x14ac:dyDescent="0.2">
      <c r="A87" s="78" t="s">
        <v>244</v>
      </c>
      <c r="B87" s="78">
        <v>18</v>
      </c>
      <c r="C87" s="78">
        <v>18</v>
      </c>
      <c r="D87" s="78">
        <v>16.91</v>
      </c>
      <c r="E87" s="78">
        <v>17.010000000000002</v>
      </c>
      <c r="F87" s="78">
        <v>2744616</v>
      </c>
      <c r="G87" s="78">
        <v>29.6</v>
      </c>
      <c r="H87" s="78">
        <v>33.17</v>
      </c>
      <c r="I87" s="78">
        <v>35.869999999999997</v>
      </c>
      <c r="J87" s="78">
        <v>39.92</v>
      </c>
      <c r="K87" s="78" t="s">
        <v>162</v>
      </c>
      <c r="L87" s="78">
        <v>0</v>
      </c>
      <c r="M87" s="78">
        <v>27446.16</v>
      </c>
      <c r="N87" s="78">
        <v>12265.54</v>
      </c>
      <c r="O87" s="78">
        <v>8437.5499999999993</v>
      </c>
      <c r="P87" s="78">
        <v>57.11</v>
      </c>
      <c r="Q87" s="78" t="s">
        <v>162</v>
      </c>
      <c r="R87" s="78">
        <v>45.12</v>
      </c>
      <c r="S87" s="78" t="s">
        <v>162</v>
      </c>
      <c r="T87" s="78">
        <v>927.15</v>
      </c>
      <c r="U87" s="78">
        <v>927.15</v>
      </c>
      <c r="V87" s="78">
        <v>909.14</v>
      </c>
      <c r="W87" s="78">
        <v>909.26</v>
      </c>
      <c r="X87" s="78">
        <v>1646752</v>
      </c>
    </row>
    <row r="88" spans="1:24" x14ac:dyDescent="0.2">
      <c r="A88" s="78" t="s">
        <v>245</v>
      </c>
      <c r="B88" s="78">
        <v>16.98</v>
      </c>
      <c r="C88" s="78">
        <v>17.18</v>
      </c>
      <c r="D88" s="78">
        <v>16.649999999999999</v>
      </c>
      <c r="E88" s="78">
        <v>17.04</v>
      </c>
      <c r="F88" s="78">
        <v>1245659</v>
      </c>
      <c r="G88" s="78">
        <v>25.58</v>
      </c>
      <c r="H88" s="78">
        <v>31.21</v>
      </c>
      <c r="I88" s="78">
        <v>34.770000000000003</v>
      </c>
      <c r="J88" s="78">
        <v>39.450000000000003</v>
      </c>
      <c r="K88" s="78" t="s">
        <v>162</v>
      </c>
      <c r="L88" s="78">
        <v>0</v>
      </c>
      <c r="M88" s="78">
        <v>12456.59</v>
      </c>
      <c r="N88" s="78">
        <v>13986.02</v>
      </c>
      <c r="O88" s="78">
        <v>9060.84</v>
      </c>
      <c r="P88" s="78">
        <v>50.93</v>
      </c>
      <c r="Q88" s="78" t="s">
        <v>162</v>
      </c>
      <c r="R88" s="78">
        <v>42.58</v>
      </c>
      <c r="S88" s="78" t="s">
        <v>162</v>
      </c>
      <c r="T88" s="78">
        <v>909.25</v>
      </c>
      <c r="U88" s="78">
        <v>912.61</v>
      </c>
      <c r="V88" s="78">
        <v>897.8</v>
      </c>
      <c r="W88" s="78">
        <v>909.77</v>
      </c>
      <c r="X88" s="78">
        <v>1544289</v>
      </c>
    </row>
    <row r="89" spans="1:24" x14ac:dyDescent="0.2">
      <c r="A89" s="78" t="s">
        <v>246</v>
      </c>
      <c r="B89" s="78">
        <v>16.97</v>
      </c>
      <c r="C89" s="78">
        <v>17.170000000000002</v>
      </c>
      <c r="D89" s="78">
        <v>16.86</v>
      </c>
      <c r="E89" s="78">
        <v>17.03</v>
      </c>
      <c r="F89" s="78">
        <v>746926</v>
      </c>
      <c r="G89" s="78">
        <v>21.41</v>
      </c>
      <c r="H89" s="78">
        <v>29.24</v>
      </c>
      <c r="I89" s="78">
        <v>33.700000000000003</v>
      </c>
      <c r="J89" s="78">
        <v>38.979999999999997</v>
      </c>
      <c r="K89" s="78" t="s">
        <v>162</v>
      </c>
      <c r="L89" s="78">
        <v>0</v>
      </c>
      <c r="M89" s="78">
        <v>7469.26</v>
      </c>
      <c r="N89" s="78">
        <v>13885.51</v>
      </c>
      <c r="O89" s="78">
        <v>9543.83</v>
      </c>
      <c r="P89" s="78">
        <v>49.9</v>
      </c>
      <c r="Q89" s="78" t="s">
        <v>162</v>
      </c>
      <c r="R89" s="78">
        <v>41.56</v>
      </c>
      <c r="S89" s="78" t="s">
        <v>162</v>
      </c>
      <c r="T89" s="78">
        <v>911.34</v>
      </c>
      <c r="U89" s="78">
        <v>916.02</v>
      </c>
      <c r="V89" s="78">
        <v>906.08</v>
      </c>
      <c r="W89" s="78">
        <v>906.34</v>
      </c>
      <c r="X89" s="78">
        <v>1332883</v>
      </c>
    </row>
    <row r="90" spans="1:24" x14ac:dyDescent="0.2">
      <c r="A90" s="78" t="s">
        <v>247</v>
      </c>
      <c r="B90" s="78">
        <v>17.07</v>
      </c>
      <c r="C90" s="78">
        <v>18.73</v>
      </c>
      <c r="D90" s="78">
        <v>17.059999999999999</v>
      </c>
      <c r="E90" s="78">
        <v>18.73</v>
      </c>
      <c r="F90" s="78">
        <v>3119939</v>
      </c>
      <c r="G90" s="78">
        <v>17.600000000000001</v>
      </c>
      <c r="H90" s="78">
        <v>27.41</v>
      </c>
      <c r="I90" s="78">
        <v>32.700000000000003</v>
      </c>
      <c r="J90" s="78">
        <v>38.54</v>
      </c>
      <c r="K90" s="78" t="s">
        <v>162</v>
      </c>
      <c r="L90" s="78">
        <v>0</v>
      </c>
      <c r="M90" s="78">
        <v>31199.39</v>
      </c>
      <c r="N90" s="78">
        <v>18735.72</v>
      </c>
      <c r="O90" s="78">
        <v>12221.28</v>
      </c>
      <c r="P90" s="78">
        <v>65.989999999999995</v>
      </c>
      <c r="Q90" s="78" t="s">
        <v>162</v>
      </c>
      <c r="R90" s="78">
        <v>55.28</v>
      </c>
      <c r="S90" s="78" t="s">
        <v>162</v>
      </c>
      <c r="T90" s="78">
        <v>903.98</v>
      </c>
      <c r="U90" s="78">
        <v>904.48</v>
      </c>
      <c r="V90" s="78">
        <v>890.36</v>
      </c>
      <c r="W90" s="78">
        <v>895.15</v>
      </c>
      <c r="X90" s="78">
        <v>1624413</v>
      </c>
    </row>
    <row r="91" spans="1:24" x14ac:dyDescent="0.2">
      <c r="A91" s="78" t="s">
        <v>248</v>
      </c>
      <c r="B91" s="78">
        <v>19.28</v>
      </c>
      <c r="C91" s="78">
        <v>19.45</v>
      </c>
      <c r="D91" s="78">
        <v>18.309999999999999</v>
      </c>
      <c r="E91" s="78">
        <v>18.350000000000001</v>
      </c>
      <c r="F91" s="78">
        <v>4646294</v>
      </c>
      <c r="G91" s="78">
        <v>17.63</v>
      </c>
      <c r="H91" s="78">
        <v>25.59</v>
      </c>
      <c r="I91" s="78">
        <v>31.68</v>
      </c>
      <c r="J91" s="78">
        <v>38.1</v>
      </c>
      <c r="K91" s="78" t="s">
        <v>162</v>
      </c>
      <c r="L91" s="78">
        <v>0</v>
      </c>
      <c r="M91" s="78">
        <v>46462.94</v>
      </c>
      <c r="N91" s="78">
        <v>25006.87</v>
      </c>
      <c r="O91" s="78">
        <v>16213.24</v>
      </c>
      <c r="P91" s="78">
        <v>57.74</v>
      </c>
      <c r="Q91" s="78" t="s">
        <v>162</v>
      </c>
      <c r="R91" s="78">
        <v>48.22</v>
      </c>
      <c r="S91" s="78" t="s">
        <v>162</v>
      </c>
      <c r="T91" s="78">
        <v>891.99</v>
      </c>
      <c r="U91" s="78">
        <v>894.89</v>
      </c>
      <c r="V91" s="78">
        <v>888.18</v>
      </c>
      <c r="W91" s="78">
        <v>890.79</v>
      </c>
      <c r="X91" s="78">
        <v>1744464</v>
      </c>
    </row>
    <row r="92" spans="1:24" x14ac:dyDescent="0.2">
      <c r="A92" s="78" t="s">
        <v>249</v>
      </c>
      <c r="B92" s="78">
        <v>18.16</v>
      </c>
      <c r="C92" s="78">
        <v>18.45</v>
      </c>
      <c r="D92" s="78">
        <v>17.82</v>
      </c>
      <c r="E92" s="78">
        <v>17.989999999999998</v>
      </c>
      <c r="F92" s="78">
        <v>2046936</v>
      </c>
      <c r="G92" s="78">
        <v>17.829999999999998</v>
      </c>
      <c r="H92" s="78">
        <v>23.71</v>
      </c>
      <c r="I92" s="78">
        <v>30.62</v>
      </c>
      <c r="J92" s="78">
        <v>37.630000000000003</v>
      </c>
      <c r="K92" s="78" t="s">
        <v>162</v>
      </c>
      <c r="L92" s="78">
        <v>0</v>
      </c>
      <c r="M92" s="78">
        <v>20469.36</v>
      </c>
      <c r="N92" s="78">
        <v>23611.51</v>
      </c>
      <c r="O92" s="78">
        <v>17938.52</v>
      </c>
      <c r="P92" s="78">
        <v>55.58</v>
      </c>
      <c r="Q92" s="78" t="s">
        <v>162</v>
      </c>
      <c r="R92" s="78">
        <v>45.45</v>
      </c>
      <c r="S92" s="78" t="s">
        <v>162</v>
      </c>
      <c r="T92" s="78">
        <v>891.48</v>
      </c>
      <c r="U92" s="78">
        <v>895.54</v>
      </c>
      <c r="V92" s="78">
        <v>883.87</v>
      </c>
      <c r="W92" s="78">
        <v>884.89</v>
      </c>
      <c r="X92" s="78">
        <v>1448972</v>
      </c>
    </row>
    <row r="93" spans="1:24" x14ac:dyDescent="0.2">
      <c r="A93" s="78" t="s">
        <v>250</v>
      </c>
      <c r="B93" s="78">
        <v>17.95</v>
      </c>
      <c r="C93" s="78">
        <v>19.79</v>
      </c>
      <c r="D93" s="78">
        <v>17.8</v>
      </c>
      <c r="E93" s="78">
        <v>19.43</v>
      </c>
      <c r="F93" s="78">
        <v>6374428</v>
      </c>
      <c r="G93" s="78">
        <v>18.309999999999999</v>
      </c>
      <c r="H93" s="78">
        <v>21.94</v>
      </c>
      <c r="I93" s="78">
        <v>29.59</v>
      </c>
      <c r="J93" s="78">
        <v>37.21</v>
      </c>
      <c r="K93" s="78" t="s">
        <v>162</v>
      </c>
      <c r="L93" s="78">
        <v>0</v>
      </c>
      <c r="M93" s="78">
        <v>63744.28</v>
      </c>
      <c r="N93" s="78">
        <v>33869.050000000003</v>
      </c>
      <c r="O93" s="78">
        <v>23927.53</v>
      </c>
      <c r="P93" s="78">
        <v>70.55</v>
      </c>
      <c r="Q93" s="78" t="s">
        <v>162</v>
      </c>
      <c r="R93" s="78">
        <v>56.81</v>
      </c>
      <c r="S93" s="78" t="s">
        <v>162</v>
      </c>
      <c r="T93" s="78">
        <v>884.06</v>
      </c>
      <c r="U93" s="78">
        <v>884.33</v>
      </c>
      <c r="V93" s="78">
        <v>873.87</v>
      </c>
      <c r="W93" s="78">
        <v>875.43</v>
      </c>
      <c r="X93" s="78">
        <v>1416626</v>
      </c>
    </row>
    <row r="94" spans="1:24" x14ac:dyDescent="0.2">
      <c r="A94" s="78" t="s">
        <v>251</v>
      </c>
      <c r="B94" s="78">
        <v>19.02</v>
      </c>
      <c r="C94" s="78">
        <v>20.87</v>
      </c>
      <c r="D94" s="78">
        <v>19</v>
      </c>
      <c r="E94" s="78">
        <v>19.95</v>
      </c>
      <c r="F94" s="78">
        <v>10379104</v>
      </c>
      <c r="G94" s="78">
        <v>18.89</v>
      </c>
      <c r="H94" s="78">
        <v>20.149999999999999</v>
      </c>
      <c r="I94" s="78">
        <v>28.61</v>
      </c>
      <c r="J94" s="78">
        <v>36.79</v>
      </c>
      <c r="K94" s="78" t="s">
        <v>162</v>
      </c>
      <c r="L94" s="78">
        <v>0</v>
      </c>
      <c r="M94" s="78">
        <v>103791.03999999999</v>
      </c>
      <c r="N94" s="78">
        <v>53133.4</v>
      </c>
      <c r="O94" s="78">
        <v>33509.46</v>
      </c>
      <c r="P94" s="78">
        <v>81.13</v>
      </c>
      <c r="Q94" s="78" t="s">
        <v>162</v>
      </c>
      <c r="R94" s="78">
        <v>65.62</v>
      </c>
      <c r="S94" s="78" t="s">
        <v>162</v>
      </c>
      <c r="T94" s="78">
        <v>873.31</v>
      </c>
      <c r="U94" s="78">
        <v>873.59</v>
      </c>
      <c r="V94" s="78">
        <v>840.65</v>
      </c>
      <c r="W94" s="78">
        <v>840.9</v>
      </c>
      <c r="X94" s="78">
        <v>2047422</v>
      </c>
    </row>
    <row r="95" spans="1:24" x14ac:dyDescent="0.2">
      <c r="A95" s="78" t="s">
        <v>252</v>
      </c>
      <c r="B95" s="78">
        <v>19.7</v>
      </c>
      <c r="C95" s="78">
        <v>20.6</v>
      </c>
      <c r="D95" s="78">
        <v>19.010000000000002</v>
      </c>
      <c r="E95" s="78">
        <v>19.95</v>
      </c>
      <c r="F95" s="78">
        <v>5902659</v>
      </c>
      <c r="G95" s="78">
        <v>19.13</v>
      </c>
      <c r="H95" s="78">
        <v>18.36</v>
      </c>
      <c r="I95" s="78">
        <v>27.7</v>
      </c>
      <c r="J95" s="78">
        <v>36.42</v>
      </c>
      <c r="K95" s="78" t="s">
        <v>162</v>
      </c>
      <c r="L95" s="78">
        <v>0</v>
      </c>
      <c r="M95" s="78">
        <v>59026.59</v>
      </c>
      <c r="N95" s="78">
        <v>58698.84</v>
      </c>
      <c r="O95" s="78">
        <v>38717.279999999999</v>
      </c>
      <c r="P95" s="78">
        <v>80.83</v>
      </c>
      <c r="Q95" s="78" t="s">
        <v>162</v>
      </c>
      <c r="R95" s="78">
        <v>64.14</v>
      </c>
      <c r="S95" s="78" t="s">
        <v>162</v>
      </c>
      <c r="T95" s="78">
        <v>836.79</v>
      </c>
      <c r="U95" s="78">
        <v>876.6</v>
      </c>
      <c r="V95" s="78">
        <v>828.5</v>
      </c>
      <c r="W95" s="78">
        <v>870.94</v>
      </c>
      <c r="X95" s="78">
        <v>2782844</v>
      </c>
    </row>
    <row r="96" spans="1:24" x14ac:dyDescent="0.2">
      <c r="A96" s="78" t="s">
        <v>253</v>
      </c>
      <c r="B96" s="78">
        <v>19.97</v>
      </c>
      <c r="C96" s="78">
        <v>20.350000000000001</v>
      </c>
      <c r="D96" s="78">
        <v>18.899999999999999</v>
      </c>
      <c r="E96" s="78">
        <v>19.13</v>
      </c>
      <c r="F96" s="78">
        <v>4006153</v>
      </c>
      <c r="G96" s="78">
        <v>19.29</v>
      </c>
      <c r="H96" s="78">
        <v>18.46</v>
      </c>
      <c r="I96" s="78">
        <v>26.79</v>
      </c>
      <c r="J96" s="78">
        <v>36.03</v>
      </c>
      <c r="K96" s="78" t="s">
        <v>162</v>
      </c>
      <c r="L96" s="78">
        <v>0</v>
      </c>
      <c r="M96" s="78">
        <v>40061.53</v>
      </c>
      <c r="N96" s="78">
        <v>57418.559999999998</v>
      </c>
      <c r="O96" s="78">
        <v>41212.71</v>
      </c>
      <c r="P96" s="78">
        <v>78.400000000000006</v>
      </c>
      <c r="Q96" s="78" t="s">
        <v>162</v>
      </c>
      <c r="R96" s="78">
        <v>57.63</v>
      </c>
      <c r="S96" s="78" t="s">
        <v>162</v>
      </c>
      <c r="T96" s="78">
        <v>867.68</v>
      </c>
      <c r="U96" s="78">
        <v>867.68</v>
      </c>
      <c r="V96" s="78">
        <v>842.12</v>
      </c>
      <c r="W96" s="78">
        <v>842.35</v>
      </c>
      <c r="X96" s="78">
        <v>2176375</v>
      </c>
    </row>
    <row r="97" spans="1:24" x14ac:dyDescent="0.2">
      <c r="A97" s="78" t="s">
        <v>254</v>
      </c>
      <c r="B97" s="78">
        <v>19.18</v>
      </c>
      <c r="C97" s="78">
        <v>19.98</v>
      </c>
      <c r="D97" s="78">
        <v>18.690000000000001</v>
      </c>
      <c r="E97" s="78">
        <v>19.68</v>
      </c>
      <c r="F97" s="78">
        <v>4306132</v>
      </c>
      <c r="G97" s="78">
        <v>19.63</v>
      </c>
      <c r="H97" s="78">
        <v>18.73</v>
      </c>
      <c r="I97" s="78">
        <v>25.95</v>
      </c>
      <c r="J97" s="78">
        <v>35.65</v>
      </c>
      <c r="K97" s="78" t="s">
        <v>162</v>
      </c>
      <c r="L97" s="78">
        <v>0</v>
      </c>
      <c r="M97" s="78">
        <v>43061.32</v>
      </c>
      <c r="N97" s="78">
        <v>61936.95</v>
      </c>
      <c r="O97" s="78">
        <v>42774.23</v>
      </c>
      <c r="P97" s="78">
        <v>82.45</v>
      </c>
      <c r="Q97" s="78" t="s">
        <v>162</v>
      </c>
      <c r="R97" s="78">
        <v>60.82</v>
      </c>
      <c r="S97" s="78" t="s">
        <v>162</v>
      </c>
      <c r="T97" s="78">
        <v>843.62</v>
      </c>
      <c r="U97" s="78">
        <v>852.98</v>
      </c>
      <c r="V97" s="78">
        <v>830.64</v>
      </c>
      <c r="W97" s="78">
        <v>830.92</v>
      </c>
      <c r="X97" s="78">
        <v>1741445</v>
      </c>
    </row>
    <row r="98" spans="1:24" x14ac:dyDescent="0.2">
      <c r="A98" s="78" t="s">
        <v>255</v>
      </c>
      <c r="B98" s="78">
        <v>19.600000000000001</v>
      </c>
      <c r="C98" s="78">
        <v>19.600000000000001</v>
      </c>
      <c r="D98" s="78">
        <v>17.72</v>
      </c>
      <c r="E98" s="78">
        <v>18</v>
      </c>
      <c r="F98" s="78">
        <v>3168502</v>
      </c>
      <c r="G98" s="78">
        <v>19.34</v>
      </c>
      <c r="H98" s="78">
        <v>18.82</v>
      </c>
      <c r="I98" s="78">
        <v>25.02</v>
      </c>
      <c r="J98" s="78">
        <v>35.24</v>
      </c>
      <c r="K98" s="78" t="s">
        <v>162</v>
      </c>
      <c r="L98" s="78">
        <v>0</v>
      </c>
      <c r="M98" s="78">
        <v>31685.02</v>
      </c>
      <c r="N98" s="78">
        <v>55525.1</v>
      </c>
      <c r="O98" s="78">
        <v>44697.07</v>
      </c>
      <c r="P98" s="78">
        <v>77.319999999999993</v>
      </c>
      <c r="Q98" s="78" t="s">
        <v>162</v>
      </c>
      <c r="R98" s="78">
        <v>50.74</v>
      </c>
      <c r="S98" s="78" t="s">
        <v>162</v>
      </c>
      <c r="T98" s="78">
        <v>830.61</v>
      </c>
      <c r="U98" s="78">
        <v>835.87</v>
      </c>
      <c r="V98" s="78">
        <v>819.87</v>
      </c>
      <c r="W98" s="78">
        <v>822.94</v>
      </c>
      <c r="X98" s="78">
        <v>1849514</v>
      </c>
    </row>
    <row r="99" spans="1:24" x14ac:dyDescent="0.2">
      <c r="A99" s="78" t="s">
        <v>256</v>
      </c>
      <c r="B99" s="78">
        <v>17.91</v>
      </c>
      <c r="C99" s="78">
        <v>19.8</v>
      </c>
      <c r="D99" s="78">
        <v>17.91</v>
      </c>
      <c r="E99" s="78">
        <v>19.8</v>
      </c>
      <c r="F99" s="78">
        <v>2737361</v>
      </c>
      <c r="G99" s="78">
        <v>19.309999999999999</v>
      </c>
      <c r="H99" s="78">
        <v>19.100000000000001</v>
      </c>
      <c r="I99" s="78">
        <v>24.17</v>
      </c>
      <c r="J99" s="78">
        <v>34.85</v>
      </c>
      <c r="K99" s="78" t="s">
        <v>162</v>
      </c>
      <c r="L99" s="78">
        <v>0</v>
      </c>
      <c r="M99" s="78">
        <v>27373.61</v>
      </c>
      <c r="N99" s="78">
        <v>40241.61</v>
      </c>
      <c r="O99" s="78">
        <v>46687.51</v>
      </c>
      <c r="P99" s="78">
        <v>88.86</v>
      </c>
      <c r="Q99" s="78" t="s">
        <v>162</v>
      </c>
      <c r="R99" s="78">
        <v>66.08</v>
      </c>
      <c r="S99" s="78" t="s">
        <v>162</v>
      </c>
      <c r="T99" s="78">
        <v>819.87</v>
      </c>
      <c r="U99" s="78">
        <v>844.97</v>
      </c>
      <c r="V99" s="78">
        <v>816.39</v>
      </c>
      <c r="W99" s="78">
        <v>834.32</v>
      </c>
      <c r="X99" s="78">
        <v>2335782</v>
      </c>
    </row>
    <row r="100" spans="1:24" x14ac:dyDescent="0.2">
      <c r="A100" s="78" t="s">
        <v>257</v>
      </c>
      <c r="B100" s="78">
        <v>21.43</v>
      </c>
      <c r="C100" s="78">
        <v>21.43</v>
      </c>
      <c r="D100" s="78">
        <v>20.3</v>
      </c>
      <c r="E100" s="78">
        <v>20.7</v>
      </c>
      <c r="F100" s="78">
        <v>12678525</v>
      </c>
      <c r="G100" s="78">
        <v>19.46</v>
      </c>
      <c r="H100" s="78">
        <v>19.3</v>
      </c>
      <c r="I100" s="78">
        <v>23.36</v>
      </c>
      <c r="J100" s="78">
        <v>34.450000000000003</v>
      </c>
      <c r="K100" s="78" t="s">
        <v>162</v>
      </c>
      <c r="L100" s="78">
        <v>0</v>
      </c>
      <c r="M100" s="78">
        <v>126785.25</v>
      </c>
      <c r="N100" s="78">
        <v>53793.35</v>
      </c>
      <c r="O100" s="78">
        <v>56246.09</v>
      </c>
      <c r="P100" s="78">
        <v>90.02</v>
      </c>
      <c r="Q100" s="78">
        <v>90.02</v>
      </c>
      <c r="R100" s="78">
        <v>66.849999999999994</v>
      </c>
      <c r="S100" s="78" t="s">
        <v>162</v>
      </c>
      <c r="T100" s="78">
        <v>836.35</v>
      </c>
      <c r="U100" s="78">
        <v>846.32</v>
      </c>
      <c r="V100" s="78">
        <v>828.66</v>
      </c>
      <c r="W100" s="78">
        <v>846.32</v>
      </c>
      <c r="X100" s="78">
        <v>2499466</v>
      </c>
    </row>
    <row r="101" spans="1:24" x14ac:dyDescent="0.2">
      <c r="A101" s="78" t="s">
        <v>258</v>
      </c>
      <c r="B101" s="78">
        <v>20.51</v>
      </c>
      <c r="C101" s="78">
        <v>22.77</v>
      </c>
      <c r="D101" s="78">
        <v>20.51</v>
      </c>
      <c r="E101" s="78">
        <v>22.77</v>
      </c>
      <c r="F101" s="78">
        <v>18746848</v>
      </c>
      <c r="G101" s="78">
        <v>20.190000000000001</v>
      </c>
      <c r="H101" s="78">
        <v>19.739999999999998</v>
      </c>
      <c r="I101" s="78">
        <v>22.66</v>
      </c>
      <c r="J101" s="78">
        <v>34.130000000000003</v>
      </c>
      <c r="K101" s="78" t="s">
        <v>162</v>
      </c>
      <c r="L101" s="78">
        <v>0</v>
      </c>
      <c r="M101" s="78">
        <v>187468.48</v>
      </c>
      <c r="N101" s="78">
        <v>83274.73</v>
      </c>
      <c r="O101" s="78">
        <v>70346.649999999994</v>
      </c>
      <c r="P101" s="78">
        <v>93.65</v>
      </c>
      <c r="Q101" s="78">
        <v>93.65</v>
      </c>
      <c r="R101" s="78">
        <v>74.930000000000007</v>
      </c>
      <c r="S101" s="78" t="s">
        <v>162</v>
      </c>
      <c r="T101" s="78">
        <v>846.48</v>
      </c>
      <c r="U101" s="78">
        <v>852.66</v>
      </c>
      <c r="V101" s="78">
        <v>843.29</v>
      </c>
      <c r="W101" s="78">
        <v>851.17</v>
      </c>
      <c r="X101" s="78">
        <v>2358778</v>
      </c>
    </row>
    <row r="102" spans="1:24" x14ac:dyDescent="0.2">
      <c r="A102" s="78" t="s">
        <v>259</v>
      </c>
      <c r="B102" s="78">
        <v>22.3</v>
      </c>
      <c r="C102" s="78">
        <v>22.3</v>
      </c>
      <c r="D102" s="78">
        <v>21.25</v>
      </c>
      <c r="E102" s="78">
        <v>21.85</v>
      </c>
      <c r="F102" s="78">
        <v>11659688</v>
      </c>
      <c r="G102" s="78">
        <v>20.62</v>
      </c>
      <c r="H102" s="78">
        <v>20.13</v>
      </c>
      <c r="I102" s="78">
        <v>21.92</v>
      </c>
      <c r="J102" s="78">
        <v>33.799999999999997</v>
      </c>
      <c r="K102" s="78" t="s">
        <v>162</v>
      </c>
      <c r="L102" s="78">
        <v>0</v>
      </c>
      <c r="M102" s="78">
        <v>116596.88</v>
      </c>
      <c r="N102" s="78">
        <v>97981.85</v>
      </c>
      <c r="O102" s="78">
        <v>79959.399999999994</v>
      </c>
      <c r="P102" s="78">
        <v>92.59</v>
      </c>
      <c r="Q102" s="78">
        <v>92.59</v>
      </c>
      <c r="R102" s="78">
        <v>70.739999999999995</v>
      </c>
      <c r="S102" s="78" t="s">
        <v>162</v>
      </c>
      <c r="T102" s="78">
        <v>841.52</v>
      </c>
      <c r="U102" s="78">
        <v>841.52</v>
      </c>
      <c r="V102" s="78">
        <v>823.1</v>
      </c>
      <c r="W102" s="78">
        <v>833.74</v>
      </c>
      <c r="X102" s="78">
        <v>2095702</v>
      </c>
    </row>
    <row r="103" spans="1:24" x14ac:dyDescent="0.2">
      <c r="A103" s="78" t="s">
        <v>260</v>
      </c>
      <c r="B103" s="78">
        <v>21.64</v>
      </c>
      <c r="C103" s="78">
        <v>21.94</v>
      </c>
      <c r="D103" s="78">
        <v>20.66</v>
      </c>
      <c r="E103" s="78">
        <v>21.84</v>
      </c>
      <c r="F103" s="78">
        <v>8673174</v>
      </c>
      <c r="G103" s="78">
        <v>21.39</v>
      </c>
      <c r="H103" s="78">
        <v>20.37</v>
      </c>
      <c r="I103" s="78">
        <v>21.15</v>
      </c>
      <c r="J103" s="78">
        <v>33.479999999999997</v>
      </c>
      <c r="K103" s="78" t="s">
        <v>162</v>
      </c>
      <c r="L103" s="78">
        <v>0</v>
      </c>
      <c r="M103" s="78">
        <v>86731.74</v>
      </c>
      <c r="N103" s="78">
        <v>108991.2</v>
      </c>
      <c r="O103" s="78">
        <v>82258.149999999994</v>
      </c>
      <c r="P103" s="78">
        <v>91.65</v>
      </c>
      <c r="Q103" s="78">
        <v>91.65</v>
      </c>
      <c r="R103" s="78">
        <v>67.38</v>
      </c>
      <c r="S103" s="78" t="s">
        <v>162</v>
      </c>
      <c r="T103" s="78">
        <v>833.44</v>
      </c>
      <c r="U103" s="78">
        <v>849.73</v>
      </c>
      <c r="V103" s="78">
        <v>832.53</v>
      </c>
      <c r="W103" s="78">
        <v>847.55</v>
      </c>
      <c r="X103" s="78">
        <v>1958064</v>
      </c>
    </row>
    <row r="104" spans="1:24" x14ac:dyDescent="0.2">
      <c r="A104" s="78" t="s">
        <v>261</v>
      </c>
      <c r="B104" s="78">
        <v>21.88</v>
      </c>
      <c r="C104" s="78">
        <v>21.88</v>
      </c>
      <c r="D104" s="78">
        <v>20.36</v>
      </c>
      <c r="E104" s="78">
        <v>20.5</v>
      </c>
      <c r="F104" s="78">
        <v>10059022</v>
      </c>
      <c r="G104" s="78">
        <v>21.53</v>
      </c>
      <c r="H104" s="78">
        <v>20.420000000000002</v>
      </c>
      <c r="I104" s="78">
        <v>20.29</v>
      </c>
      <c r="J104" s="78">
        <v>33.130000000000003</v>
      </c>
      <c r="K104" s="78" t="s">
        <v>162</v>
      </c>
      <c r="L104" s="78">
        <v>0</v>
      </c>
      <c r="M104" s="78">
        <v>100590.22</v>
      </c>
      <c r="N104" s="78">
        <v>123634.52</v>
      </c>
      <c r="O104" s="78">
        <v>81938.06</v>
      </c>
      <c r="P104" s="78">
        <v>87.15</v>
      </c>
      <c r="Q104" s="78" t="s">
        <v>162</v>
      </c>
      <c r="R104" s="78">
        <v>58.24</v>
      </c>
      <c r="S104" s="78" t="s">
        <v>162</v>
      </c>
      <c r="T104" s="78">
        <v>845.25</v>
      </c>
      <c r="U104" s="78">
        <v>848.22</v>
      </c>
      <c r="V104" s="78">
        <v>842.46</v>
      </c>
      <c r="W104" s="78">
        <v>847.71</v>
      </c>
      <c r="X104" s="78">
        <v>1598940</v>
      </c>
    </row>
    <row r="105" spans="1:24" x14ac:dyDescent="0.2">
      <c r="A105" s="78" t="s">
        <v>262</v>
      </c>
      <c r="B105" s="78">
        <v>20.03</v>
      </c>
      <c r="C105" s="78">
        <v>20.8</v>
      </c>
      <c r="D105" s="78">
        <v>19.66</v>
      </c>
      <c r="E105" s="78">
        <v>20.64</v>
      </c>
      <c r="F105" s="78">
        <v>8546662</v>
      </c>
      <c r="G105" s="78">
        <v>21.52</v>
      </c>
      <c r="H105" s="78">
        <v>20.49</v>
      </c>
      <c r="I105" s="78">
        <v>19.43</v>
      </c>
      <c r="J105" s="78">
        <v>32.770000000000003</v>
      </c>
      <c r="K105" s="78" t="s">
        <v>162</v>
      </c>
      <c r="L105" s="78">
        <v>0</v>
      </c>
      <c r="M105" s="78">
        <v>85466.62</v>
      </c>
      <c r="N105" s="78">
        <v>115370.79</v>
      </c>
      <c r="O105" s="78">
        <v>84582.07</v>
      </c>
      <c r="P105" s="78">
        <v>86.65</v>
      </c>
      <c r="Q105" s="78" t="s">
        <v>162</v>
      </c>
      <c r="R105" s="78">
        <v>58.09</v>
      </c>
      <c r="S105" s="78" t="s">
        <v>162</v>
      </c>
      <c r="T105" s="78">
        <v>846.67</v>
      </c>
      <c r="U105" s="78">
        <v>846.93</v>
      </c>
      <c r="V105" s="78">
        <v>836.99</v>
      </c>
      <c r="W105" s="78">
        <v>844.98</v>
      </c>
      <c r="X105" s="78">
        <v>2043436</v>
      </c>
    </row>
    <row r="106" spans="1:24" x14ac:dyDescent="0.2">
      <c r="A106" s="78" t="s">
        <v>263</v>
      </c>
      <c r="B106" s="78">
        <v>20.28</v>
      </c>
      <c r="C106" s="78">
        <v>20.28</v>
      </c>
      <c r="D106" s="78">
        <v>19.03</v>
      </c>
      <c r="E106" s="78">
        <v>19.03</v>
      </c>
      <c r="F106" s="78">
        <v>6774948</v>
      </c>
      <c r="G106" s="78">
        <v>20.77</v>
      </c>
      <c r="H106" s="78">
        <v>20.48</v>
      </c>
      <c r="I106" s="78">
        <v>19.47</v>
      </c>
      <c r="J106" s="78">
        <v>32.35</v>
      </c>
      <c r="K106" s="78" t="s">
        <v>162</v>
      </c>
      <c r="L106" s="78">
        <v>0</v>
      </c>
      <c r="M106" s="78">
        <v>67749.48</v>
      </c>
      <c r="N106" s="78">
        <v>91426.98</v>
      </c>
      <c r="O106" s="78">
        <v>87350.86</v>
      </c>
      <c r="P106" s="78">
        <v>81.680000000000007</v>
      </c>
      <c r="Q106" s="78" t="s">
        <v>162</v>
      </c>
      <c r="R106" s="78">
        <v>51.51</v>
      </c>
      <c r="S106" s="78" t="s">
        <v>162</v>
      </c>
      <c r="T106" s="78">
        <v>843.58</v>
      </c>
      <c r="U106" s="78">
        <v>843.58</v>
      </c>
      <c r="V106" s="78">
        <v>828.02</v>
      </c>
      <c r="W106" s="78">
        <v>828.02</v>
      </c>
      <c r="X106" s="78">
        <v>2017611</v>
      </c>
    </row>
    <row r="107" spans="1:24" x14ac:dyDescent="0.2">
      <c r="A107" s="78" t="s">
        <v>264</v>
      </c>
      <c r="B107" s="78">
        <v>18.73</v>
      </c>
      <c r="C107" s="78">
        <v>19.100000000000001</v>
      </c>
      <c r="D107" s="78">
        <v>18.100000000000001</v>
      </c>
      <c r="E107" s="78">
        <v>18.48</v>
      </c>
      <c r="F107" s="78">
        <v>4825075</v>
      </c>
      <c r="G107" s="78">
        <v>20.100000000000001</v>
      </c>
      <c r="H107" s="78">
        <v>20.36</v>
      </c>
      <c r="I107" s="78">
        <v>19.54</v>
      </c>
      <c r="J107" s="78">
        <v>31.92</v>
      </c>
      <c r="K107" s="78" t="s">
        <v>162</v>
      </c>
      <c r="L107" s="78">
        <v>0</v>
      </c>
      <c r="M107" s="78">
        <v>48250.75</v>
      </c>
      <c r="N107" s="78">
        <v>77757.759999999995</v>
      </c>
      <c r="O107" s="78">
        <v>87869.8</v>
      </c>
      <c r="P107" s="78">
        <v>76.599999999999994</v>
      </c>
      <c r="Q107" s="78" t="s">
        <v>162</v>
      </c>
      <c r="R107" s="78">
        <v>48.46</v>
      </c>
      <c r="S107" s="78" t="s">
        <v>162</v>
      </c>
      <c r="T107" s="78">
        <v>825.55</v>
      </c>
      <c r="U107" s="78">
        <v>826.54</v>
      </c>
      <c r="V107" s="78">
        <v>811.09</v>
      </c>
      <c r="W107" s="78">
        <v>824.03</v>
      </c>
      <c r="X107" s="78">
        <v>1785816</v>
      </c>
    </row>
    <row r="108" spans="1:24" x14ac:dyDescent="0.2">
      <c r="A108" s="78" t="s">
        <v>265</v>
      </c>
      <c r="B108" s="78">
        <v>18.45</v>
      </c>
      <c r="C108" s="78">
        <v>19.45</v>
      </c>
      <c r="D108" s="78">
        <v>17.850000000000001</v>
      </c>
      <c r="E108" s="78">
        <v>19.260000000000002</v>
      </c>
      <c r="F108" s="78">
        <v>5842295</v>
      </c>
      <c r="G108" s="78">
        <v>19.579999999999998</v>
      </c>
      <c r="H108" s="78">
        <v>20.49</v>
      </c>
      <c r="I108" s="78">
        <v>19.66</v>
      </c>
      <c r="J108" s="78">
        <v>31.52</v>
      </c>
      <c r="K108" s="78" t="s">
        <v>162</v>
      </c>
      <c r="L108" s="78">
        <v>0</v>
      </c>
      <c r="M108" s="78">
        <v>58422.95</v>
      </c>
      <c r="N108" s="78">
        <v>72096</v>
      </c>
      <c r="O108" s="78">
        <v>90543.6</v>
      </c>
      <c r="P108" s="78">
        <v>82.09</v>
      </c>
      <c r="Q108" s="78" t="s">
        <v>162</v>
      </c>
      <c r="R108" s="78">
        <v>55.28</v>
      </c>
      <c r="S108" s="78" t="s">
        <v>162</v>
      </c>
      <c r="T108" s="78">
        <v>820.24</v>
      </c>
      <c r="U108" s="78">
        <v>833.25</v>
      </c>
      <c r="V108" s="78">
        <v>811.39</v>
      </c>
      <c r="W108" s="78">
        <v>829.36</v>
      </c>
      <c r="X108" s="78">
        <v>1614046</v>
      </c>
    </row>
    <row r="109" spans="1:24" x14ac:dyDescent="0.2">
      <c r="A109" s="78" t="s">
        <v>266</v>
      </c>
      <c r="B109" s="78">
        <v>18.98</v>
      </c>
      <c r="C109" s="78">
        <v>19.690000000000001</v>
      </c>
      <c r="D109" s="78">
        <v>18.88</v>
      </c>
      <c r="E109" s="78">
        <v>19.12</v>
      </c>
      <c r="F109" s="78">
        <v>5214491</v>
      </c>
      <c r="G109" s="78">
        <v>19.309999999999999</v>
      </c>
      <c r="H109" s="78">
        <v>20.420000000000002</v>
      </c>
      <c r="I109" s="78">
        <v>19.760000000000002</v>
      </c>
      <c r="J109" s="78">
        <v>31.14</v>
      </c>
      <c r="K109" s="78" t="s">
        <v>162</v>
      </c>
      <c r="L109" s="78">
        <v>0</v>
      </c>
      <c r="M109" s="78">
        <v>52144.91</v>
      </c>
      <c r="N109" s="78">
        <v>62406.94</v>
      </c>
      <c r="O109" s="78">
        <v>93020.73</v>
      </c>
      <c r="P109" s="78">
        <v>80.13</v>
      </c>
      <c r="Q109" s="78" t="s">
        <v>162</v>
      </c>
      <c r="R109" s="78">
        <v>52.81</v>
      </c>
      <c r="S109" s="78" t="s">
        <v>162</v>
      </c>
      <c r="T109" s="78">
        <v>829.51</v>
      </c>
      <c r="U109" s="78">
        <v>840.69</v>
      </c>
      <c r="V109" s="78">
        <v>829.27</v>
      </c>
      <c r="W109" s="78">
        <v>838.47</v>
      </c>
      <c r="X109" s="78">
        <v>1703028</v>
      </c>
    </row>
    <row r="110" spans="1:24" x14ac:dyDescent="0.2">
      <c r="A110" s="78" t="s">
        <v>267</v>
      </c>
      <c r="B110" s="78">
        <v>18.579999999999998</v>
      </c>
      <c r="C110" s="78">
        <v>18.600000000000001</v>
      </c>
      <c r="D110" s="78">
        <v>17.809999999999999</v>
      </c>
      <c r="E110" s="78">
        <v>17.920000000000002</v>
      </c>
      <c r="F110" s="78">
        <v>3496556</v>
      </c>
      <c r="G110" s="78">
        <v>18.760000000000002</v>
      </c>
      <c r="H110" s="78">
        <v>20.14</v>
      </c>
      <c r="I110" s="78">
        <v>19.72</v>
      </c>
      <c r="J110" s="78">
        <v>30.73</v>
      </c>
      <c r="K110" s="78" t="s">
        <v>162</v>
      </c>
      <c r="L110" s="78">
        <v>0</v>
      </c>
      <c r="M110" s="78">
        <v>34965.56</v>
      </c>
      <c r="N110" s="78">
        <v>52306.73</v>
      </c>
      <c r="O110" s="78">
        <v>83838.759999999995</v>
      </c>
      <c r="P110" s="78">
        <v>78.349999999999994</v>
      </c>
      <c r="Q110" s="78" t="s">
        <v>162</v>
      </c>
      <c r="R110" s="78">
        <v>47.85</v>
      </c>
      <c r="S110" s="78" t="s">
        <v>162</v>
      </c>
      <c r="T110" s="78">
        <v>822.37</v>
      </c>
      <c r="U110" s="78">
        <v>822.55</v>
      </c>
      <c r="V110" s="78">
        <v>809.93</v>
      </c>
      <c r="W110" s="78">
        <v>810.71</v>
      </c>
      <c r="X110" s="78">
        <v>1731523</v>
      </c>
    </row>
    <row r="111" spans="1:24" x14ac:dyDescent="0.2">
      <c r="A111" s="78" t="s">
        <v>268</v>
      </c>
      <c r="B111" s="78">
        <v>17.829999999999998</v>
      </c>
      <c r="C111" s="78">
        <v>18.399999999999999</v>
      </c>
      <c r="D111" s="78">
        <v>17.79</v>
      </c>
      <c r="E111" s="78">
        <v>17.88</v>
      </c>
      <c r="F111" s="78">
        <v>2197263</v>
      </c>
      <c r="G111" s="78">
        <v>18.53</v>
      </c>
      <c r="H111" s="78">
        <v>19.649999999999999</v>
      </c>
      <c r="I111" s="78">
        <v>19.7</v>
      </c>
      <c r="J111" s="78">
        <v>30.36</v>
      </c>
      <c r="K111" s="78" t="s">
        <v>162</v>
      </c>
      <c r="L111" s="78">
        <v>0</v>
      </c>
      <c r="M111" s="78">
        <v>21972.63</v>
      </c>
      <c r="N111" s="78">
        <v>43151.360000000001</v>
      </c>
      <c r="O111" s="78">
        <v>67289.17</v>
      </c>
      <c r="P111" s="78">
        <v>80.11</v>
      </c>
      <c r="Q111" s="78" t="s">
        <v>162</v>
      </c>
      <c r="R111" s="78">
        <v>48.91</v>
      </c>
      <c r="S111" s="78" t="s">
        <v>162</v>
      </c>
      <c r="T111" s="78">
        <v>809.16</v>
      </c>
      <c r="U111" s="78">
        <v>813.21</v>
      </c>
      <c r="V111" s="78">
        <v>801.31</v>
      </c>
      <c r="W111" s="78">
        <v>802.64</v>
      </c>
      <c r="X111" s="78">
        <v>1428628</v>
      </c>
    </row>
    <row r="112" spans="1:24" x14ac:dyDescent="0.2">
      <c r="A112" s="78" t="s">
        <v>269</v>
      </c>
      <c r="B112" s="78">
        <v>17.899999999999999</v>
      </c>
      <c r="C112" s="78">
        <v>18.25</v>
      </c>
      <c r="D112" s="78">
        <v>17.5</v>
      </c>
      <c r="E112" s="78">
        <v>17.84</v>
      </c>
      <c r="F112" s="78">
        <v>2046920</v>
      </c>
      <c r="G112" s="78">
        <v>18.399999999999999</v>
      </c>
      <c r="H112" s="78">
        <v>19.25</v>
      </c>
      <c r="I112" s="78">
        <v>19.690000000000001</v>
      </c>
      <c r="J112" s="78">
        <v>29.97</v>
      </c>
      <c r="K112" s="78" t="s">
        <v>162</v>
      </c>
      <c r="L112" s="78">
        <v>0</v>
      </c>
      <c r="M112" s="78">
        <v>20469.2</v>
      </c>
      <c r="N112" s="78">
        <v>37595.050000000003</v>
      </c>
      <c r="O112" s="78">
        <v>57676.41</v>
      </c>
      <c r="P112" s="78">
        <v>81.569999999999993</v>
      </c>
      <c r="Q112" s="78" t="s">
        <v>162</v>
      </c>
      <c r="R112" s="78">
        <v>49.9</v>
      </c>
      <c r="S112" s="78" t="s">
        <v>162</v>
      </c>
      <c r="T112" s="78">
        <v>800.62</v>
      </c>
      <c r="U112" s="78">
        <v>800.62</v>
      </c>
      <c r="V112" s="78">
        <v>787.57</v>
      </c>
      <c r="W112" s="78">
        <v>791.76</v>
      </c>
      <c r="X112" s="78">
        <v>1477888</v>
      </c>
    </row>
    <row r="113" spans="1:24" x14ac:dyDescent="0.2">
      <c r="A113" s="78" t="s">
        <v>270</v>
      </c>
      <c r="B113" s="78">
        <v>17.86</v>
      </c>
      <c r="C113" s="78">
        <v>18.09</v>
      </c>
      <c r="D113" s="78">
        <v>17.61</v>
      </c>
      <c r="E113" s="78">
        <v>18</v>
      </c>
      <c r="F113" s="78">
        <v>2147801</v>
      </c>
      <c r="G113" s="78">
        <v>18.149999999999999</v>
      </c>
      <c r="H113" s="78">
        <v>18.87</v>
      </c>
      <c r="I113" s="78">
        <v>19.62</v>
      </c>
      <c r="J113" s="78">
        <v>29.6</v>
      </c>
      <c r="K113" s="78" t="s">
        <v>162</v>
      </c>
      <c r="L113" s="78">
        <v>0</v>
      </c>
      <c r="M113" s="78">
        <v>21478.01</v>
      </c>
      <c r="N113" s="78">
        <v>30206.06</v>
      </c>
      <c r="O113" s="78">
        <v>51151.03</v>
      </c>
      <c r="P113" s="78">
        <v>79.92</v>
      </c>
      <c r="Q113" s="78" t="s">
        <v>162</v>
      </c>
      <c r="R113" s="78">
        <v>48.28</v>
      </c>
      <c r="S113" s="78" t="s">
        <v>162</v>
      </c>
      <c r="T113" s="78">
        <v>792</v>
      </c>
      <c r="U113" s="78">
        <v>796.85</v>
      </c>
      <c r="V113" s="78">
        <v>786.33</v>
      </c>
      <c r="W113" s="78">
        <v>795.61</v>
      </c>
      <c r="X113" s="78">
        <v>1508401</v>
      </c>
    </row>
    <row r="114" spans="1:24" x14ac:dyDescent="0.2">
      <c r="A114" s="78" t="s">
        <v>271</v>
      </c>
      <c r="B114" s="78">
        <v>18.079999999999998</v>
      </c>
      <c r="C114" s="78">
        <v>18.97</v>
      </c>
      <c r="D114" s="78">
        <v>18.079999999999998</v>
      </c>
      <c r="E114" s="78">
        <v>18.34</v>
      </c>
      <c r="F114" s="78">
        <v>4587681</v>
      </c>
      <c r="G114" s="78">
        <v>18</v>
      </c>
      <c r="H114" s="78">
        <v>18.649999999999999</v>
      </c>
      <c r="I114" s="78">
        <v>19.54</v>
      </c>
      <c r="J114" s="78">
        <v>29.21</v>
      </c>
      <c r="K114" s="78" t="s">
        <v>162</v>
      </c>
      <c r="L114" s="78">
        <v>0</v>
      </c>
      <c r="M114" s="78">
        <v>45876.81</v>
      </c>
      <c r="N114" s="78">
        <v>28952.44</v>
      </c>
      <c r="O114" s="78">
        <v>45679.69</v>
      </c>
      <c r="P114" s="78">
        <v>82.2</v>
      </c>
      <c r="Q114" s="78" t="s">
        <v>162</v>
      </c>
      <c r="R114" s="78">
        <v>51.34</v>
      </c>
      <c r="S114" s="78" t="s">
        <v>162</v>
      </c>
      <c r="T114" s="78">
        <v>797.42</v>
      </c>
      <c r="U114" s="78">
        <v>798.24</v>
      </c>
      <c r="V114" s="78">
        <v>788.56</v>
      </c>
      <c r="W114" s="78">
        <v>791.51</v>
      </c>
      <c r="X114" s="78">
        <v>1847725</v>
      </c>
    </row>
    <row r="115" spans="1:24" x14ac:dyDescent="0.2">
      <c r="A115" s="78" t="s">
        <v>272</v>
      </c>
      <c r="B115" s="78">
        <v>18</v>
      </c>
      <c r="C115" s="78">
        <v>18.48</v>
      </c>
      <c r="D115" s="78">
        <v>17.510000000000002</v>
      </c>
      <c r="E115" s="78">
        <v>18.29</v>
      </c>
      <c r="F115" s="78">
        <v>3878655</v>
      </c>
      <c r="G115" s="78">
        <v>18.07</v>
      </c>
      <c r="H115" s="78">
        <v>18.420000000000002</v>
      </c>
      <c r="I115" s="78">
        <v>19.45</v>
      </c>
      <c r="J115" s="78">
        <v>28.83</v>
      </c>
      <c r="K115" s="78" t="s">
        <v>162</v>
      </c>
      <c r="L115" s="78">
        <v>0</v>
      </c>
      <c r="M115" s="78">
        <v>38786.550000000003</v>
      </c>
      <c r="N115" s="78">
        <v>29716.639999999999</v>
      </c>
      <c r="O115" s="78">
        <v>41011.68</v>
      </c>
      <c r="P115" s="78">
        <v>79.739999999999995</v>
      </c>
      <c r="Q115" s="78" t="s">
        <v>162</v>
      </c>
      <c r="R115" s="78">
        <v>48.32</v>
      </c>
      <c r="S115" s="78" t="s">
        <v>162</v>
      </c>
      <c r="T115" s="78">
        <v>790.7</v>
      </c>
      <c r="U115" s="78">
        <v>815.78</v>
      </c>
      <c r="V115" s="78">
        <v>783.86</v>
      </c>
      <c r="W115" s="78">
        <v>814.44</v>
      </c>
      <c r="X115" s="78">
        <v>3043269</v>
      </c>
    </row>
    <row r="116" spans="1:24" x14ac:dyDescent="0.2">
      <c r="A116" s="78" t="s">
        <v>273</v>
      </c>
      <c r="B116" s="78">
        <v>18.29</v>
      </c>
      <c r="C116" s="78">
        <v>19.350000000000001</v>
      </c>
      <c r="D116" s="78">
        <v>18</v>
      </c>
      <c r="E116" s="78">
        <v>18.78</v>
      </c>
      <c r="F116" s="78">
        <v>5843332</v>
      </c>
      <c r="G116" s="78">
        <v>18.25</v>
      </c>
      <c r="H116" s="78">
        <v>18.39</v>
      </c>
      <c r="I116" s="78">
        <v>19.440000000000001</v>
      </c>
      <c r="J116" s="78">
        <v>28.46</v>
      </c>
      <c r="K116" s="78" t="s">
        <v>162</v>
      </c>
      <c r="L116" s="78">
        <v>0</v>
      </c>
      <c r="M116" s="78">
        <v>58433.32</v>
      </c>
      <c r="N116" s="78">
        <v>37008.78</v>
      </c>
      <c r="O116" s="78">
        <v>40080.07</v>
      </c>
      <c r="P116" s="78">
        <v>79.16</v>
      </c>
      <c r="Q116" s="78" t="s">
        <v>162</v>
      </c>
      <c r="R116" s="78">
        <v>49.68</v>
      </c>
      <c r="S116" s="78" t="s">
        <v>162</v>
      </c>
      <c r="T116" s="78">
        <v>812.31</v>
      </c>
      <c r="U116" s="78">
        <v>835.3</v>
      </c>
      <c r="V116" s="78">
        <v>810.58</v>
      </c>
      <c r="W116" s="78">
        <v>832.32</v>
      </c>
      <c r="X116" s="78">
        <v>3506956</v>
      </c>
    </row>
    <row r="117" spans="1:24" x14ac:dyDescent="0.2">
      <c r="A117" s="78" t="s">
        <v>274</v>
      </c>
      <c r="B117" s="78">
        <v>18.579999999999998</v>
      </c>
      <c r="C117" s="78">
        <v>19.14</v>
      </c>
      <c r="D117" s="78">
        <v>18.5</v>
      </c>
      <c r="E117" s="78">
        <v>18.95</v>
      </c>
      <c r="F117" s="78">
        <v>4489109</v>
      </c>
      <c r="G117" s="78">
        <v>18.47</v>
      </c>
      <c r="H117" s="78">
        <v>18.440000000000001</v>
      </c>
      <c r="I117" s="78">
        <v>19.399999999999999</v>
      </c>
      <c r="J117" s="78">
        <v>28.1</v>
      </c>
      <c r="K117" s="78" t="s">
        <v>162</v>
      </c>
      <c r="L117" s="78">
        <v>0</v>
      </c>
      <c r="M117" s="78">
        <v>44891.09</v>
      </c>
      <c r="N117" s="78">
        <v>41893.160000000003</v>
      </c>
      <c r="O117" s="78">
        <v>39744.1</v>
      </c>
      <c r="P117" s="78">
        <v>77.930000000000007</v>
      </c>
      <c r="Q117" s="78" t="s">
        <v>162</v>
      </c>
      <c r="R117" s="78">
        <v>49.25</v>
      </c>
      <c r="S117" s="78" t="s">
        <v>162</v>
      </c>
      <c r="T117" s="78">
        <v>832.62</v>
      </c>
      <c r="U117" s="78">
        <v>850.39</v>
      </c>
      <c r="V117" s="78">
        <v>832.62</v>
      </c>
      <c r="W117" s="78">
        <v>843.86</v>
      </c>
      <c r="X117" s="78">
        <v>3397416</v>
      </c>
    </row>
    <row r="118" spans="1:24" x14ac:dyDescent="0.2">
      <c r="A118" s="78" t="s">
        <v>275</v>
      </c>
      <c r="B118" s="78">
        <v>18.97</v>
      </c>
      <c r="C118" s="78">
        <v>20.55</v>
      </c>
      <c r="D118" s="78">
        <v>18.82</v>
      </c>
      <c r="E118" s="78">
        <v>19.899999999999999</v>
      </c>
      <c r="F118" s="78">
        <v>7284248</v>
      </c>
      <c r="G118" s="78">
        <v>18.850000000000001</v>
      </c>
      <c r="H118" s="78">
        <v>18.5</v>
      </c>
      <c r="I118" s="78">
        <v>19.489999999999998</v>
      </c>
      <c r="J118" s="78">
        <v>27.73</v>
      </c>
      <c r="K118" s="78" t="s">
        <v>162</v>
      </c>
      <c r="L118" s="78">
        <v>0</v>
      </c>
      <c r="M118" s="78">
        <v>72842.48</v>
      </c>
      <c r="N118" s="78">
        <v>52166.05</v>
      </c>
      <c r="O118" s="78">
        <v>41186.050000000003</v>
      </c>
      <c r="P118" s="78">
        <v>82.83</v>
      </c>
      <c r="Q118" s="78" t="s">
        <v>162</v>
      </c>
      <c r="R118" s="78">
        <v>56.36</v>
      </c>
      <c r="S118" s="78" t="s">
        <v>162</v>
      </c>
      <c r="T118" s="78">
        <v>843.98</v>
      </c>
      <c r="U118" s="78">
        <v>844.96</v>
      </c>
      <c r="V118" s="78">
        <v>836.94</v>
      </c>
      <c r="W118" s="78">
        <v>844.18</v>
      </c>
      <c r="X118" s="78">
        <v>2329661</v>
      </c>
    </row>
    <row r="119" spans="1:24" x14ac:dyDescent="0.2">
      <c r="A119" s="78" t="s">
        <v>276</v>
      </c>
      <c r="B119" s="78">
        <v>19.649999999999999</v>
      </c>
      <c r="C119" s="78">
        <v>20.38</v>
      </c>
      <c r="D119" s="78">
        <v>19.52</v>
      </c>
      <c r="E119" s="78">
        <v>19.52</v>
      </c>
      <c r="F119" s="78">
        <v>7337578</v>
      </c>
      <c r="G119" s="78">
        <v>19.09</v>
      </c>
      <c r="H119" s="78">
        <v>18.54</v>
      </c>
      <c r="I119" s="78">
        <v>19.48</v>
      </c>
      <c r="J119" s="78">
        <v>27.36</v>
      </c>
      <c r="K119" s="78" t="s">
        <v>162</v>
      </c>
      <c r="L119" s="78">
        <v>0</v>
      </c>
      <c r="M119" s="78">
        <v>73375.78</v>
      </c>
      <c r="N119" s="78">
        <v>57665.84</v>
      </c>
      <c r="O119" s="78">
        <v>43309.14</v>
      </c>
      <c r="P119" s="78">
        <v>78.98</v>
      </c>
      <c r="Q119" s="78" t="s">
        <v>162</v>
      </c>
      <c r="R119" s="78">
        <v>56.74</v>
      </c>
      <c r="S119" s="78" t="s">
        <v>162</v>
      </c>
      <c r="T119" s="78">
        <v>844.85</v>
      </c>
      <c r="U119" s="78">
        <v>850.36</v>
      </c>
      <c r="V119" s="78">
        <v>836.38</v>
      </c>
      <c r="W119" s="78">
        <v>836.38</v>
      </c>
      <c r="X119" s="78">
        <v>2870804</v>
      </c>
    </row>
    <row r="120" spans="1:24" x14ac:dyDescent="0.2">
      <c r="A120" s="78" t="s">
        <v>277</v>
      </c>
      <c r="B120" s="78">
        <v>19.22</v>
      </c>
      <c r="C120" s="78">
        <v>19.8</v>
      </c>
      <c r="D120" s="78">
        <v>19.190000000000001</v>
      </c>
      <c r="E120" s="78">
        <v>19.52</v>
      </c>
      <c r="F120" s="78">
        <v>3665994</v>
      </c>
      <c r="G120" s="78">
        <v>19.329999999999998</v>
      </c>
      <c r="H120" s="78">
        <v>18.7</v>
      </c>
      <c r="I120" s="78">
        <v>19.420000000000002</v>
      </c>
      <c r="J120" s="78">
        <v>27.03</v>
      </c>
      <c r="K120" s="78" t="s">
        <v>162</v>
      </c>
      <c r="L120" s="78">
        <v>0</v>
      </c>
      <c r="M120" s="78">
        <v>36659.94</v>
      </c>
      <c r="N120" s="78">
        <v>57240.52</v>
      </c>
      <c r="O120" s="78">
        <v>43478.58</v>
      </c>
      <c r="P120" s="78">
        <v>76.459999999999994</v>
      </c>
      <c r="Q120" s="78" t="s">
        <v>162</v>
      </c>
      <c r="R120" s="78">
        <v>53.27</v>
      </c>
      <c r="S120" s="78" t="s">
        <v>162</v>
      </c>
      <c r="T120" s="78">
        <v>834.82</v>
      </c>
      <c r="U120" s="78">
        <v>846.88</v>
      </c>
      <c r="V120" s="78">
        <v>834.82</v>
      </c>
      <c r="W120" s="78">
        <v>845.92</v>
      </c>
      <c r="X120" s="78">
        <v>2412281</v>
      </c>
    </row>
    <row r="121" spans="1:24" x14ac:dyDescent="0.2">
      <c r="A121" s="78" t="s">
        <v>278</v>
      </c>
      <c r="B121" s="78">
        <v>19.53</v>
      </c>
      <c r="C121" s="78">
        <v>19.79</v>
      </c>
      <c r="D121" s="78">
        <v>19.399999999999999</v>
      </c>
      <c r="E121" s="78">
        <v>19.399999999999999</v>
      </c>
      <c r="F121" s="78">
        <v>3059238</v>
      </c>
      <c r="G121" s="78">
        <v>19.46</v>
      </c>
      <c r="H121" s="78">
        <v>18.850000000000001</v>
      </c>
      <c r="I121" s="78">
        <v>19.25</v>
      </c>
      <c r="J121" s="78">
        <v>26.7</v>
      </c>
      <c r="K121" s="78" t="s">
        <v>162</v>
      </c>
      <c r="L121" s="78">
        <v>0</v>
      </c>
      <c r="M121" s="78">
        <v>30592.38</v>
      </c>
      <c r="N121" s="78">
        <v>51672.34</v>
      </c>
      <c r="O121" s="78">
        <v>44340.55</v>
      </c>
      <c r="P121" s="78">
        <v>74.44</v>
      </c>
      <c r="Q121" s="78" t="s">
        <v>162</v>
      </c>
      <c r="R121" s="78">
        <v>51.51</v>
      </c>
      <c r="S121" s="78" t="s">
        <v>162</v>
      </c>
      <c r="T121" s="78">
        <v>847.54</v>
      </c>
      <c r="U121" s="78">
        <v>862.34</v>
      </c>
      <c r="V121" s="78">
        <v>847.54</v>
      </c>
      <c r="W121" s="78">
        <v>855.27</v>
      </c>
      <c r="X121" s="78">
        <v>3052681</v>
      </c>
    </row>
    <row r="122" spans="1:24" x14ac:dyDescent="0.2">
      <c r="A122" s="78" t="s">
        <v>279</v>
      </c>
      <c r="B122" s="78">
        <v>19.399999999999999</v>
      </c>
      <c r="C122" s="78">
        <v>19.82</v>
      </c>
      <c r="D122" s="78">
        <v>19.36</v>
      </c>
      <c r="E122" s="78">
        <v>19.82</v>
      </c>
      <c r="F122" s="78">
        <v>3563328</v>
      </c>
      <c r="G122" s="78">
        <v>19.63</v>
      </c>
      <c r="H122" s="78">
        <v>19.05</v>
      </c>
      <c r="I122" s="78">
        <v>19.149999999999999</v>
      </c>
      <c r="J122" s="78">
        <v>26.38</v>
      </c>
      <c r="K122" s="78" t="s">
        <v>162</v>
      </c>
      <c r="L122" s="78">
        <v>0</v>
      </c>
      <c r="M122" s="78">
        <v>35633.279999999999</v>
      </c>
      <c r="N122" s="78">
        <v>49820.77</v>
      </c>
      <c r="O122" s="78">
        <v>45856.959999999999</v>
      </c>
      <c r="P122" s="78">
        <v>74.3</v>
      </c>
      <c r="Q122" s="78" t="s">
        <v>162</v>
      </c>
      <c r="R122" s="78">
        <v>50.82</v>
      </c>
      <c r="S122" s="78" t="s">
        <v>162</v>
      </c>
      <c r="T122" s="78">
        <v>856.5</v>
      </c>
      <c r="U122" s="78">
        <v>876.17</v>
      </c>
      <c r="V122" s="78">
        <v>856.5</v>
      </c>
      <c r="W122" s="78">
        <v>876.17</v>
      </c>
      <c r="X122" s="78">
        <v>3605971</v>
      </c>
    </row>
    <row r="123" spans="1:24" x14ac:dyDescent="0.2">
      <c r="A123" s="78" t="s">
        <v>280</v>
      </c>
      <c r="B123" s="78">
        <v>19.88</v>
      </c>
      <c r="C123" s="78">
        <v>21.19</v>
      </c>
      <c r="D123" s="78">
        <v>19.600000000000001</v>
      </c>
      <c r="E123" s="78">
        <v>21</v>
      </c>
      <c r="F123" s="78">
        <v>8573165</v>
      </c>
      <c r="G123" s="78">
        <v>19.850000000000001</v>
      </c>
      <c r="H123" s="78">
        <v>19.350000000000001</v>
      </c>
      <c r="I123" s="78">
        <v>19.11</v>
      </c>
      <c r="J123" s="78">
        <v>26.1</v>
      </c>
      <c r="K123" s="78" t="s">
        <v>162</v>
      </c>
      <c r="L123" s="78">
        <v>0</v>
      </c>
      <c r="M123" s="78">
        <v>85731.65</v>
      </c>
      <c r="N123" s="78">
        <v>52398.61</v>
      </c>
      <c r="O123" s="78">
        <v>52282.33</v>
      </c>
      <c r="P123" s="78">
        <v>83.22</v>
      </c>
      <c r="Q123" s="78" t="s">
        <v>162</v>
      </c>
      <c r="R123" s="78">
        <v>57.96</v>
      </c>
      <c r="S123" s="78" t="s">
        <v>162</v>
      </c>
      <c r="T123" s="78">
        <v>877.52</v>
      </c>
      <c r="U123" s="78">
        <v>885.78</v>
      </c>
      <c r="V123" s="78">
        <v>876.9</v>
      </c>
      <c r="W123" s="78">
        <v>883.42</v>
      </c>
      <c r="X123" s="78">
        <v>3429034</v>
      </c>
    </row>
    <row r="124" spans="1:24" x14ac:dyDescent="0.2">
      <c r="A124" s="78" t="s">
        <v>281</v>
      </c>
      <c r="B124" s="78">
        <v>20.78</v>
      </c>
      <c r="C124" s="78">
        <v>21.98</v>
      </c>
      <c r="D124" s="78">
        <v>20.41</v>
      </c>
      <c r="E124" s="78">
        <v>21.72</v>
      </c>
      <c r="F124" s="78">
        <v>9531266</v>
      </c>
      <c r="G124" s="78">
        <v>20.29</v>
      </c>
      <c r="H124" s="78">
        <v>19.690000000000001</v>
      </c>
      <c r="I124" s="78">
        <v>19.170000000000002</v>
      </c>
      <c r="J124" s="78">
        <v>25.81</v>
      </c>
      <c r="K124" s="78" t="s">
        <v>162</v>
      </c>
      <c r="L124" s="78">
        <v>0</v>
      </c>
      <c r="M124" s="78">
        <v>95312.66</v>
      </c>
      <c r="N124" s="78">
        <v>56785.98</v>
      </c>
      <c r="O124" s="78">
        <v>57225.91</v>
      </c>
      <c r="P124" s="78">
        <v>86.84</v>
      </c>
      <c r="Q124" s="78" t="s">
        <v>162</v>
      </c>
      <c r="R124" s="78">
        <v>61.99</v>
      </c>
      <c r="S124" s="78" t="s">
        <v>162</v>
      </c>
      <c r="T124" s="78">
        <v>881.6</v>
      </c>
      <c r="U124" s="78">
        <v>894.28</v>
      </c>
      <c r="V124" s="78">
        <v>877.82</v>
      </c>
      <c r="W124" s="78">
        <v>894.28</v>
      </c>
      <c r="X124" s="78">
        <v>4005587</v>
      </c>
    </row>
    <row r="125" spans="1:24" x14ac:dyDescent="0.2">
      <c r="A125" s="78" t="s">
        <v>282</v>
      </c>
      <c r="B125" s="78">
        <v>21.55</v>
      </c>
      <c r="C125" s="78">
        <v>23.5</v>
      </c>
      <c r="D125" s="78">
        <v>21.5</v>
      </c>
      <c r="E125" s="78">
        <v>21.88</v>
      </c>
      <c r="F125" s="78">
        <v>11842996</v>
      </c>
      <c r="G125" s="78">
        <v>20.76</v>
      </c>
      <c r="H125" s="78">
        <v>20.05</v>
      </c>
      <c r="I125" s="78">
        <v>19.23</v>
      </c>
      <c r="J125" s="78">
        <v>25.53</v>
      </c>
      <c r="K125" s="78" t="s">
        <v>162</v>
      </c>
      <c r="L125" s="78">
        <v>0</v>
      </c>
      <c r="M125" s="78">
        <v>118429.96</v>
      </c>
      <c r="N125" s="78">
        <v>73139.98</v>
      </c>
      <c r="O125" s="78">
        <v>65190.25</v>
      </c>
      <c r="P125" s="78">
        <v>87.45</v>
      </c>
      <c r="Q125" s="78" t="s">
        <v>162</v>
      </c>
      <c r="R125" s="78">
        <v>62.83</v>
      </c>
      <c r="S125" s="78" t="s">
        <v>162</v>
      </c>
      <c r="T125" s="78">
        <v>893.6</v>
      </c>
      <c r="U125" s="78">
        <v>911.87</v>
      </c>
      <c r="V125" s="78">
        <v>891.73</v>
      </c>
      <c r="W125" s="78">
        <v>899.8</v>
      </c>
      <c r="X125" s="78">
        <v>4980368</v>
      </c>
    </row>
    <row r="126" spans="1:24" x14ac:dyDescent="0.2">
      <c r="A126" s="78" t="s">
        <v>283</v>
      </c>
      <c r="B126" s="78">
        <v>21.59</v>
      </c>
      <c r="C126" s="78">
        <v>21.73</v>
      </c>
      <c r="D126" s="78">
        <v>20.6</v>
      </c>
      <c r="E126" s="78">
        <v>21.54</v>
      </c>
      <c r="F126" s="78">
        <v>6086623</v>
      </c>
      <c r="G126" s="78">
        <v>21.19</v>
      </c>
      <c r="H126" s="78">
        <v>20.329999999999998</v>
      </c>
      <c r="I126" s="78">
        <v>19.36</v>
      </c>
      <c r="J126" s="78">
        <v>25.25</v>
      </c>
      <c r="K126" s="78" t="s">
        <v>162</v>
      </c>
      <c r="L126" s="78">
        <v>0</v>
      </c>
      <c r="M126" s="78">
        <v>60866.23</v>
      </c>
      <c r="N126" s="78">
        <v>79194.759999999995</v>
      </c>
      <c r="O126" s="78">
        <v>65433.54</v>
      </c>
      <c r="P126" s="78">
        <v>84.06</v>
      </c>
      <c r="Q126" s="78" t="s">
        <v>162</v>
      </c>
      <c r="R126" s="78">
        <v>60.4</v>
      </c>
      <c r="S126" s="78" t="s">
        <v>162</v>
      </c>
      <c r="T126" s="78">
        <v>899.47</v>
      </c>
      <c r="U126" s="78">
        <v>902.05</v>
      </c>
      <c r="V126" s="78">
        <v>888.22</v>
      </c>
      <c r="W126" s="78">
        <v>894.91</v>
      </c>
      <c r="X126" s="78">
        <v>3350704</v>
      </c>
    </row>
    <row r="127" spans="1:24" x14ac:dyDescent="0.2">
      <c r="A127" s="78" t="s">
        <v>284</v>
      </c>
      <c r="B127" s="78">
        <v>22.7</v>
      </c>
      <c r="C127" s="78">
        <v>23.59</v>
      </c>
      <c r="D127" s="78">
        <v>22.3</v>
      </c>
      <c r="E127" s="78">
        <v>23</v>
      </c>
      <c r="F127" s="78">
        <v>12315243</v>
      </c>
      <c r="G127" s="78">
        <v>21.83</v>
      </c>
      <c r="H127" s="78">
        <v>20.73</v>
      </c>
      <c r="I127" s="78">
        <v>19.579999999999998</v>
      </c>
      <c r="J127" s="78">
        <v>25</v>
      </c>
      <c r="K127" s="78" t="s">
        <v>162</v>
      </c>
      <c r="L127" s="78">
        <v>0</v>
      </c>
      <c r="M127" s="78">
        <v>123152.43</v>
      </c>
      <c r="N127" s="78">
        <v>96698.59</v>
      </c>
      <c r="O127" s="78">
        <v>73259.679999999993</v>
      </c>
      <c r="P127" s="78">
        <v>84.78</v>
      </c>
      <c r="Q127" s="78" t="s">
        <v>162</v>
      </c>
      <c r="R127" s="78">
        <v>65.17</v>
      </c>
      <c r="S127" s="78" t="s">
        <v>162</v>
      </c>
      <c r="T127" s="78">
        <v>894.07</v>
      </c>
      <c r="U127" s="78">
        <v>903.9</v>
      </c>
      <c r="V127" s="78">
        <v>889.82</v>
      </c>
      <c r="W127" s="78">
        <v>903.31</v>
      </c>
      <c r="X127" s="78">
        <v>3138543</v>
      </c>
    </row>
    <row r="128" spans="1:24" x14ac:dyDescent="0.2">
      <c r="A128" s="78" t="s">
        <v>285</v>
      </c>
      <c r="B128" s="78">
        <v>22.68</v>
      </c>
      <c r="C128" s="78">
        <v>25.12</v>
      </c>
      <c r="D128" s="78">
        <v>22.08</v>
      </c>
      <c r="E128" s="78">
        <v>24.5</v>
      </c>
      <c r="F128" s="78">
        <v>13352321</v>
      </c>
      <c r="G128" s="78">
        <v>22.53</v>
      </c>
      <c r="H128" s="78">
        <v>21.19</v>
      </c>
      <c r="I128" s="78">
        <v>19.850000000000001</v>
      </c>
      <c r="J128" s="78">
        <v>24.76</v>
      </c>
      <c r="K128" s="78" t="s">
        <v>162</v>
      </c>
      <c r="L128" s="78">
        <v>0</v>
      </c>
      <c r="M128" s="78">
        <v>133523.20000000001</v>
      </c>
      <c r="N128" s="78">
        <v>106256.9</v>
      </c>
      <c r="O128" s="78">
        <v>79327.75</v>
      </c>
      <c r="P128" s="78">
        <v>91.45</v>
      </c>
      <c r="Q128" s="78">
        <v>91.45</v>
      </c>
      <c r="R128" s="78">
        <v>71.56</v>
      </c>
      <c r="S128" s="78" t="s">
        <v>162</v>
      </c>
      <c r="T128" s="78">
        <v>895.49</v>
      </c>
      <c r="U128" s="78">
        <v>898.99</v>
      </c>
      <c r="V128" s="78">
        <v>888.58</v>
      </c>
      <c r="W128" s="78">
        <v>891.52</v>
      </c>
      <c r="X128" s="78">
        <v>4134161</v>
      </c>
    </row>
    <row r="129" spans="1:24" x14ac:dyDescent="0.2">
      <c r="A129" s="78" t="s">
        <v>286</v>
      </c>
      <c r="B129" s="78">
        <v>24.3</v>
      </c>
      <c r="C129" s="78">
        <v>24.84</v>
      </c>
      <c r="D129" s="78">
        <v>24.01</v>
      </c>
      <c r="E129" s="78">
        <v>24.47</v>
      </c>
      <c r="F129" s="78">
        <v>9019283</v>
      </c>
      <c r="G129" s="78">
        <v>23.08</v>
      </c>
      <c r="H129" s="78">
        <v>21.68</v>
      </c>
      <c r="I129" s="78">
        <v>20.11</v>
      </c>
      <c r="J129" s="78">
        <v>24.52</v>
      </c>
      <c r="K129" s="78" t="s">
        <v>162</v>
      </c>
      <c r="L129" s="78">
        <v>0</v>
      </c>
      <c r="M129" s="78">
        <v>90192.83</v>
      </c>
      <c r="N129" s="78">
        <v>105232.93</v>
      </c>
      <c r="O129" s="78">
        <v>81009.45</v>
      </c>
      <c r="P129" s="78">
        <v>93.06</v>
      </c>
      <c r="Q129" s="78">
        <v>93.06</v>
      </c>
      <c r="R129" s="78">
        <v>66.680000000000007</v>
      </c>
      <c r="S129" s="78" t="s">
        <v>162</v>
      </c>
      <c r="T129" s="78">
        <v>890.3</v>
      </c>
      <c r="U129" s="78">
        <v>913.09</v>
      </c>
      <c r="V129" s="78">
        <v>890.3</v>
      </c>
      <c r="W129" s="78">
        <v>913.09</v>
      </c>
      <c r="X129" s="78">
        <v>3773358</v>
      </c>
    </row>
    <row r="130" spans="1:24" x14ac:dyDescent="0.2">
      <c r="A130" s="78" t="s">
        <v>287</v>
      </c>
      <c r="B130" s="78">
        <v>24.31</v>
      </c>
      <c r="C130" s="78">
        <v>26.48</v>
      </c>
      <c r="D130" s="78">
        <v>23.73</v>
      </c>
      <c r="E130" s="78">
        <v>25.85</v>
      </c>
      <c r="F130" s="78">
        <v>11748501</v>
      </c>
      <c r="G130" s="78">
        <v>23.87</v>
      </c>
      <c r="H130" s="78">
        <v>22.32</v>
      </c>
      <c r="I130" s="78">
        <v>20.51</v>
      </c>
      <c r="J130" s="78">
        <v>24.31</v>
      </c>
      <c r="K130" s="78" t="s">
        <v>162</v>
      </c>
      <c r="L130" s="78">
        <v>0</v>
      </c>
      <c r="M130" s="78">
        <v>117485.01</v>
      </c>
      <c r="N130" s="78">
        <v>105043.94</v>
      </c>
      <c r="O130" s="78">
        <v>89091.96</v>
      </c>
      <c r="P130" s="78">
        <v>90.71</v>
      </c>
      <c r="Q130" s="78">
        <v>90.71</v>
      </c>
      <c r="R130" s="78">
        <v>69.67</v>
      </c>
      <c r="S130" s="78" t="s">
        <v>162</v>
      </c>
      <c r="T130" s="78">
        <v>913.49</v>
      </c>
      <c r="U130" s="78">
        <v>932.78</v>
      </c>
      <c r="V130" s="78">
        <v>913.49</v>
      </c>
      <c r="W130" s="78">
        <v>932.78</v>
      </c>
      <c r="X130" s="78">
        <v>5124319</v>
      </c>
    </row>
    <row r="131" spans="1:24" x14ac:dyDescent="0.2">
      <c r="A131" s="78" t="s">
        <v>288</v>
      </c>
      <c r="B131" s="78">
        <v>25.5</v>
      </c>
      <c r="C131" s="78">
        <v>27.85</v>
      </c>
      <c r="D131" s="78">
        <v>25.05</v>
      </c>
      <c r="E131" s="78">
        <v>25.86</v>
      </c>
      <c r="F131" s="78">
        <v>12816810</v>
      </c>
      <c r="G131" s="78">
        <v>24.74</v>
      </c>
      <c r="H131" s="78">
        <v>22.96</v>
      </c>
      <c r="I131" s="78">
        <v>20.91</v>
      </c>
      <c r="J131" s="78">
        <v>24.09</v>
      </c>
      <c r="K131" s="78" t="s">
        <v>162</v>
      </c>
      <c r="L131" s="78">
        <v>0</v>
      </c>
      <c r="M131" s="78">
        <v>128168.1</v>
      </c>
      <c r="N131" s="78">
        <v>118504.31</v>
      </c>
      <c r="O131" s="78">
        <v>98849.53</v>
      </c>
      <c r="P131" s="78">
        <v>92.57</v>
      </c>
      <c r="Q131" s="78">
        <v>92.57</v>
      </c>
      <c r="R131" s="78">
        <v>67.89</v>
      </c>
      <c r="S131" s="78" t="s">
        <v>162</v>
      </c>
      <c r="T131" s="78">
        <v>935.54</v>
      </c>
      <c r="U131" s="78">
        <v>951.4</v>
      </c>
      <c r="V131" s="78">
        <v>933.49</v>
      </c>
      <c r="W131" s="78">
        <v>951.14</v>
      </c>
      <c r="X131" s="78">
        <v>6429022</v>
      </c>
    </row>
    <row r="132" spans="1:24" x14ac:dyDescent="0.2">
      <c r="A132" s="78" t="s">
        <v>289</v>
      </c>
      <c r="B132" s="78">
        <v>25.5</v>
      </c>
      <c r="C132" s="78">
        <v>26.45</v>
      </c>
      <c r="D132" s="78">
        <v>24.93</v>
      </c>
      <c r="E132" s="78">
        <v>25.77</v>
      </c>
      <c r="F132" s="78">
        <v>8329903</v>
      </c>
      <c r="G132" s="78">
        <v>25.29</v>
      </c>
      <c r="H132" s="78">
        <v>23.56</v>
      </c>
      <c r="I132" s="78">
        <v>21.31</v>
      </c>
      <c r="J132" s="78">
        <v>23.87</v>
      </c>
      <c r="K132" s="78" t="s">
        <v>162</v>
      </c>
      <c r="L132" s="78">
        <v>0</v>
      </c>
      <c r="M132" s="78">
        <v>83299.03</v>
      </c>
      <c r="N132" s="78">
        <v>110533.63</v>
      </c>
      <c r="O132" s="78">
        <v>103616.11</v>
      </c>
      <c r="P132" s="78">
        <v>87.57</v>
      </c>
      <c r="Q132" s="78" t="s">
        <v>162</v>
      </c>
      <c r="R132" s="78">
        <v>67.05</v>
      </c>
      <c r="S132" s="78" t="s">
        <v>162</v>
      </c>
      <c r="T132" s="78">
        <v>952.03</v>
      </c>
      <c r="U132" s="78">
        <v>959.27</v>
      </c>
      <c r="V132" s="78">
        <v>944.1</v>
      </c>
      <c r="W132" s="78">
        <v>946.12</v>
      </c>
      <c r="X132" s="78">
        <v>4886468</v>
      </c>
    </row>
    <row r="133" spans="1:24" x14ac:dyDescent="0.2">
      <c r="A133" s="78" t="s">
        <v>290</v>
      </c>
      <c r="B133" s="78">
        <v>25.39</v>
      </c>
      <c r="C133" s="78">
        <v>26</v>
      </c>
      <c r="D133" s="78">
        <v>24.97</v>
      </c>
      <c r="E133" s="78">
        <v>24.98</v>
      </c>
      <c r="F133" s="78">
        <v>5568365</v>
      </c>
      <c r="G133" s="78">
        <v>25.39</v>
      </c>
      <c r="H133" s="78">
        <v>23.96</v>
      </c>
      <c r="I133" s="78">
        <v>21.65</v>
      </c>
      <c r="J133" s="78">
        <v>23.62</v>
      </c>
      <c r="K133" s="78" t="s">
        <v>162</v>
      </c>
      <c r="L133" s="78">
        <v>0</v>
      </c>
      <c r="M133" s="78">
        <v>55683.65</v>
      </c>
      <c r="N133" s="78">
        <v>94965.73</v>
      </c>
      <c r="O133" s="78">
        <v>100611.31</v>
      </c>
      <c r="P133" s="78">
        <v>88.79</v>
      </c>
      <c r="Q133" s="78" t="s">
        <v>162</v>
      </c>
      <c r="R133" s="78">
        <v>64.19</v>
      </c>
      <c r="S133" s="78" t="s">
        <v>162</v>
      </c>
      <c r="T133" s="78">
        <v>940.42</v>
      </c>
      <c r="U133" s="78">
        <v>940.42</v>
      </c>
      <c r="V133" s="78">
        <v>924.09</v>
      </c>
      <c r="W133" s="78">
        <v>927.3</v>
      </c>
      <c r="X133" s="78">
        <v>4242889</v>
      </c>
    </row>
    <row r="134" spans="1:24" x14ac:dyDescent="0.2">
      <c r="A134" s="78" t="s">
        <v>291</v>
      </c>
      <c r="B134" s="78">
        <v>25.01</v>
      </c>
      <c r="C134" s="78">
        <v>25.3</v>
      </c>
      <c r="D134" s="78">
        <v>24.54</v>
      </c>
      <c r="E134" s="78">
        <v>25.1</v>
      </c>
      <c r="F134" s="78">
        <v>4289077</v>
      </c>
      <c r="G134" s="78">
        <v>25.51</v>
      </c>
      <c r="H134" s="78">
        <v>24.3</v>
      </c>
      <c r="I134" s="78">
        <v>21.99</v>
      </c>
      <c r="J134" s="78">
        <v>23.38</v>
      </c>
      <c r="K134" s="78" t="s">
        <v>162</v>
      </c>
      <c r="L134" s="78">
        <v>0</v>
      </c>
      <c r="M134" s="78">
        <v>42890.77</v>
      </c>
      <c r="N134" s="78">
        <v>85505.31</v>
      </c>
      <c r="O134" s="78">
        <v>95369.12</v>
      </c>
      <c r="P134" s="78">
        <v>87.05</v>
      </c>
      <c r="Q134" s="78" t="s">
        <v>162</v>
      </c>
      <c r="R134" s="78">
        <v>65.06</v>
      </c>
      <c r="S134" s="78" t="s">
        <v>162</v>
      </c>
      <c r="T134" s="78">
        <v>932.21</v>
      </c>
      <c r="U134" s="78">
        <v>937.75</v>
      </c>
      <c r="V134" s="78">
        <v>920.22</v>
      </c>
      <c r="W134" s="78">
        <v>930.83</v>
      </c>
      <c r="X134" s="78">
        <v>3652248</v>
      </c>
    </row>
    <row r="135" spans="1:24" x14ac:dyDescent="0.2">
      <c r="A135" s="78" t="s">
        <v>292</v>
      </c>
      <c r="B135" s="78">
        <v>24.95</v>
      </c>
      <c r="C135" s="78">
        <v>25.48</v>
      </c>
      <c r="D135" s="78">
        <v>24.66</v>
      </c>
      <c r="E135" s="78">
        <v>24.7</v>
      </c>
      <c r="F135" s="78">
        <v>3992789</v>
      </c>
      <c r="G135" s="78">
        <v>25.28</v>
      </c>
      <c r="H135" s="78">
        <v>24.58</v>
      </c>
      <c r="I135" s="78">
        <v>22.31</v>
      </c>
      <c r="J135" s="78">
        <v>23.16</v>
      </c>
      <c r="K135" s="78" t="s">
        <v>162</v>
      </c>
      <c r="L135" s="78">
        <v>0</v>
      </c>
      <c r="M135" s="78">
        <v>39927.89</v>
      </c>
      <c r="N135" s="78">
        <v>69993.89</v>
      </c>
      <c r="O135" s="78">
        <v>87518.91</v>
      </c>
      <c r="P135" s="78">
        <v>85.05</v>
      </c>
      <c r="Q135" s="78" t="s">
        <v>162</v>
      </c>
      <c r="R135" s="78">
        <v>65.349999999999994</v>
      </c>
      <c r="S135" s="78" t="s">
        <v>162</v>
      </c>
      <c r="T135" s="78">
        <v>930.26</v>
      </c>
      <c r="U135" s="78">
        <v>930.89</v>
      </c>
      <c r="V135" s="78">
        <v>915.37</v>
      </c>
      <c r="W135" s="78">
        <v>915.37</v>
      </c>
      <c r="X135" s="78">
        <v>3321787</v>
      </c>
    </row>
    <row r="136" spans="1:24" x14ac:dyDescent="0.2">
      <c r="A136" s="78" t="s">
        <v>293</v>
      </c>
      <c r="B136" s="78">
        <v>24.7</v>
      </c>
      <c r="C136" s="78">
        <v>25</v>
      </c>
      <c r="D136" s="78">
        <v>24.38</v>
      </c>
      <c r="E136" s="78">
        <v>24.42</v>
      </c>
      <c r="F136" s="78">
        <v>3341448</v>
      </c>
      <c r="G136" s="78">
        <v>24.99</v>
      </c>
      <c r="H136" s="78">
        <v>24.86</v>
      </c>
      <c r="I136" s="78">
        <v>22.59</v>
      </c>
      <c r="J136" s="78">
        <v>22.94</v>
      </c>
      <c r="K136" s="78" t="s">
        <v>162</v>
      </c>
      <c r="L136" s="78">
        <v>0</v>
      </c>
      <c r="M136" s="78">
        <v>33414.480000000003</v>
      </c>
      <c r="N136" s="78">
        <v>51043.16</v>
      </c>
      <c r="O136" s="78">
        <v>84773.74</v>
      </c>
      <c r="P136" s="78">
        <v>73.349999999999994</v>
      </c>
      <c r="Q136" s="78" t="s">
        <v>162</v>
      </c>
      <c r="R136" s="78">
        <v>64.319999999999993</v>
      </c>
      <c r="S136" s="78" t="s">
        <v>162</v>
      </c>
      <c r="T136" s="78">
        <v>917.63</v>
      </c>
      <c r="U136" s="78">
        <v>929.93</v>
      </c>
      <c r="V136" s="78">
        <v>917.63</v>
      </c>
      <c r="W136" s="78">
        <v>924</v>
      </c>
      <c r="X136" s="78">
        <v>3272156</v>
      </c>
    </row>
    <row r="137" spans="1:24" x14ac:dyDescent="0.2">
      <c r="A137" s="78" t="s">
        <v>294</v>
      </c>
      <c r="B137" s="78">
        <v>24.3</v>
      </c>
      <c r="C137" s="78">
        <v>24.3</v>
      </c>
      <c r="D137" s="78">
        <v>22.2</v>
      </c>
      <c r="E137" s="78">
        <v>22.3</v>
      </c>
      <c r="F137" s="78">
        <v>5323523</v>
      </c>
      <c r="G137" s="78">
        <v>24.3</v>
      </c>
      <c r="H137" s="78">
        <v>24.8</v>
      </c>
      <c r="I137" s="78">
        <v>22.76</v>
      </c>
      <c r="J137" s="78">
        <v>22.7</v>
      </c>
      <c r="K137" s="78" t="s">
        <v>162</v>
      </c>
      <c r="L137" s="78">
        <v>0</v>
      </c>
      <c r="M137" s="78">
        <v>53235.23</v>
      </c>
      <c r="N137" s="78">
        <v>45030.400000000001</v>
      </c>
      <c r="O137" s="78">
        <v>77782.02</v>
      </c>
      <c r="P137" s="78">
        <v>59.57</v>
      </c>
      <c r="Q137" s="78" t="s">
        <v>162</v>
      </c>
      <c r="R137" s="78">
        <v>58.95</v>
      </c>
      <c r="S137" s="78" t="s">
        <v>162</v>
      </c>
      <c r="T137" s="78">
        <v>920.85</v>
      </c>
      <c r="U137" s="78">
        <v>920.85</v>
      </c>
      <c r="V137" s="78">
        <v>884.1</v>
      </c>
      <c r="W137" s="78">
        <v>887.06</v>
      </c>
      <c r="X137" s="78">
        <v>4313444</v>
      </c>
    </row>
    <row r="138" spans="1:24" x14ac:dyDescent="0.2">
      <c r="A138" s="78" t="s">
        <v>295</v>
      </c>
      <c r="B138" s="78">
        <v>22.18</v>
      </c>
      <c r="C138" s="78">
        <v>22.7</v>
      </c>
      <c r="D138" s="78">
        <v>21.8</v>
      </c>
      <c r="E138" s="78">
        <v>22.67</v>
      </c>
      <c r="F138" s="78">
        <v>3559994</v>
      </c>
      <c r="G138" s="78">
        <v>23.84</v>
      </c>
      <c r="H138" s="78">
        <v>24.61</v>
      </c>
      <c r="I138" s="78">
        <v>22.9</v>
      </c>
      <c r="J138" s="78">
        <v>22.47</v>
      </c>
      <c r="K138" s="78" t="s">
        <v>162</v>
      </c>
      <c r="L138" s="78">
        <v>0</v>
      </c>
      <c r="M138" s="78">
        <v>35599.94</v>
      </c>
      <c r="N138" s="78">
        <v>41013.660000000003</v>
      </c>
      <c r="O138" s="78">
        <v>67989.7</v>
      </c>
      <c r="P138" s="78">
        <v>55.05</v>
      </c>
      <c r="Q138" s="78" t="s">
        <v>162</v>
      </c>
      <c r="R138" s="78">
        <v>61.33</v>
      </c>
      <c r="S138" s="78" t="s">
        <v>162</v>
      </c>
      <c r="T138" s="78">
        <v>884.02</v>
      </c>
      <c r="U138" s="78">
        <v>892.54</v>
      </c>
      <c r="V138" s="78">
        <v>878.16</v>
      </c>
      <c r="W138" s="78">
        <v>892.54</v>
      </c>
      <c r="X138" s="78">
        <v>2911907</v>
      </c>
    </row>
    <row r="139" spans="1:24" x14ac:dyDescent="0.2">
      <c r="A139" s="78" t="s">
        <v>296</v>
      </c>
      <c r="B139" s="78">
        <v>22.46</v>
      </c>
      <c r="C139" s="78">
        <v>22.89</v>
      </c>
      <c r="D139" s="78">
        <v>22.11</v>
      </c>
      <c r="E139" s="78">
        <v>22.71</v>
      </c>
      <c r="F139" s="78">
        <v>3706530</v>
      </c>
      <c r="G139" s="78">
        <v>23.36</v>
      </c>
      <c r="H139" s="78">
        <v>24.44</v>
      </c>
      <c r="I139" s="78">
        <v>23.06</v>
      </c>
      <c r="J139" s="78">
        <v>22.24</v>
      </c>
      <c r="K139" s="78" t="s">
        <v>162</v>
      </c>
      <c r="L139" s="78">
        <v>0</v>
      </c>
      <c r="M139" s="78">
        <v>37065.300000000003</v>
      </c>
      <c r="N139" s="78">
        <v>39848.57</v>
      </c>
      <c r="O139" s="78">
        <v>62676.94</v>
      </c>
      <c r="P139" s="78">
        <v>56.61</v>
      </c>
      <c r="Q139" s="78" t="s">
        <v>162</v>
      </c>
      <c r="R139" s="78">
        <v>59.42</v>
      </c>
      <c r="S139" s="78" t="s">
        <v>162</v>
      </c>
      <c r="T139" s="78">
        <v>890.03</v>
      </c>
      <c r="U139" s="78">
        <v>917.16</v>
      </c>
      <c r="V139" s="78">
        <v>883.97</v>
      </c>
      <c r="W139" s="78">
        <v>915.55</v>
      </c>
      <c r="X139" s="78">
        <v>3884076</v>
      </c>
    </row>
    <row r="140" spans="1:24" x14ac:dyDescent="0.2">
      <c r="A140" s="78" t="s">
        <v>297</v>
      </c>
      <c r="B140" s="78">
        <v>22.95</v>
      </c>
      <c r="C140" s="78">
        <v>23.95</v>
      </c>
      <c r="D140" s="78">
        <v>22.95</v>
      </c>
      <c r="E140" s="78">
        <v>23.06</v>
      </c>
      <c r="F140" s="78">
        <v>5514241</v>
      </c>
      <c r="G140" s="78">
        <v>23.03</v>
      </c>
      <c r="H140" s="78">
        <v>24.16</v>
      </c>
      <c r="I140" s="78">
        <v>23.24</v>
      </c>
      <c r="J140" s="78">
        <v>22</v>
      </c>
      <c r="K140" s="78" t="s">
        <v>162</v>
      </c>
      <c r="L140" s="78">
        <v>0</v>
      </c>
      <c r="M140" s="78">
        <v>55142.41</v>
      </c>
      <c r="N140" s="78">
        <v>42891.47</v>
      </c>
      <c r="O140" s="78">
        <v>56442.68</v>
      </c>
      <c r="P140" s="78">
        <v>72.84</v>
      </c>
      <c r="Q140" s="78" t="s">
        <v>162</v>
      </c>
      <c r="R140" s="78">
        <v>63.65</v>
      </c>
      <c r="S140" s="78" t="s">
        <v>162</v>
      </c>
      <c r="T140" s="78">
        <v>919.53</v>
      </c>
      <c r="U140" s="78">
        <v>924.84</v>
      </c>
      <c r="V140" s="78">
        <v>910.24</v>
      </c>
      <c r="W140" s="78">
        <v>913.28</v>
      </c>
      <c r="X140" s="78">
        <v>3734791</v>
      </c>
    </row>
    <row r="141" spans="1:24" x14ac:dyDescent="0.2">
      <c r="A141" s="78" t="s">
        <v>298</v>
      </c>
      <c r="B141" s="78">
        <v>22.8</v>
      </c>
      <c r="C141" s="78">
        <v>23.17</v>
      </c>
      <c r="D141" s="78">
        <v>22.15</v>
      </c>
      <c r="E141" s="78">
        <v>23.09</v>
      </c>
      <c r="F141" s="78">
        <v>2697870</v>
      </c>
      <c r="G141" s="78">
        <v>22.77</v>
      </c>
      <c r="H141" s="78">
        <v>23.88</v>
      </c>
      <c r="I141" s="78">
        <v>23.42</v>
      </c>
      <c r="J141" s="78">
        <v>21.78</v>
      </c>
      <c r="K141" s="78" t="s">
        <v>162</v>
      </c>
      <c r="L141" s="78">
        <v>0</v>
      </c>
      <c r="M141" s="78">
        <v>26978.7</v>
      </c>
      <c r="N141" s="78">
        <v>41604.32</v>
      </c>
      <c r="O141" s="78">
        <v>46323.74</v>
      </c>
      <c r="P141" s="78">
        <v>85.98</v>
      </c>
      <c r="Q141" s="78" t="s">
        <v>162</v>
      </c>
      <c r="R141" s="78">
        <v>63.59</v>
      </c>
      <c r="S141" s="78" t="s">
        <v>162</v>
      </c>
      <c r="T141" s="78">
        <v>911.94</v>
      </c>
      <c r="U141" s="78">
        <v>931.37</v>
      </c>
      <c r="V141" s="78">
        <v>910.98</v>
      </c>
      <c r="W141" s="78">
        <v>927.38</v>
      </c>
      <c r="X141" s="78">
        <v>3717874</v>
      </c>
    </row>
    <row r="142" spans="1:24" x14ac:dyDescent="0.2">
      <c r="A142" s="78" t="s">
        <v>299</v>
      </c>
      <c r="B142" s="78">
        <v>23.29</v>
      </c>
      <c r="C142" s="78">
        <v>24.87</v>
      </c>
      <c r="D142" s="78">
        <v>23.18</v>
      </c>
      <c r="E142" s="78">
        <v>24.78</v>
      </c>
      <c r="F142" s="78">
        <v>8473026</v>
      </c>
      <c r="G142" s="78">
        <v>23.26</v>
      </c>
      <c r="H142" s="78">
        <v>23.78</v>
      </c>
      <c r="I142" s="78">
        <v>23.67</v>
      </c>
      <c r="J142" s="78">
        <v>21.58</v>
      </c>
      <c r="K142" s="78" t="s">
        <v>162</v>
      </c>
      <c r="L142" s="78">
        <v>0</v>
      </c>
      <c r="M142" s="78">
        <v>84730.26</v>
      </c>
      <c r="N142" s="78">
        <v>47903.32</v>
      </c>
      <c r="O142" s="78">
        <v>46466.86</v>
      </c>
      <c r="P142" s="78">
        <v>91.16</v>
      </c>
      <c r="Q142" s="78">
        <v>91.16</v>
      </c>
      <c r="R142" s="78">
        <v>73.06</v>
      </c>
      <c r="S142" s="78" t="s">
        <v>162</v>
      </c>
      <c r="T142" s="78">
        <v>923.09</v>
      </c>
      <c r="U142" s="78">
        <v>932.12</v>
      </c>
      <c r="V142" s="78">
        <v>905.01</v>
      </c>
      <c r="W142" s="78">
        <v>932.12</v>
      </c>
      <c r="X142" s="78">
        <v>4822299</v>
      </c>
    </row>
    <row r="143" spans="1:24" x14ac:dyDescent="0.2">
      <c r="A143" s="78" t="s">
        <v>300</v>
      </c>
      <c r="B143" s="78">
        <v>24.3</v>
      </c>
      <c r="C143" s="78">
        <v>25.1</v>
      </c>
      <c r="D143" s="78">
        <v>24.04</v>
      </c>
      <c r="E143" s="78">
        <v>24.85</v>
      </c>
      <c r="F143" s="78">
        <v>6115792</v>
      </c>
      <c r="G143" s="78">
        <v>23.7</v>
      </c>
      <c r="H143" s="78">
        <v>23.77</v>
      </c>
      <c r="I143" s="78">
        <v>23.86</v>
      </c>
      <c r="J143" s="78">
        <v>21.38</v>
      </c>
      <c r="K143" s="78" t="s">
        <v>162</v>
      </c>
      <c r="L143" s="78">
        <v>0</v>
      </c>
      <c r="M143" s="78">
        <v>61157.919999999998</v>
      </c>
      <c r="N143" s="78">
        <v>53014.92</v>
      </c>
      <c r="O143" s="78">
        <v>47014.29</v>
      </c>
      <c r="P143" s="78">
        <v>90.73</v>
      </c>
      <c r="Q143" s="78">
        <v>90.73</v>
      </c>
      <c r="R143" s="78">
        <v>73.75</v>
      </c>
      <c r="S143" s="78" t="s">
        <v>162</v>
      </c>
      <c r="T143" s="78">
        <v>922.81</v>
      </c>
      <c r="U143" s="78">
        <v>951.59</v>
      </c>
      <c r="V143" s="78">
        <v>918.64</v>
      </c>
      <c r="W143" s="78">
        <v>945.51</v>
      </c>
      <c r="X143" s="78">
        <v>6078198</v>
      </c>
    </row>
    <row r="144" spans="1:24" x14ac:dyDescent="0.2">
      <c r="A144" s="78" t="s">
        <v>301</v>
      </c>
      <c r="B144" s="78">
        <v>25</v>
      </c>
      <c r="C144" s="78">
        <v>25.39</v>
      </c>
      <c r="D144" s="78">
        <v>24.33</v>
      </c>
      <c r="E144" s="78">
        <v>24.95</v>
      </c>
      <c r="F144" s="78">
        <v>6501095</v>
      </c>
      <c r="G144" s="78">
        <v>24.15</v>
      </c>
      <c r="H144" s="78">
        <v>23.75</v>
      </c>
      <c r="I144" s="78">
        <v>24.02</v>
      </c>
      <c r="J144" s="78">
        <v>21.16</v>
      </c>
      <c r="K144" s="78" t="s">
        <v>162</v>
      </c>
      <c r="L144" s="78">
        <v>0</v>
      </c>
      <c r="M144" s="78">
        <v>65010.95</v>
      </c>
      <c r="N144" s="78">
        <v>58604.05</v>
      </c>
      <c r="O144" s="78">
        <v>49226.31</v>
      </c>
      <c r="P144" s="78">
        <v>86.72</v>
      </c>
      <c r="Q144" s="78" t="s">
        <v>162</v>
      </c>
      <c r="R144" s="78">
        <v>73.92</v>
      </c>
      <c r="S144" s="78" t="s">
        <v>162</v>
      </c>
      <c r="T144" s="78">
        <v>944.83</v>
      </c>
      <c r="U144" s="78">
        <v>950.03</v>
      </c>
      <c r="V144" s="78">
        <v>935.42</v>
      </c>
      <c r="W144" s="78">
        <v>937.48</v>
      </c>
      <c r="X144" s="78">
        <v>4490789</v>
      </c>
    </row>
    <row r="145" spans="1:24" x14ac:dyDescent="0.2">
      <c r="A145" s="78" t="s">
        <v>302</v>
      </c>
      <c r="B145" s="78">
        <v>23.55</v>
      </c>
      <c r="C145" s="78">
        <v>24.47</v>
      </c>
      <c r="D145" s="78">
        <v>23.3</v>
      </c>
      <c r="E145" s="78">
        <v>23.8</v>
      </c>
      <c r="F145" s="78">
        <v>4553204</v>
      </c>
      <c r="G145" s="78">
        <v>24.29</v>
      </c>
      <c r="H145" s="78">
        <v>23.66</v>
      </c>
      <c r="I145" s="78">
        <v>24.12</v>
      </c>
      <c r="J145" s="78">
        <v>20.93</v>
      </c>
      <c r="K145" s="78" t="s">
        <v>162</v>
      </c>
      <c r="L145" s="78">
        <v>0</v>
      </c>
      <c r="M145" s="78">
        <v>45532.04</v>
      </c>
      <c r="N145" s="78">
        <v>56681.97</v>
      </c>
      <c r="O145" s="78">
        <v>49786.720000000001</v>
      </c>
      <c r="P145" s="78">
        <v>73.17</v>
      </c>
      <c r="Q145" s="78" t="s">
        <v>162</v>
      </c>
      <c r="R145" s="78">
        <v>71.7</v>
      </c>
      <c r="S145" s="78" t="s">
        <v>162</v>
      </c>
      <c r="T145" s="78">
        <v>905.16</v>
      </c>
      <c r="U145" s="78">
        <v>926.62</v>
      </c>
      <c r="V145" s="78">
        <v>899.32</v>
      </c>
      <c r="W145" s="78">
        <v>919.19</v>
      </c>
      <c r="X145" s="78">
        <v>4278637</v>
      </c>
    </row>
    <row r="146" spans="1:24" x14ac:dyDescent="0.2">
      <c r="A146" s="78" t="s">
        <v>303</v>
      </c>
      <c r="B146" s="78">
        <v>23</v>
      </c>
      <c r="C146" s="78">
        <v>23.19</v>
      </c>
      <c r="D146" s="78">
        <v>21.42</v>
      </c>
      <c r="E146" s="78">
        <v>21.42</v>
      </c>
      <c r="F146" s="78">
        <v>5441173</v>
      </c>
      <c r="G146" s="78">
        <v>23.96</v>
      </c>
      <c r="H146" s="78">
        <v>23.36</v>
      </c>
      <c r="I146" s="78">
        <v>24.11</v>
      </c>
      <c r="J146" s="78">
        <v>20.98</v>
      </c>
      <c r="K146" s="78" t="s">
        <v>162</v>
      </c>
      <c r="L146" s="78">
        <v>0</v>
      </c>
      <c r="M146" s="78">
        <v>54411.73</v>
      </c>
      <c r="N146" s="78">
        <v>62168.58</v>
      </c>
      <c r="O146" s="78">
        <v>51886.45</v>
      </c>
      <c r="P146" s="78">
        <v>71.27</v>
      </c>
      <c r="Q146" s="78" t="s">
        <v>162</v>
      </c>
      <c r="R146" s="78">
        <v>66.95</v>
      </c>
      <c r="S146" s="78" t="s">
        <v>162</v>
      </c>
      <c r="T146" s="78">
        <v>908.08</v>
      </c>
      <c r="U146" s="78">
        <v>913.32</v>
      </c>
      <c r="V146" s="78">
        <v>859.16</v>
      </c>
      <c r="W146" s="78">
        <v>877.44</v>
      </c>
      <c r="X146" s="78">
        <v>4853829</v>
      </c>
    </row>
    <row r="147" spans="1:24" x14ac:dyDescent="0.2">
      <c r="A147" s="78" t="s">
        <v>304</v>
      </c>
      <c r="B147" s="78">
        <v>20.399999999999999</v>
      </c>
      <c r="C147" s="78">
        <v>21.73</v>
      </c>
      <c r="D147" s="78">
        <v>19.36</v>
      </c>
      <c r="E147" s="78">
        <v>21.15</v>
      </c>
      <c r="F147" s="78">
        <v>4389109</v>
      </c>
      <c r="G147" s="78">
        <v>23.23</v>
      </c>
      <c r="H147" s="78">
        <v>23.25</v>
      </c>
      <c r="I147" s="78">
        <v>24.02</v>
      </c>
      <c r="J147" s="78">
        <v>21.05</v>
      </c>
      <c r="K147" s="78" t="s">
        <v>162</v>
      </c>
      <c r="L147" s="78">
        <v>0</v>
      </c>
      <c r="M147" s="78">
        <v>43891.09</v>
      </c>
      <c r="N147" s="78">
        <v>54000.75</v>
      </c>
      <c r="O147" s="78">
        <v>50952.04</v>
      </c>
      <c r="P147" s="78">
        <v>60.13</v>
      </c>
      <c r="Q147" s="78" t="s">
        <v>162</v>
      </c>
      <c r="R147" s="78">
        <v>67.12</v>
      </c>
      <c r="S147" s="78" t="s">
        <v>162</v>
      </c>
      <c r="T147" s="78">
        <v>849</v>
      </c>
      <c r="U147" s="78">
        <v>884.84</v>
      </c>
      <c r="V147" s="78">
        <v>835.28</v>
      </c>
      <c r="W147" s="78">
        <v>878.76</v>
      </c>
      <c r="X147" s="78">
        <v>4248659</v>
      </c>
    </row>
    <row r="148" spans="1:24" x14ac:dyDescent="0.2">
      <c r="A148" s="78" t="s">
        <v>305</v>
      </c>
      <c r="B148" s="78">
        <v>21.7</v>
      </c>
      <c r="C148" s="78">
        <v>22.25</v>
      </c>
      <c r="D148" s="78">
        <v>21.2</v>
      </c>
      <c r="E148" s="78">
        <v>21.37</v>
      </c>
      <c r="F148" s="78">
        <v>3594486</v>
      </c>
      <c r="G148" s="78">
        <v>22.54</v>
      </c>
      <c r="H148" s="78">
        <v>23.12</v>
      </c>
      <c r="I148" s="78">
        <v>23.86</v>
      </c>
      <c r="J148" s="78">
        <v>21.12</v>
      </c>
      <c r="K148" s="78" t="s">
        <v>162</v>
      </c>
      <c r="L148" s="78">
        <v>0</v>
      </c>
      <c r="M148" s="78">
        <v>35944.86</v>
      </c>
      <c r="N148" s="78">
        <v>48958.13</v>
      </c>
      <c r="O148" s="78">
        <v>50986.53</v>
      </c>
      <c r="P148" s="78">
        <v>62.68</v>
      </c>
      <c r="Q148" s="78" t="s">
        <v>162</v>
      </c>
      <c r="R148" s="78">
        <v>67.790000000000006</v>
      </c>
      <c r="S148" s="78" t="s">
        <v>162</v>
      </c>
      <c r="T148" s="78">
        <v>891.22</v>
      </c>
      <c r="U148" s="78">
        <v>901.86</v>
      </c>
      <c r="V148" s="78">
        <v>889.86</v>
      </c>
      <c r="W148" s="78">
        <v>891.75</v>
      </c>
      <c r="X148" s="78">
        <v>4152964</v>
      </c>
    </row>
    <row r="149" spans="1:24" x14ac:dyDescent="0.2">
      <c r="A149" s="78" t="s">
        <v>306</v>
      </c>
      <c r="B149" s="78">
        <v>20.66</v>
      </c>
      <c r="C149" s="78">
        <v>21.93</v>
      </c>
      <c r="D149" s="78">
        <v>20.36</v>
      </c>
      <c r="E149" s="78">
        <v>21.62</v>
      </c>
      <c r="F149" s="78">
        <v>3703565</v>
      </c>
      <c r="G149" s="78">
        <v>21.87</v>
      </c>
      <c r="H149" s="78">
        <v>23.01</v>
      </c>
      <c r="I149" s="78">
        <v>23.72</v>
      </c>
      <c r="J149" s="78">
        <v>21.2</v>
      </c>
      <c r="K149" s="78" t="s">
        <v>162</v>
      </c>
      <c r="L149" s="78">
        <v>0</v>
      </c>
      <c r="M149" s="78">
        <v>37035.65</v>
      </c>
      <c r="N149" s="78">
        <v>43363.07</v>
      </c>
      <c r="O149" s="78">
        <v>50983.56</v>
      </c>
      <c r="P149" s="78">
        <v>64.45</v>
      </c>
      <c r="Q149" s="78" t="s">
        <v>162</v>
      </c>
      <c r="R149" s="78">
        <v>67.819999999999993</v>
      </c>
      <c r="S149" s="78" t="s">
        <v>162</v>
      </c>
      <c r="T149" s="78">
        <v>873.12</v>
      </c>
      <c r="U149" s="78">
        <v>915.49</v>
      </c>
      <c r="V149" s="78">
        <v>870.29</v>
      </c>
      <c r="W149" s="78">
        <v>915.49</v>
      </c>
      <c r="X149" s="78">
        <v>4790986</v>
      </c>
    </row>
    <row r="150" spans="1:24" x14ac:dyDescent="0.2">
      <c r="A150" s="78" t="s">
        <v>307</v>
      </c>
      <c r="B150" s="78">
        <v>21.77</v>
      </c>
      <c r="C150" s="78">
        <v>22.44</v>
      </c>
      <c r="D150" s="78">
        <v>21.77</v>
      </c>
      <c r="E150" s="78">
        <v>21.8</v>
      </c>
      <c r="F150" s="78">
        <v>3348285</v>
      </c>
      <c r="G150" s="78">
        <v>21.47</v>
      </c>
      <c r="H150" s="78">
        <v>22.88</v>
      </c>
      <c r="I150" s="78">
        <v>23.52</v>
      </c>
      <c r="J150" s="78">
        <v>21.25</v>
      </c>
      <c r="K150" s="78" t="s">
        <v>162</v>
      </c>
      <c r="L150" s="78">
        <v>0</v>
      </c>
      <c r="M150" s="78">
        <v>33482.85</v>
      </c>
      <c r="N150" s="78">
        <v>40953.230000000003</v>
      </c>
      <c r="O150" s="78">
        <v>48817.61</v>
      </c>
      <c r="P150" s="78">
        <v>65.900000000000006</v>
      </c>
      <c r="Q150" s="78" t="s">
        <v>162</v>
      </c>
      <c r="R150" s="78">
        <v>68.63</v>
      </c>
      <c r="S150" s="78" t="s">
        <v>162</v>
      </c>
      <c r="T150" s="78">
        <v>920.29</v>
      </c>
      <c r="U150" s="78">
        <v>932.78</v>
      </c>
      <c r="V150" s="78">
        <v>920.29</v>
      </c>
      <c r="W150" s="78">
        <v>926.3</v>
      </c>
      <c r="X150" s="78">
        <v>4554967</v>
      </c>
    </row>
    <row r="151" spans="1:24" x14ac:dyDescent="0.2">
      <c r="A151" s="78" t="s">
        <v>308</v>
      </c>
      <c r="B151" s="78">
        <v>21.92</v>
      </c>
      <c r="C151" s="78">
        <v>22.5</v>
      </c>
      <c r="D151" s="78">
        <v>21.92</v>
      </c>
      <c r="E151" s="78">
        <v>22.37</v>
      </c>
      <c r="F151" s="78">
        <v>2643397</v>
      </c>
      <c r="G151" s="78">
        <v>21.66</v>
      </c>
      <c r="H151" s="78">
        <v>22.81</v>
      </c>
      <c r="I151" s="78">
        <v>23.35</v>
      </c>
      <c r="J151" s="78">
        <v>21.32</v>
      </c>
      <c r="K151" s="78" t="s">
        <v>162</v>
      </c>
      <c r="L151" s="78">
        <v>0</v>
      </c>
      <c r="M151" s="78">
        <v>26433.97</v>
      </c>
      <c r="N151" s="78">
        <v>35357.68</v>
      </c>
      <c r="O151" s="78">
        <v>48763.13</v>
      </c>
      <c r="P151" s="78">
        <v>68.02</v>
      </c>
      <c r="Q151" s="78" t="s">
        <v>162</v>
      </c>
      <c r="R151" s="78">
        <v>69.94</v>
      </c>
      <c r="S151" s="78" t="s">
        <v>162</v>
      </c>
      <c r="T151" s="78">
        <v>928.98</v>
      </c>
      <c r="U151" s="78">
        <v>946.8</v>
      </c>
      <c r="V151" s="78">
        <v>928.98</v>
      </c>
      <c r="W151" s="78">
        <v>942.49</v>
      </c>
      <c r="X151" s="78">
        <v>4478420</v>
      </c>
    </row>
    <row r="152" spans="1:24" x14ac:dyDescent="0.2">
      <c r="A152" s="78" t="s">
        <v>309</v>
      </c>
      <c r="B152" s="78">
        <v>22.53</v>
      </c>
      <c r="C152" s="78">
        <v>22.61</v>
      </c>
      <c r="D152" s="78">
        <v>21.9</v>
      </c>
      <c r="E152" s="78">
        <v>21.96</v>
      </c>
      <c r="F152" s="78">
        <v>2893132</v>
      </c>
      <c r="G152" s="78">
        <v>21.82</v>
      </c>
      <c r="H152" s="78">
        <v>22.53</v>
      </c>
      <c r="I152" s="78">
        <v>23.16</v>
      </c>
      <c r="J152" s="78">
        <v>21.38</v>
      </c>
      <c r="K152" s="78" t="s">
        <v>162</v>
      </c>
      <c r="L152" s="78">
        <v>0</v>
      </c>
      <c r="M152" s="78">
        <v>28931.32</v>
      </c>
      <c r="N152" s="78">
        <v>32365.73</v>
      </c>
      <c r="O152" s="78">
        <v>43183.24</v>
      </c>
      <c r="P152" s="78">
        <v>58.99</v>
      </c>
      <c r="Q152" s="78" t="s">
        <v>162</v>
      </c>
      <c r="R152" s="78">
        <v>69.19</v>
      </c>
      <c r="S152" s="78" t="s">
        <v>162</v>
      </c>
      <c r="T152" s="78">
        <v>942.95</v>
      </c>
      <c r="U152" s="78">
        <v>944.87</v>
      </c>
      <c r="V152" s="78">
        <v>929.79</v>
      </c>
      <c r="W152" s="78">
        <v>933.14</v>
      </c>
      <c r="X152" s="78">
        <v>4114517</v>
      </c>
    </row>
    <row r="153" spans="1:24" x14ac:dyDescent="0.2">
      <c r="A153" s="78" t="s">
        <v>310</v>
      </c>
      <c r="B153" s="78">
        <v>21.82</v>
      </c>
      <c r="C153" s="78">
        <v>23.49</v>
      </c>
      <c r="D153" s="78">
        <v>21.82</v>
      </c>
      <c r="E153" s="78">
        <v>23</v>
      </c>
      <c r="F153" s="78">
        <v>6750746</v>
      </c>
      <c r="G153" s="78">
        <v>22.15</v>
      </c>
      <c r="H153" s="78">
        <v>22.34</v>
      </c>
      <c r="I153" s="78">
        <v>23.06</v>
      </c>
      <c r="J153" s="78">
        <v>21.44</v>
      </c>
      <c r="K153" s="78" t="s">
        <v>162</v>
      </c>
      <c r="L153" s="78">
        <v>0</v>
      </c>
      <c r="M153" s="78">
        <v>67507.460000000006</v>
      </c>
      <c r="N153" s="78">
        <v>38678.25</v>
      </c>
      <c r="O153" s="78">
        <v>43818.19</v>
      </c>
      <c r="P153" s="78">
        <v>74.290000000000006</v>
      </c>
      <c r="Q153" s="78" t="s">
        <v>162</v>
      </c>
      <c r="R153" s="78">
        <v>73.92</v>
      </c>
      <c r="S153" s="78" t="s">
        <v>162</v>
      </c>
      <c r="T153" s="78">
        <v>932.01</v>
      </c>
      <c r="U153" s="78">
        <v>941.45</v>
      </c>
      <c r="V153" s="78">
        <v>926.02</v>
      </c>
      <c r="W153" s="78">
        <v>936.16</v>
      </c>
      <c r="X153" s="78">
        <v>4004712</v>
      </c>
    </row>
    <row r="154" spans="1:24" x14ac:dyDescent="0.2">
      <c r="A154" s="78" t="s">
        <v>311</v>
      </c>
      <c r="B154" s="78">
        <v>22.92</v>
      </c>
      <c r="C154" s="78">
        <v>22.92</v>
      </c>
      <c r="D154" s="78">
        <v>22.22</v>
      </c>
      <c r="E154" s="78">
        <v>22.38</v>
      </c>
      <c r="F154" s="78">
        <v>3540611</v>
      </c>
      <c r="G154" s="78">
        <v>22.3</v>
      </c>
      <c r="H154" s="78">
        <v>22.09</v>
      </c>
      <c r="I154" s="78">
        <v>22.92</v>
      </c>
      <c r="J154" s="78">
        <v>21.48</v>
      </c>
      <c r="K154" s="78" t="s">
        <v>162</v>
      </c>
      <c r="L154" s="78">
        <v>0</v>
      </c>
      <c r="M154" s="78">
        <v>35406.11</v>
      </c>
      <c r="N154" s="78">
        <v>38352.339999999997</v>
      </c>
      <c r="O154" s="78">
        <v>40857.71</v>
      </c>
      <c r="P154" s="78">
        <v>71.349999999999994</v>
      </c>
      <c r="Q154" s="78" t="s">
        <v>162</v>
      </c>
      <c r="R154" s="78">
        <v>73.42</v>
      </c>
      <c r="S154" s="78" t="s">
        <v>162</v>
      </c>
      <c r="T154" s="78">
        <v>934.58</v>
      </c>
      <c r="U154" s="78">
        <v>935.11</v>
      </c>
      <c r="V154" s="78">
        <v>915.26</v>
      </c>
      <c r="W154" s="78">
        <v>915.68</v>
      </c>
      <c r="X154" s="78">
        <v>3953249</v>
      </c>
    </row>
    <row r="155" spans="1:24" x14ac:dyDescent="0.2">
      <c r="A155" s="78" t="s">
        <v>312</v>
      </c>
      <c r="B155" s="78">
        <v>21.6</v>
      </c>
      <c r="C155" s="78">
        <v>22.18</v>
      </c>
      <c r="D155" s="78">
        <v>21.41</v>
      </c>
      <c r="E155" s="78">
        <v>22.03</v>
      </c>
      <c r="F155" s="78">
        <v>2251828</v>
      </c>
      <c r="G155" s="78">
        <v>22.35</v>
      </c>
      <c r="H155" s="78">
        <v>21.91</v>
      </c>
      <c r="I155" s="78">
        <v>22.79</v>
      </c>
      <c r="J155" s="78">
        <v>21.52</v>
      </c>
      <c r="K155" s="78" t="s">
        <v>162</v>
      </c>
      <c r="L155" s="78">
        <v>0</v>
      </c>
      <c r="M155" s="78">
        <v>22518.28</v>
      </c>
      <c r="N155" s="78">
        <v>36159.43</v>
      </c>
      <c r="O155" s="78">
        <v>38556.33</v>
      </c>
      <c r="P155" s="78">
        <v>80.599999999999994</v>
      </c>
      <c r="Q155" s="78" t="s">
        <v>162</v>
      </c>
      <c r="R155" s="78">
        <v>74.150000000000006</v>
      </c>
      <c r="S155" s="78" t="s">
        <v>162</v>
      </c>
      <c r="T155" s="78">
        <v>895.65</v>
      </c>
      <c r="U155" s="78">
        <v>912.42</v>
      </c>
      <c r="V155" s="78">
        <v>891.8</v>
      </c>
      <c r="W155" s="78">
        <v>912.42</v>
      </c>
      <c r="X155" s="78">
        <v>4432501</v>
      </c>
    </row>
    <row r="156" spans="1:24" x14ac:dyDescent="0.2">
      <c r="A156" s="78" t="s">
        <v>313</v>
      </c>
      <c r="B156" s="78">
        <v>22</v>
      </c>
      <c r="C156" s="78">
        <v>22.27</v>
      </c>
      <c r="D156" s="78">
        <v>21.3</v>
      </c>
      <c r="E156" s="78">
        <v>21.4</v>
      </c>
      <c r="F156" s="78">
        <v>2051422</v>
      </c>
      <c r="G156" s="78">
        <v>22.15</v>
      </c>
      <c r="H156" s="78">
        <v>21.91</v>
      </c>
      <c r="I156" s="78">
        <v>22.64</v>
      </c>
      <c r="J156" s="78">
        <v>21.56</v>
      </c>
      <c r="K156" s="78" t="s">
        <v>162</v>
      </c>
      <c r="L156" s="78">
        <v>0</v>
      </c>
      <c r="M156" s="78">
        <v>20514.22</v>
      </c>
      <c r="N156" s="78">
        <v>34975.480000000003</v>
      </c>
      <c r="O156" s="78">
        <v>35166.58</v>
      </c>
      <c r="P156" s="78">
        <v>76.28</v>
      </c>
      <c r="Q156" s="78" t="s">
        <v>162</v>
      </c>
      <c r="R156" s="78">
        <v>71.63</v>
      </c>
      <c r="S156" s="78" t="s">
        <v>162</v>
      </c>
      <c r="T156" s="78">
        <v>913.61</v>
      </c>
      <c r="U156" s="78">
        <v>925.39</v>
      </c>
      <c r="V156" s="78">
        <v>907.86</v>
      </c>
      <c r="W156" s="78">
        <v>910.61</v>
      </c>
      <c r="X156" s="78">
        <v>4341367</v>
      </c>
    </row>
    <row r="157" spans="1:24" x14ac:dyDescent="0.2">
      <c r="A157" s="78" t="s">
        <v>314</v>
      </c>
      <c r="B157" s="78">
        <v>21.4</v>
      </c>
      <c r="C157" s="78">
        <v>22.04</v>
      </c>
      <c r="D157" s="78">
        <v>21.39</v>
      </c>
      <c r="E157" s="78">
        <v>21.88</v>
      </c>
      <c r="F157" s="78">
        <v>2190200</v>
      </c>
      <c r="G157" s="78">
        <v>22.14</v>
      </c>
      <c r="H157" s="78">
        <v>21.98</v>
      </c>
      <c r="I157" s="78">
        <v>22.61</v>
      </c>
      <c r="J157" s="78">
        <v>21.59</v>
      </c>
      <c r="K157" s="78" t="s">
        <v>162</v>
      </c>
      <c r="L157" s="78">
        <v>0</v>
      </c>
      <c r="M157" s="78">
        <v>21902</v>
      </c>
      <c r="N157" s="78">
        <v>33569.61</v>
      </c>
      <c r="O157" s="78">
        <v>32967.67</v>
      </c>
      <c r="P157" s="78">
        <v>77.27</v>
      </c>
      <c r="Q157" s="78" t="s">
        <v>162</v>
      </c>
      <c r="R157" s="78">
        <v>71.52</v>
      </c>
      <c r="S157" s="78" t="s">
        <v>162</v>
      </c>
      <c r="T157" s="78">
        <v>912.35</v>
      </c>
      <c r="U157" s="78">
        <v>936.42</v>
      </c>
      <c r="V157" s="78">
        <v>912.35</v>
      </c>
      <c r="W157" s="78">
        <v>936.42</v>
      </c>
      <c r="X157" s="78">
        <v>5674449</v>
      </c>
    </row>
    <row r="158" spans="1:24" x14ac:dyDescent="0.2">
      <c r="A158" s="78" t="s">
        <v>315</v>
      </c>
      <c r="B158" s="78">
        <v>22.01</v>
      </c>
      <c r="C158" s="78">
        <v>22.9</v>
      </c>
      <c r="D158" s="78">
        <v>22</v>
      </c>
      <c r="E158" s="78">
        <v>22.22</v>
      </c>
      <c r="F158" s="78">
        <v>3531227</v>
      </c>
      <c r="G158" s="78">
        <v>21.98</v>
      </c>
      <c r="H158" s="78">
        <v>22.07</v>
      </c>
      <c r="I158" s="78">
        <v>22.59</v>
      </c>
      <c r="J158" s="78">
        <v>21.66</v>
      </c>
      <c r="K158" s="78" t="s">
        <v>162</v>
      </c>
      <c r="L158" s="78">
        <v>0</v>
      </c>
      <c r="M158" s="78">
        <v>35312.269999999997</v>
      </c>
      <c r="N158" s="78">
        <v>27130.58</v>
      </c>
      <c r="O158" s="78">
        <v>32904.410000000003</v>
      </c>
      <c r="P158" s="78">
        <v>81.55</v>
      </c>
      <c r="Q158" s="78" t="s">
        <v>162</v>
      </c>
      <c r="R158" s="78">
        <v>72.94</v>
      </c>
      <c r="S158" s="78" t="s">
        <v>162</v>
      </c>
      <c r="T158" s="78">
        <v>940.42</v>
      </c>
      <c r="U158" s="78">
        <v>954.23</v>
      </c>
      <c r="V158" s="78">
        <v>939.28</v>
      </c>
      <c r="W158" s="78">
        <v>940.2</v>
      </c>
      <c r="X158" s="78">
        <v>6468434</v>
      </c>
    </row>
    <row r="159" spans="1:24" x14ac:dyDescent="0.2">
      <c r="A159" s="78" t="s">
        <v>316</v>
      </c>
      <c r="B159" s="78">
        <v>22.09</v>
      </c>
      <c r="C159" s="78">
        <v>22.77</v>
      </c>
      <c r="D159" s="78">
        <v>22.09</v>
      </c>
      <c r="E159" s="78">
        <v>22.67</v>
      </c>
      <c r="F159" s="78">
        <v>3033150</v>
      </c>
      <c r="G159" s="78">
        <v>22.04</v>
      </c>
      <c r="H159" s="78">
        <v>22.17</v>
      </c>
      <c r="I159" s="78">
        <v>22.59</v>
      </c>
      <c r="J159" s="78">
        <v>21.71</v>
      </c>
      <c r="K159" s="78" t="s">
        <v>162</v>
      </c>
      <c r="L159" s="78">
        <v>0</v>
      </c>
      <c r="M159" s="78">
        <v>30331.5</v>
      </c>
      <c r="N159" s="78">
        <v>26115.65</v>
      </c>
      <c r="O159" s="78">
        <v>32234</v>
      </c>
      <c r="P159" s="78">
        <v>78.650000000000006</v>
      </c>
      <c r="Q159" s="78" t="s">
        <v>162</v>
      </c>
      <c r="R159" s="78">
        <v>73.69</v>
      </c>
      <c r="S159" s="78" t="s">
        <v>162</v>
      </c>
      <c r="T159" s="78">
        <v>942.64</v>
      </c>
      <c r="U159" s="78">
        <v>943.72</v>
      </c>
      <c r="V159" s="78">
        <v>927.36</v>
      </c>
      <c r="W159" s="78">
        <v>942.94</v>
      </c>
      <c r="X159" s="78">
        <v>5311157</v>
      </c>
    </row>
    <row r="160" spans="1:24" x14ac:dyDescent="0.2">
      <c r="A160" s="78" t="s">
        <v>317</v>
      </c>
      <c r="B160" s="78">
        <v>22.77</v>
      </c>
      <c r="C160" s="78">
        <v>23</v>
      </c>
      <c r="D160" s="78">
        <v>22.48</v>
      </c>
      <c r="E160" s="78">
        <v>22.6</v>
      </c>
      <c r="F160" s="78">
        <v>3346907</v>
      </c>
      <c r="G160" s="78">
        <v>22.15</v>
      </c>
      <c r="H160" s="78">
        <v>22.25</v>
      </c>
      <c r="I160" s="78">
        <v>22.57</v>
      </c>
      <c r="J160" s="78">
        <v>21.74</v>
      </c>
      <c r="K160" s="78" t="s">
        <v>162</v>
      </c>
      <c r="L160" s="78">
        <v>0</v>
      </c>
      <c r="M160" s="78">
        <v>33469.07</v>
      </c>
      <c r="N160" s="78">
        <v>28305.81</v>
      </c>
      <c r="O160" s="78">
        <v>32232.62</v>
      </c>
      <c r="P160" s="78">
        <v>73.849999999999994</v>
      </c>
      <c r="Q160" s="78" t="s">
        <v>162</v>
      </c>
      <c r="R160" s="78">
        <v>73.34</v>
      </c>
      <c r="S160" s="78" t="s">
        <v>162</v>
      </c>
      <c r="T160" s="78">
        <v>940.53</v>
      </c>
      <c r="U160" s="78">
        <v>954.72</v>
      </c>
      <c r="V160" s="78">
        <v>937.97</v>
      </c>
      <c r="W160" s="78">
        <v>952.81</v>
      </c>
      <c r="X160" s="78">
        <v>5508088</v>
      </c>
    </row>
    <row r="161" spans="1:24" x14ac:dyDescent="0.2">
      <c r="A161" s="78" t="s">
        <v>318</v>
      </c>
      <c r="B161" s="78">
        <v>22.6</v>
      </c>
      <c r="C161" s="78">
        <v>22.92</v>
      </c>
      <c r="D161" s="78">
        <v>22.26</v>
      </c>
      <c r="E161" s="78">
        <v>22.7</v>
      </c>
      <c r="F161" s="78">
        <v>2012697</v>
      </c>
      <c r="G161" s="78">
        <v>22.41</v>
      </c>
      <c r="H161" s="78">
        <v>22.28</v>
      </c>
      <c r="I161" s="78">
        <v>22.55</v>
      </c>
      <c r="J161" s="78">
        <v>21.74</v>
      </c>
      <c r="K161" s="78" t="s">
        <v>162</v>
      </c>
      <c r="L161" s="78">
        <v>0</v>
      </c>
      <c r="M161" s="78">
        <v>20126.97</v>
      </c>
      <c r="N161" s="78">
        <v>28228.36</v>
      </c>
      <c r="O161" s="78">
        <v>31601.919999999998</v>
      </c>
      <c r="P161" s="78">
        <v>83.1</v>
      </c>
      <c r="Q161" s="78" t="s">
        <v>162</v>
      </c>
      <c r="R161" s="78">
        <v>75.069999999999993</v>
      </c>
      <c r="S161" s="78" t="s">
        <v>162</v>
      </c>
      <c r="T161" s="78">
        <v>951.55</v>
      </c>
      <c r="U161" s="78">
        <v>959.67</v>
      </c>
      <c r="V161" s="78">
        <v>947.73</v>
      </c>
      <c r="W161" s="78">
        <v>954.03</v>
      </c>
      <c r="X161" s="78">
        <v>5130036</v>
      </c>
    </row>
    <row r="162" spans="1:24" x14ac:dyDescent="0.2">
      <c r="A162" s="78" t="s">
        <v>319</v>
      </c>
      <c r="B162" s="78">
        <v>22.89</v>
      </c>
      <c r="C162" s="78">
        <v>23.38</v>
      </c>
      <c r="D162" s="78">
        <v>22.03</v>
      </c>
      <c r="E162" s="78">
        <v>22.18</v>
      </c>
      <c r="F162" s="78">
        <v>2756666</v>
      </c>
      <c r="G162" s="78">
        <v>22.47</v>
      </c>
      <c r="H162" s="78">
        <v>22.31</v>
      </c>
      <c r="I162" s="78">
        <v>22.42</v>
      </c>
      <c r="J162" s="78">
        <v>21.75</v>
      </c>
      <c r="K162" s="78" t="s">
        <v>162</v>
      </c>
      <c r="L162" s="78">
        <v>0</v>
      </c>
      <c r="M162" s="78">
        <v>27566.66</v>
      </c>
      <c r="N162" s="78">
        <v>29361.29</v>
      </c>
      <c r="O162" s="78">
        <v>31465.45</v>
      </c>
      <c r="P162" s="78">
        <v>82.72</v>
      </c>
      <c r="Q162" s="78" t="s">
        <v>162</v>
      </c>
      <c r="R162" s="78">
        <v>74.099999999999994</v>
      </c>
      <c r="S162" s="78" t="s">
        <v>162</v>
      </c>
      <c r="T162" s="78">
        <v>957.29</v>
      </c>
      <c r="U162" s="78">
        <v>960.15</v>
      </c>
      <c r="V162" s="78">
        <v>933.82</v>
      </c>
      <c r="W162" s="78">
        <v>934.19</v>
      </c>
      <c r="X162" s="78">
        <v>4772780</v>
      </c>
    </row>
    <row r="163" spans="1:24" x14ac:dyDescent="0.2">
      <c r="A163" s="78" t="s">
        <v>320</v>
      </c>
      <c r="B163" s="78">
        <v>21.95</v>
      </c>
      <c r="C163" s="78">
        <v>22.69</v>
      </c>
      <c r="D163" s="78">
        <v>21.9</v>
      </c>
      <c r="E163" s="78">
        <v>22.27</v>
      </c>
      <c r="F163" s="78">
        <v>1815280</v>
      </c>
      <c r="G163" s="78">
        <v>22.48</v>
      </c>
      <c r="H163" s="78">
        <v>22.23</v>
      </c>
      <c r="I163" s="78">
        <v>22.29</v>
      </c>
      <c r="J163" s="78">
        <v>21.75</v>
      </c>
      <c r="K163" s="78" t="s">
        <v>162</v>
      </c>
      <c r="L163" s="78">
        <v>0</v>
      </c>
      <c r="M163" s="78">
        <v>18152.8</v>
      </c>
      <c r="N163" s="78">
        <v>25929.4</v>
      </c>
      <c r="O163" s="78">
        <v>26529.99</v>
      </c>
      <c r="P163" s="78">
        <v>85.39</v>
      </c>
      <c r="Q163" s="78" t="s">
        <v>162</v>
      </c>
      <c r="R163" s="78">
        <v>75.599999999999994</v>
      </c>
      <c r="S163" s="78" t="s">
        <v>162</v>
      </c>
      <c r="T163" s="78">
        <v>931.79</v>
      </c>
      <c r="U163" s="78">
        <v>936.1</v>
      </c>
      <c r="V163" s="78">
        <v>911.82</v>
      </c>
      <c r="W163" s="78">
        <v>921.5</v>
      </c>
      <c r="X163" s="78">
        <v>3969353</v>
      </c>
    </row>
    <row r="164" spans="1:24" x14ac:dyDescent="0.2">
      <c r="A164" s="78" t="s">
        <v>321</v>
      </c>
      <c r="B164" s="78">
        <v>22.27</v>
      </c>
      <c r="C164" s="78">
        <v>22.59</v>
      </c>
      <c r="D164" s="78">
        <v>21.5</v>
      </c>
      <c r="E164" s="78">
        <v>21.67</v>
      </c>
      <c r="F164" s="78">
        <v>2002144</v>
      </c>
      <c r="G164" s="78">
        <v>22.28</v>
      </c>
      <c r="H164" s="78">
        <v>22.16</v>
      </c>
      <c r="I164" s="78">
        <v>22.12</v>
      </c>
      <c r="J164" s="78">
        <v>21.77</v>
      </c>
      <c r="K164" s="78" t="s">
        <v>162</v>
      </c>
      <c r="L164" s="78">
        <v>0</v>
      </c>
      <c r="M164" s="78">
        <v>20021.439999999999</v>
      </c>
      <c r="N164" s="78">
        <v>23867.39</v>
      </c>
      <c r="O164" s="78">
        <v>24991.52</v>
      </c>
      <c r="P164" s="78">
        <v>82.86</v>
      </c>
      <c r="Q164" s="78" t="s">
        <v>162</v>
      </c>
      <c r="R164" s="78">
        <v>73.36</v>
      </c>
      <c r="S164" s="78" t="s">
        <v>162</v>
      </c>
      <c r="T164" s="78">
        <v>921.97</v>
      </c>
      <c r="U164" s="78">
        <v>930.19</v>
      </c>
      <c r="V164" s="78">
        <v>913.16</v>
      </c>
      <c r="W164" s="78">
        <v>917.75</v>
      </c>
      <c r="X164" s="78">
        <v>3455754</v>
      </c>
    </row>
    <row r="165" spans="1:24" x14ac:dyDescent="0.2">
      <c r="A165" s="78" t="s">
        <v>322</v>
      </c>
      <c r="B165" s="78">
        <v>21.67</v>
      </c>
      <c r="C165" s="78">
        <v>21.78</v>
      </c>
      <c r="D165" s="78">
        <v>20.73</v>
      </c>
      <c r="E165" s="78">
        <v>20.78</v>
      </c>
      <c r="F165" s="78">
        <v>1930760</v>
      </c>
      <c r="G165" s="78">
        <v>21.92</v>
      </c>
      <c r="H165" s="78">
        <v>22.04</v>
      </c>
      <c r="I165" s="78">
        <v>21.97</v>
      </c>
      <c r="J165" s="78">
        <v>21.78</v>
      </c>
      <c r="K165" s="78" t="s">
        <v>162</v>
      </c>
      <c r="L165" s="78">
        <v>0</v>
      </c>
      <c r="M165" s="78">
        <v>19307.599999999999</v>
      </c>
      <c r="N165" s="78">
        <v>21035.09</v>
      </c>
      <c r="O165" s="78">
        <v>24670.45</v>
      </c>
      <c r="P165" s="78">
        <v>77.63</v>
      </c>
      <c r="Q165" s="78" t="s">
        <v>162</v>
      </c>
      <c r="R165" s="78">
        <v>70.08</v>
      </c>
      <c r="S165" s="78" t="s">
        <v>162</v>
      </c>
      <c r="T165" s="78">
        <v>916.07</v>
      </c>
      <c r="U165" s="78">
        <v>918.59</v>
      </c>
      <c r="V165" s="78">
        <v>902.48</v>
      </c>
      <c r="W165" s="78">
        <v>909.85</v>
      </c>
      <c r="X165" s="78">
        <v>3296039</v>
      </c>
    </row>
    <row r="166" spans="1:24" x14ac:dyDescent="0.2">
      <c r="A166" s="78" t="s">
        <v>323</v>
      </c>
      <c r="B166" s="78">
        <v>20.98</v>
      </c>
      <c r="C166" s="78">
        <v>20.98</v>
      </c>
      <c r="D166" s="78">
        <v>19.78</v>
      </c>
      <c r="E166" s="78">
        <v>19.78</v>
      </c>
      <c r="F166" s="78">
        <v>1907813</v>
      </c>
      <c r="G166" s="78">
        <v>21.34</v>
      </c>
      <c r="H166" s="78">
        <v>21.88</v>
      </c>
      <c r="I166" s="78">
        <v>21.89</v>
      </c>
      <c r="J166" s="78">
        <v>21.79</v>
      </c>
      <c r="K166" s="78" t="s">
        <v>162</v>
      </c>
      <c r="L166" s="78">
        <v>0</v>
      </c>
      <c r="M166" s="78">
        <v>19078.13</v>
      </c>
      <c r="N166" s="78">
        <v>20825.330000000002</v>
      </c>
      <c r="O166" s="78">
        <v>24526.84</v>
      </c>
      <c r="P166" s="78">
        <v>66.040000000000006</v>
      </c>
      <c r="Q166" s="78" t="s">
        <v>162</v>
      </c>
      <c r="R166" s="78">
        <v>67.45</v>
      </c>
      <c r="S166" s="78" t="s">
        <v>162</v>
      </c>
      <c r="T166" s="78">
        <v>902.37</v>
      </c>
      <c r="U166" s="78">
        <v>902.37</v>
      </c>
      <c r="V166" s="78">
        <v>883.46</v>
      </c>
      <c r="W166" s="78">
        <v>883.87</v>
      </c>
      <c r="X166" s="78">
        <v>3247565</v>
      </c>
    </row>
    <row r="167" spans="1:24" x14ac:dyDescent="0.2">
      <c r="A167" s="78" t="s">
        <v>324</v>
      </c>
      <c r="B167" s="78">
        <v>19.59</v>
      </c>
      <c r="C167" s="78">
        <v>19.79</v>
      </c>
      <c r="D167" s="78">
        <v>19.28</v>
      </c>
      <c r="E167" s="78">
        <v>19.41</v>
      </c>
      <c r="F167" s="78">
        <v>1226978</v>
      </c>
      <c r="G167" s="78">
        <v>20.78</v>
      </c>
      <c r="H167" s="78">
        <v>21.63</v>
      </c>
      <c r="I167" s="78">
        <v>21.8</v>
      </c>
      <c r="J167" s="78">
        <v>21.8</v>
      </c>
      <c r="K167" s="78" t="s">
        <v>162</v>
      </c>
      <c r="L167" s="78">
        <v>0</v>
      </c>
      <c r="M167" s="78">
        <v>12269.78</v>
      </c>
      <c r="N167" s="78">
        <v>17765.95</v>
      </c>
      <c r="O167" s="78">
        <v>23563.62</v>
      </c>
      <c r="P167" s="78">
        <v>66.16</v>
      </c>
      <c r="Q167" s="78" t="s">
        <v>162</v>
      </c>
      <c r="R167" s="78">
        <v>67.11</v>
      </c>
      <c r="S167" s="78" t="s">
        <v>162</v>
      </c>
      <c r="T167" s="78">
        <v>876.71</v>
      </c>
      <c r="U167" s="78">
        <v>884.61</v>
      </c>
      <c r="V167" s="78">
        <v>869.81</v>
      </c>
      <c r="W167" s="78">
        <v>874.74</v>
      </c>
      <c r="X167" s="78">
        <v>3094362</v>
      </c>
    </row>
    <row r="168" spans="1:24" x14ac:dyDescent="0.2">
      <c r="A168" s="78" t="s">
        <v>325</v>
      </c>
      <c r="B168" s="78">
        <v>19.579999999999998</v>
      </c>
      <c r="C168" s="78">
        <v>20.28</v>
      </c>
      <c r="D168" s="78">
        <v>19.579999999999998</v>
      </c>
      <c r="E168" s="78">
        <v>20.190000000000001</v>
      </c>
      <c r="F168" s="78">
        <v>1725107</v>
      </c>
      <c r="G168" s="78">
        <v>20.37</v>
      </c>
      <c r="H168" s="78">
        <v>21.43</v>
      </c>
      <c r="I168" s="78">
        <v>21.75</v>
      </c>
      <c r="J168" s="78">
        <v>21.82</v>
      </c>
      <c r="K168" s="78" t="s">
        <v>162</v>
      </c>
      <c r="L168" s="78">
        <v>0</v>
      </c>
      <c r="M168" s="78">
        <v>17251.07</v>
      </c>
      <c r="N168" s="78">
        <v>17585.599999999999</v>
      </c>
      <c r="O168" s="78">
        <v>21757.5</v>
      </c>
      <c r="P168" s="78">
        <v>70.94</v>
      </c>
      <c r="Q168" s="78" t="s">
        <v>162</v>
      </c>
      <c r="R168" s="78">
        <v>67.819999999999993</v>
      </c>
      <c r="S168" s="78" t="s">
        <v>162</v>
      </c>
      <c r="T168" s="78">
        <v>877.87</v>
      </c>
      <c r="U168" s="78">
        <v>899.61</v>
      </c>
      <c r="V168" s="78">
        <v>877.78</v>
      </c>
      <c r="W168" s="78">
        <v>899.61</v>
      </c>
      <c r="X168" s="78">
        <v>3146188</v>
      </c>
    </row>
    <row r="169" spans="1:24" x14ac:dyDescent="0.2">
      <c r="A169" s="78" t="s">
        <v>326</v>
      </c>
      <c r="B169" s="78">
        <v>20.3</v>
      </c>
      <c r="C169" s="78">
        <v>20.47</v>
      </c>
      <c r="D169" s="78">
        <v>19.600000000000001</v>
      </c>
      <c r="E169" s="78">
        <v>19.7</v>
      </c>
      <c r="F169" s="78">
        <v>1393534</v>
      </c>
      <c r="G169" s="78">
        <v>19.97</v>
      </c>
      <c r="H169" s="78">
        <v>21.13</v>
      </c>
      <c r="I169" s="78">
        <v>21.65</v>
      </c>
      <c r="J169" s="78">
        <v>21.83</v>
      </c>
      <c r="K169" s="78" t="s">
        <v>162</v>
      </c>
      <c r="L169" s="78">
        <v>0</v>
      </c>
      <c r="M169" s="78">
        <v>13935.34</v>
      </c>
      <c r="N169" s="78">
        <v>16368.38</v>
      </c>
      <c r="O169" s="78">
        <v>20117.89</v>
      </c>
      <c r="P169" s="78">
        <v>71.739999999999995</v>
      </c>
      <c r="Q169" s="78" t="s">
        <v>162</v>
      </c>
      <c r="R169" s="78">
        <v>66.53</v>
      </c>
      <c r="S169" s="78" t="s">
        <v>162</v>
      </c>
      <c r="T169" s="78">
        <v>903.25</v>
      </c>
      <c r="U169" s="78">
        <v>909.88</v>
      </c>
      <c r="V169" s="78">
        <v>891.52</v>
      </c>
      <c r="W169" s="78">
        <v>891.93</v>
      </c>
      <c r="X169" s="78">
        <v>3276209</v>
      </c>
    </row>
    <row r="170" spans="1:24" x14ac:dyDescent="0.2">
      <c r="A170" s="78" t="s">
        <v>327</v>
      </c>
      <c r="B170" s="78">
        <v>19.7</v>
      </c>
      <c r="C170" s="78">
        <v>20.2</v>
      </c>
      <c r="D170" s="78">
        <v>19.600000000000001</v>
      </c>
      <c r="E170" s="78">
        <v>19.93</v>
      </c>
      <c r="F170" s="78">
        <v>1287522</v>
      </c>
      <c r="G170" s="78">
        <v>19.8</v>
      </c>
      <c r="H170" s="78">
        <v>20.86</v>
      </c>
      <c r="I170" s="78">
        <v>21.56</v>
      </c>
      <c r="J170" s="78">
        <v>21.86</v>
      </c>
      <c r="K170" s="78" t="s">
        <v>162</v>
      </c>
      <c r="L170" s="78">
        <v>0</v>
      </c>
      <c r="M170" s="78">
        <v>12875.22</v>
      </c>
      <c r="N170" s="78">
        <v>15081.91</v>
      </c>
      <c r="O170" s="78">
        <v>18058.5</v>
      </c>
      <c r="P170" s="78">
        <v>74.31</v>
      </c>
      <c r="Q170" s="78" t="s">
        <v>162</v>
      </c>
      <c r="R170" s="78">
        <v>69.61</v>
      </c>
      <c r="S170" s="78" t="s">
        <v>162</v>
      </c>
      <c r="T170" s="78">
        <v>889.47</v>
      </c>
      <c r="U170" s="78">
        <v>895.85</v>
      </c>
      <c r="V170" s="78">
        <v>877.53</v>
      </c>
      <c r="W170" s="78">
        <v>881.58</v>
      </c>
      <c r="X170" s="78">
        <v>2616606</v>
      </c>
    </row>
    <row r="171" spans="1:24" x14ac:dyDescent="0.2">
      <c r="A171" s="78" t="s">
        <v>328</v>
      </c>
      <c r="B171" s="78">
        <v>19.63</v>
      </c>
      <c r="C171" s="78">
        <v>20.55</v>
      </c>
      <c r="D171" s="78">
        <v>19.63</v>
      </c>
      <c r="E171" s="78">
        <v>20.09</v>
      </c>
      <c r="F171" s="78">
        <v>2064537</v>
      </c>
      <c r="G171" s="78">
        <v>19.86</v>
      </c>
      <c r="H171" s="78">
        <v>20.6</v>
      </c>
      <c r="I171" s="78">
        <v>21.44</v>
      </c>
      <c r="J171" s="78">
        <v>21.9</v>
      </c>
      <c r="K171" s="78" t="s">
        <v>162</v>
      </c>
      <c r="L171" s="78">
        <v>0</v>
      </c>
      <c r="M171" s="78">
        <v>20645.37</v>
      </c>
      <c r="N171" s="78">
        <v>15395.36</v>
      </c>
      <c r="O171" s="78">
        <v>18110.34</v>
      </c>
      <c r="P171" s="78">
        <v>82.82</v>
      </c>
      <c r="Q171" s="78" t="s">
        <v>162</v>
      </c>
      <c r="R171" s="78">
        <v>72.8</v>
      </c>
      <c r="S171" s="78" t="s">
        <v>162</v>
      </c>
      <c r="T171" s="78">
        <v>870.04</v>
      </c>
      <c r="U171" s="78">
        <v>870.04</v>
      </c>
      <c r="V171" s="78">
        <v>858.91</v>
      </c>
      <c r="W171" s="78">
        <v>861.92</v>
      </c>
      <c r="X171" s="78">
        <v>2287849</v>
      </c>
    </row>
    <row r="172" spans="1:24" x14ac:dyDescent="0.2">
      <c r="A172" s="78" t="s">
        <v>329</v>
      </c>
      <c r="B172" s="78">
        <v>20.36</v>
      </c>
      <c r="C172" s="78">
        <v>20.55</v>
      </c>
      <c r="D172" s="78">
        <v>19.64</v>
      </c>
      <c r="E172" s="78">
        <v>20.3</v>
      </c>
      <c r="F172" s="78">
        <v>1751399</v>
      </c>
      <c r="G172" s="78">
        <v>20.04</v>
      </c>
      <c r="H172" s="78">
        <v>20.41</v>
      </c>
      <c r="I172" s="78">
        <v>21.36</v>
      </c>
      <c r="J172" s="78">
        <v>21.94</v>
      </c>
      <c r="K172" s="78" t="s">
        <v>162</v>
      </c>
      <c r="L172" s="78">
        <v>0</v>
      </c>
      <c r="M172" s="78">
        <v>17513.990000000002</v>
      </c>
      <c r="N172" s="78">
        <v>16444.2</v>
      </c>
      <c r="O172" s="78">
        <v>17105.07</v>
      </c>
      <c r="P172" s="78">
        <v>81.47</v>
      </c>
      <c r="Q172" s="78" t="s">
        <v>162</v>
      </c>
      <c r="R172" s="78">
        <v>73.36</v>
      </c>
      <c r="S172" s="78" t="s">
        <v>162</v>
      </c>
      <c r="T172" s="78">
        <v>864.08</v>
      </c>
      <c r="U172" s="78">
        <v>877.04</v>
      </c>
      <c r="V172" s="78">
        <v>855.34</v>
      </c>
      <c r="W172" s="78">
        <v>876.95</v>
      </c>
      <c r="X172" s="78">
        <v>2420365</v>
      </c>
    </row>
    <row r="173" spans="1:24" x14ac:dyDescent="0.2">
      <c r="A173" s="78" t="s">
        <v>330</v>
      </c>
      <c r="B173" s="78">
        <v>20.3</v>
      </c>
      <c r="C173" s="78">
        <v>20.56</v>
      </c>
      <c r="D173" s="78">
        <v>20.059999999999999</v>
      </c>
      <c r="E173" s="78">
        <v>20.32</v>
      </c>
      <c r="F173" s="78">
        <v>2179982</v>
      </c>
      <c r="G173" s="78">
        <v>20.07</v>
      </c>
      <c r="H173" s="78">
        <v>20.22</v>
      </c>
      <c r="I173" s="78">
        <v>21.23</v>
      </c>
      <c r="J173" s="78">
        <v>21.98</v>
      </c>
      <c r="K173" s="78" t="s">
        <v>162</v>
      </c>
      <c r="L173" s="78">
        <v>0</v>
      </c>
      <c r="M173" s="78">
        <v>21799.82</v>
      </c>
      <c r="N173" s="78">
        <v>17353.95</v>
      </c>
      <c r="O173" s="78">
        <v>17469.78</v>
      </c>
      <c r="P173" s="78">
        <v>82.37</v>
      </c>
      <c r="Q173" s="78" t="s">
        <v>162</v>
      </c>
      <c r="R173" s="78">
        <v>73.86</v>
      </c>
      <c r="S173" s="78" t="s">
        <v>162</v>
      </c>
      <c r="T173" s="78">
        <v>877.93</v>
      </c>
      <c r="U173" s="78">
        <v>885.71</v>
      </c>
      <c r="V173" s="78">
        <v>875.68</v>
      </c>
      <c r="W173" s="78">
        <v>875.86</v>
      </c>
      <c r="X173" s="78">
        <v>2623923</v>
      </c>
    </row>
    <row r="174" spans="1:24" x14ac:dyDescent="0.2">
      <c r="A174" s="78" t="s">
        <v>331</v>
      </c>
      <c r="B174" s="78">
        <v>20.350000000000001</v>
      </c>
      <c r="C174" s="78">
        <v>20.52</v>
      </c>
      <c r="D174" s="78">
        <v>19.850000000000001</v>
      </c>
      <c r="E174" s="78">
        <v>19.899999999999999</v>
      </c>
      <c r="F174" s="78">
        <v>1476743</v>
      </c>
      <c r="G174" s="78">
        <v>20.11</v>
      </c>
      <c r="H174" s="78">
        <v>20.04</v>
      </c>
      <c r="I174" s="78">
        <v>21.1</v>
      </c>
      <c r="J174" s="78">
        <v>22</v>
      </c>
      <c r="K174" s="78" t="s">
        <v>162</v>
      </c>
      <c r="L174" s="78">
        <v>0</v>
      </c>
      <c r="M174" s="78">
        <v>14767.43</v>
      </c>
      <c r="N174" s="78">
        <v>17520.37</v>
      </c>
      <c r="O174" s="78">
        <v>16944.38</v>
      </c>
      <c r="P174" s="78">
        <v>78.22</v>
      </c>
      <c r="Q174" s="78" t="s">
        <v>162</v>
      </c>
      <c r="R174" s="78">
        <v>71.760000000000005</v>
      </c>
      <c r="S174" s="78" t="s">
        <v>162</v>
      </c>
      <c r="T174" s="78">
        <v>878.56</v>
      </c>
      <c r="U174" s="78">
        <v>883.1</v>
      </c>
      <c r="V174" s="78">
        <v>873.55</v>
      </c>
      <c r="W174" s="78">
        <v>874.88</v>
      </c>
      <c r="X174" s="78">
        <v>2803521</v>
      </c>
    </row>
    <row r="175" spans="1:24" x14ac:dyDescent="0.2">
      <c r="A175" s="78" t="s">
        <v>332</v>
      </c>
      <c r="B175" s="78">
        <v>19.649999999999999</v>
      </c>
      <c r="C175" s="78">
        <v>19.77</v>
      </c>
      <c r="D175" s="78">
        <v>18.510000000000002</v>
      </c>
      <c r="E175" s="78">
        <v>18.57</v>
      </c>
      <c r="F175" s="78">
        <v>1700396</v>
      </c>
      <c r="G175" s="78">
        <v>19.84</v>
      </c>
      <c r="H175" s="78">
        <v>19.82</v>
      </c>
      <c r="I175" s="78">
        <v>20.93</v>
      </c>
      <c r="J175" s="78">
        <v>22.01</v>
      </c>
      <c r="K175" s="78" t="s">
        <v>162</v>
      </c>
      <c r="L175" s="78">
        <v>0</v>
      </c>
      <c r="M175" s="78">
        <v>17003.96</v>
      </c>
      <c r="N175" s="78">
        <v>18346.11</v>
      </c>
      <c r="O175" s="78">
        <v>16714.009999999998</v>
      </c>
      <c r="P175" s="78">
        <v>71.5</v>
      </c>
      <c r="Q175" s="78" t="s">
        <v>162</v>
      </c>
      <c r="R175" s="78">
        <v>66.930000000000007</v>
      </c>
      <c r="S175" s="78" t="s">
        <v>162</v>
      </c>
      <c r="T175" s="78">
        <v>871.88</v>
      </c>
      <c r="U175" s="78">
        <v>871.88</v>
      </c>
      <c r="V175" s="78">
        <v>854.64</v>
      </c>
      <c r="W175" s="78">
        <v>854.71</v>
      </c>
      <c r="X175" s="78">
        <v>2374811</v>
      </c>
    </row>
    <row r="176" spans="1:24" x14ac:dyDescent="0.2">
      <c r="A176" s="78" t="s">
        <v>333</v>
      </c>
      <c r="B176" s="78">
        <v>18.5</v>
      </c>
      <c r="C176" s="78">
        <v>18.86</v>
      </c>
      <c r="D176" s="78">
        <v>18.3</v>
      </c>
      <c r="E176" s="78">
        <v>18.7</v>
      </c>
      <c r="F176" s="78">
        <v>1450692</v>
      </c>
      <c r="G176" s="78">
        <v>19.559999999999999</v>
      </c>
      <c r="H176" s="78">
        <v>19.71</v>
      </c>
      <c r="I176" s="78">
        <v>20.79</v>
      </c>
      <c r="J176" s="78">
        <v>22.01</v>
      </c>
      <c r="K176" s="78" t="s">
        <v>162</v>
      </c>
      <c r="L176" s="78">
        <v>0</v>
      </c>
      <c r="M176" s="78">
        <v>14506.92</v>
      </c>
      <c r="N176" s="78">
        <v>17118.419999999998</v>
      </c>
      <c r="O176" s="78">
        <v>16256.89</v>
      </c>
      <c r="P176" s="78">
        <v>75.55</v>
      </c>
      <c r="Q176" s="78" t="s">
        <v>162</v>
      </c>
      <c r="R176" s="78">
        <v>67.56</v>
      </c>
      <c r="S176" s="78" t="s">
        <v>162</v>
      </c>
      <c r="T176" s="78">
        <v>850.97</v>
      </c>
      <c r="U176" s="78">
        <v>861.18</v>
      </c>
      <c r="V176" s="78">
        <v>846.03</v>
      </c>
      <c r="W176" s="78">
        <v>856.81</v>
      </c>
      <c r="X176" s="78">
        <v>2097516</v>
      </c>
    </row>
    <row r="177" spans="1:24" x14ac:dyDescent="0.2">
      <c r="A177" s="78" t="s">
        <v>334</v>
      </c>
      <c r="B177" s="78">
        <v>18.66</v>
      </c>
      <c r="C177" s="78">
        <v>19.78</v>
      </c>
      <c r="D177" s="78">
        <v>18.399999999999999</v>
      </c>
      <c r="E177" s="78">
        <v>19.739999999999998</v>
      </c>
      <c r="F177" s="78">
        <v>2585002</v>
      </c>
      <c r="G177" s="78">
        <v>19.45</v>
      </c>
      <c r="H177" s="78">
        <v>19.739999999999998</v>
      </c>
      <c r="I177" s="78">
        <v>20.69</v>
      </c>
      <c r="J177" s="78">
        <v>22.02</v>
      </c>
      <c r="K177" s="78" t="s">
        <v>162</v>
      </c>
      <c r="L177" s="78">
        <v>0</v>
      </c>
      <c r="M177" s="78">
        <v>25850.02</v>
      </c>
      <c r="N177" s="78">
        <v>18785.63</v>
      </c>
      <c r="O177" s="78">
        <v>17614.91</v>
      </c>
      <c r="P177" s="78">
        <v>77.599999999999994</v>
      </c>
      <c r="Q177" s="78" t="s">
        <v>162</v>
      </c>
      <c r="R177" s="78">
        <v>71.84</v>
      </c>
      <c r="S177" s="78" t="s">
        <v>162</v>
      </c>
      <c r="T177" s="78">
        <v>856.8</v>
      </c>
      <c r="U177" s="78">
        <v>881.56</v>
      </c>
      <c r="V177" s="78">
        <v>854.29</v>
      </c>
      <c r="W177" s="78">
        <v>881.03</v>
      </c>
      <c r="X177" s="78">
        <v>3279914</v>
      </c>
    </row>
    <row r="178" spans="1:24" x14ac:dyDescent="0.2">
      <c r="A178" s="78" t="s">
        <v>335</v>
      </c>
      <c r="B178" s="78">
        <v>19.72</v>
      </c>
      <c r="C178" s="78">
        <v>19.72</v>
      </c>
      <c r="D178" s="78">
        <v>18.87</v>
      </c>
      <c r="E178" s="78">
        <v>18.89</v>
      </c>
      <c r="F178" s="78">
        <v>2462007</v>
      </c>
      <c r="G178" s="78">
        <v>19.16</v>
      </c>
      <c r="H178" s="78">
        <v>19.61</v>
      </c>
      <c r="I178" s="78">
        <v>20.52</v>
      </c>
      <c r="J178" s="78">
        <v>22</v>
      </c>
      <c r="K178" s="78" t="s">
        <v>162</v>
      </c>
      <c r="L178" s="78">
        <v>0</v>
      </c>
      <c r="M178" s="78">
        <v>24620.07</v>
      </c>
      <c r="N178" s="78">
        <v>19349.68</v>
      </c>
      <c r="O178" s="78">
        <v>18351.810000000001</v>
      </c>
      <c r="P178" s="78">
        <v>69.23</v>
      </c>
      <c r="Q178" s="78" t="s">
        <v>162</v>
      </c>
      <c r="R178" s="78">
        <v>70.150000000000006</v>
      </c>
      <c r="S178" s="78" t="s">
        <v>162</v>
      </c>
      <c r="T178" s="78">
        <v>876.25</v>
      </c>
      <c r="U178" s="78">
        <v>879.1</v>
      </c>
      <c r="V178" s="78">
        <v>852.92</v>
      </c>
      <c r="W178" s="78">
        <v>852.92</v>
      </c>
      <c r="X178" s="78">
        <v>3121393</v>
      </c>
    </row>
    <row r="179" spans="1:24" x14ac:dyDescent="0.2">
      <c r="A179" s="78" t="s">
        <v>336</v>
      </c>
      <c r="B179" s="78">
        <v>18.350000000000001</v>
      </c>
      <c r="C179" s="78">
        <v>19.3</v>
      </c>
      <c r="D179" s="78">
        <v>18.350000000000001</v>
      </c>
      <c r="E179" s="78">
        <v>19.14</v>
      </c>
      <c r="F179" s="78">
        <v>1822409</v>
      </c>
      <c r="G179" s="78">
        <v>19.010000000000002</v>
      </c>
      <c r="H179" s="78">
        <v>19.559999999999999</v>
      </c>
      <c r="I179" s="78">
        <v>20.34</v>
      </c>
      <c r="J179" s="78">
        <v>22</v>
      </c>
      <c r="K179" s="78" t="s">
        <v>162</v>
      </c>
      <c r="L179" s="78">
        <v>0</v>
      </c>
      <c r="M179" s="78">
        <v>18224.09</v>
      </c>
      <c r="N179" s="78">
        <v>20041.009999999998</v>
      </c>
      <c r="O179" s="78">
        <v>18780.689999999999</v>
      </c>
      <c r="P179" s="78">
        <v>73.36</v>
      </c>
      <c r="Q179" s="78" t="s">
        <v>162</v>
      </c>
      <c r="R179" s="78">
        <v>73.680000000000007</v>
      </c>
      <c r="S179" s="78" t="s">
        <v>162</v>
      </c>
      <c r="T179" s="78">
        <v>840.18</v>
      </c>
      <c r="U179" s="78">
        <v>848.27</v>
      </c>
      <c r="V179" s="78">
        <v>833.77</v>
      </c>
      <c r="W179" s="78">
        <v>843.48</v>
      </c>
      <c r="X179" s="78">
        <v>2640321</v>
      </c>
    </row>
    <row r="180" spans="1:24" x14ac:dyDescent="0.2">
      <c r="A180" s="78" t="s">
        <v>337</v>
      </c>
      <c r="B180" s="78">
        <v>18.760000000000002</v>
      </c>
      <c r="C180" s="78">
        <v>19.27</v>
      </c>
      <c r="D180" s="78">
        <v>18.760000000000002</v>
      </c>
      <c r="E180" s="78">
        <v>18.88</v>
      </c>
      <c r="F180" s="78">
        <v>1116802</v>
      </c>
      <c r="G180" s="78">
        <v>19.07</v>
      </c>
      <c r="H180" s="78">
        <v>19.45</v>
      </c>
      <c r="I180" s="78">
        <v>20.16</v>
      </c>
      <c r="J180" s="78">
        <v>21.99</v>
      </c>
      <c r="K180" s="78" t="s">
        <v>162</v>
      </c>
      <c r="L180" s="78">
        <v>0</v>
      </c>
      <c r="M180" s="78">
        <v>11168.02</v>
      </c>
      <c r="N180" s="78">
        <v>18873.82</v>
      </c>
      <c r="O180" s="78">
        <v>18609.97</v>
      </c>
      <c r="P180" s="78">
        <v>80.010000000000005</v>
      </c>
      <c r="Q180" s="78" t="s">
        <v>162</v>
      </c>
      <c r="R180" s="78">
        <v>74.11</v>
      </c>
      <c r="S180" s="78" t="s">
        <v>162</v>
      </c>
      <c r="T180" s="78">
        <v>842</v>
      </c>
      <c r="U180" s="78">
        <v>848.82</v>
      </c>
      <c r="V180" s="78">
        <v>826.83</v>
      </c>
      <c r="W180" s="78">
        <v>829.35</v>
      </c>
      <c r="X180" s="78">
        <v>2248383</v>
      </c>
    </row>
    <row r="181" spans="1:24" x14ac:dyDescent="0.2">
      <c r="A181" s="78" t="s">
        <v>338</v>
      </c>
      <c r="B181" s="78">
        <v>19.23</v>
      </c>
      <c r="C181" s="78">
        <v>19.23</v>
      </c>
      <c r="D181" s="78">
        <v>18.61</v>
      </c>
      <c r="E181" s="78">
        <v>18.86</v>
      </c>
      <c r="F181" s="78">
        <v>644339</v>
      </c>
      <c r="G181" s="78">
        <v>19.100000000000001</v>
      </c>
      <c r="H181" s="78">
        <v>19.329999999999998</v>
      </c>
      <c r="I181" s="78">
        <v>19.97</v>
      </c>
      <c r="J181" s="78">
        <v>21.98</v>
      </c>
      <c r="K181" s="78" t="s">
        <v>162</v>
      </c>
      <c r="L181" s="78">
        <v>0</v>
      </c>
      <c r="M181" s="78">
        <v>6443.39</v>
      </c>
      <c r="N181" s="78">
        <v>17261.12</v>
      </c>
      <c r="O181" s="78">
        <v>17189.77</v>
      </c>
      <c r="P181" s="78">
        <v>82.79</v>
      </c>
      <c r="Q181" s="78" t="s">
        <v>162</v>
      </c>
      <c r="R181" s="78">
        <v>74.010000000000005</v>
      </c>
      <c r="S181" s="78" t="s">
        <v>162</v>
      </c>
      <c r="T181" s="78">
        <v>833.64</v>
      </c>
      <c r="U181" s="78">
        <v>839.19</v>
      </c>
      <c r="V181" s="78">
        <v>822.84</v>
      </c>
      <c r="W181" s="78">
        <v>830.88</v>
      </c>
      <c r="X181" s="78">
        <v>2753487</v>
      </c>
    </row>
    <row r="182" spans="1:24" x14ac:dyDescent="0.2">
      <c r="A182" s="78" t="s">
        <v>339</v>
      </c>
      <c r="B182" s="78">
        <v>18.82</v>
      </c>
      <c r="C182" s="78">
        <v>19.29</v>
      </c>
      <c r="D182" s="78">
        <v>18.45</v>
      </c>
      <c r="E182" s="78">
        <v>18.54</v>
      </c>
      <c r="F182" s="78">
        <v>757697</v>
      </c>
      <c r="G182" s="78">
        <v>18.86</v>
      </c>
      <c r="H182" s="78">
        <v>19.149999999999999</v>
      </c>
      <c r="I182" s="78">
        <v>19.78</v>
      </c>
      <c r="J182" s="78">
        <v>21.96</v>
      </c>
      <c r="K182" s="78" t="s">
        <v>162</v>
      </c>
      <c r="L182" s="78">
        <v>0</v>
      </c>
      <c r="M182" s="78">
        <v>7576.97</v>
      </c>
      <c r="N182" s="78">
        <v>13606.51</v>
      </c>
      <c r="O182" s="78">
        <v>16196.07</v>
      </c>
      <c r="P182" s="78">
        <v>82.65</v>
      </c>
      <c r="Q182" s="78" t="s">
        <v>162</v>
      </c>
      <c r="R182" s="78">
        <v>74.430000000000007</v>
      </c>
      <c r="S182" s="78" t="s">
        <v>162</v>
      </c>
      <c r="T182" s="78">
        <v>834.03</v>
      </c>
      <c r="U182" s="78">
        <v>838.33</v>
      </c>
      <c r="V182" s="78">
        <v>814.34</v>
      </c>
      <c r="W182" s="78">
        <v>817.52</v>
      </c>
      <c r="X182" s="78">
        <v>2458248</v>
      </c>
    </row>
    <row r="183" spans="1:24" x14ac:dyDescent="0.2">
      <c r="A183" s="78" t="s">
        <v>340</v>
      </c>
      <c r="B183" s="78">
        <v>18.45</v>
      </c>
      <c r="C183" s="78">
        <v>18.45</v>
      </c>
      <c r="D183" s="78">
        <v>17.18</v>
      </c>
      <c r="E183" s="78">
        <v>17.22</v>
      </c>
      <c r="F183" s="78">
        <v>1280201</v>
      </c>
      <c r="G183" s="78">
        <v>18.53</v>
      </c>
      <c r="H183" s="78">
        <v>18.84</v>
      </c>
      <c r="I183" s="78">
        <v>19.53</v>
      </c>
      <c r="J183" s="78">
        <v>21.89</v>
      </c>
      <c r="K183" s="78" t="s">
        <v>162</v>
      </c>
      <c r="L183" s="78">
        <v>0</v>
      </c>
      <c r="M183" s="78">
        <v>12802.01</v>
      </c>
      <c r="N183" s="78">
        <v>11242.9</v>
      </c>
      <c r="O183" s="78">
        <v>15296.29</v>
      </c>
      <c r="P183" s="78">
        <v>82.06</v>
      </c>
      <c r="Q183" s="78" t="s">
        <v>162</v>
      </c>
      <c r="R183" s="78">
        <v>69.239999999999995</v>
      </c>
      <c r="S183" s="78" t="s">
        <v>162</v>
      </c>
      <c r="T183" s="78">
        <v>813.26</v>
      </c>
      <c r="U183" s="78">
        <v>813.26</v>
      </c>
      <c r="V183" s="78">
        <v>791.05</v>
      </c>
      <c r="W183" s="78">
        <v>791.89</v>
      </c>
      <c r="X183" s="78">
        <v>2625983</v>
      </c>
    </row>
    <row r="184" spans="1:24" x14ac:dyDescent="0.2">
      <c r="A184" s="78" t="s">
        <v>341</v>
      </c>
      <c r="B184" s="78">
        <v>17.25</v>
      </c>
      <c r="C184" s="78">
        <v>17.45</v>
      </c>
      <c r="D184" s="78">
        <v>16.7</v>
      </c>
      <c r="E184" s="78">
        <v>17.190000000000001</v>
      </c>
      <c r="F184" s="78">
        <v>830924</v>
      </c>
      <c r="G184" s="78">
        <v>18.14</v>
      </c>
      <c r="H184" s="78">
        <v>18.57</v>
      </c>
      <c r="I184" s="78">
        <v>19.309999999999999</v>
      </c>
      <c r="J184" s="78">
        <v>21.82</v>
      </c>
      <c r="K184" s="78" t="s">
        <v>162</v>
      </c>
      <c r="L184" s="78">
        <v>0</v>
      </c>
      <c r="M184" s="78">
        <v>8309.24</v>
      </c>
      <c r="N184" s="78">
        <v>9259.93</v>
      </c>
      <c r="O184" s="78">
        <v>14650.47</v>
      </c>
      <c r="P184" s="78">
        <v>77.900000000000006</v>
      </c>
      <c r="Q184" s="78" t="s">
        <v>162</v>
      </c>
      <c r="R184" s="78">
        <v>68.11</v>
      </c>
      <c r="S184" s="78" t="s">
        <v>162</v>
      </c>
      <c r="T184" s="78">
        <v>792.76</v>
      </c>
      <c r="U184" s="78">
        <v>796.48</v>
      </c>
      <c r="V184" s="78">
        <v>781.79</v>
      </c>
      <c r="W184" s="78">
        <v>791.13</v>
      </c>
      <c r="X184" s="78">
        <v>1950389</v>
      </c>
    </row>
    <row r="185" spans="1:24" x14ac:dyDescent="0.2">
      <c r="A185" s="78" t="s">
        <v>342</v>
      </c>
      <c r="B185" s="78">
        <v>17.11</v>
      </c>
      <c r="C185" s="78">
        <v>17.48</v>
      </c>
      <c r="D185" s="78">
        <v>16.809999999999999</v>
      </c>
      <c r="E185" s="78">
        <v>17.3</v>
      </c>
      <c r="F185" s="78">
        <v>959443</v>
      </c>
      <c r="G185" s="78">
        <v>17.82</v>
      </c>
      <c r="H185" s="78">
        <v>18.45</v>
      </c>
      <c r="I185" s="78">
        <v>19.13</v>
      </c>
      <c r="J185" s="78">
        <v>21.74</v>
      </c>
      <c r="K185" s="78" t="s">
        <v>162</v>
      </c>
      <c r="L185" s="78">
        <v>0</v>
      </c>
      <c r="M185" s="78">
        <v>9594.43</v>
      </c>
      <c r="N185" s="78">
        <v>8945.2099999999991</v>
      </c>
      <c r="O185" s="78">
        <v>13909.52</v>
      </c>
      <c r="P185" s="78">
        <v>79.78</v>
      </c>
      <c r="Q185" s="78" t="s">
        <v>162</v>
      </c>
      <c r="R185" s="78">
        <v>68.8</v>
      </c>
      <c r="S185" s="78" t="s">
        <v>162</v>
      </c>
      <c r="T185" s="78">
        <v>792.97</v>
      </c>
      <c r="U185" s="78">
        <v>796.86</v>
      </c>
      <c r="V185" s="78">
        <v>786.84</v>
      </c>
      <c r="W185" s="78">
        <v>790.04</v>
      </c>
      <c r="X185" s="78">
        <v>1621991</v>
      </c>
    </row>
    <row r="186" spans="1:24" x14ac:dyDescent="0.2">
      <c r="A186" s="78" t="s">
        <v>343</v>
      </c>
      <c r="B186" s="78">
        <v>17.850000000000001</v>
      </c>
      <c r="C186" s="78">
        <v>18</v>
      </c>
      <c r="D186" s="78">
        <v>17.04</v>
      </c>
      <c r="E186" s="78">
        <v>17.45</v>
      </c>
      <c r="F186" s="78">
        <v>1203825</v>
      </c>
      <c r="G186" s="78">
        <v>17.54</v>
      </c>
      <c r="H186" s="78">
        <v>18.32</v>
      </c>
      <c r="I186" s="78">
        <v>19.02</v>
      </c>
      <c r="J186" s="78">
        <v>21.67</v>
      </c>
      <c r="K186" s="78" t="s">
        <v>162</v>
      </c>
      <c r="L186" s="78">
        <v>0</v>
      </c>
      <c r="M186" s="78">
        <v>12038.25</v>
      </c>
      <c r="N186" s="78">
        <v>10064.18</v>
      </c>
      <c r="O186" s="78">
        <v>13662.65</v>
      </c>
      <c r="P186" s="78">
        <v>84.74</v>
      </c>
      <c r="Q186" s="78" t="s">
        <v>162</v>
      </c>
      <c r="R186" s="78">
        <v>69.760000000000005</v>
      </c>
      <c r="S186" s="78" t="s">
        <v>162</v>
      </c>
      <c r="T186" s="78">
        <v>806.7</v>
      </c>
      <c r="U186" s="78">
        <v>812.45</v>
      </c>
      <c r="V186" s="78">
        <v>778.05</v>
      </c>
      <c r="W186" s="78">
        <v>786.15</v>
      </c>
      <c r="X186" s="78">
        <v>2572308</v>
      </c>
    </row>
    <row r="187" spans="1:24" x14ac:dyDescent="0.2">
      <c r="A187" s="78" t="s">
        <v>344</v>
      </c>
      <c r="B187" s="78">
        <v>17.260000000000002</v>
      </c>
      <c r="C187" s="78">
        <v>18.11</v>
      </c>
      <c r="D187" s="78">
        <v>17.02</v>
      </c>
      <c r="E187" s="78">
        <v>18.010000000000002</v>
      </c>
      <c r="F187" s="78">
        <v>1505468</v>
      </c>
      <c r="G187" s="78">
        <v>17.43</v>
      </c>
      <c r="H187" s="78">
        <v>18.149999999999999</v>
      </c>
      <c r="I187" s="78">
        <v>18.95</v>
      </c>
      <c r="J187" s="78">
        <v>21.59</v>
      </c>
      <c r="K187" s="78" t="s">
        <v>162</v>
      </c>
      <c r="L187" s="78">
        <v>0</v>
      </c>
      <c r="M187" s="78">
        <v>15054.68</v>
      </c>
      <c r="N187" s="78">
        <v>11559.72</v>
      </c>
      <c r="O187" s="78">
        <v>12583.12</v>
      </c>
      <c r="P187" s="78">
        <v>83.98</v>
      </c>
      <c r="Q187" s="78" t="s">
        <v>162</v>
      </c>
      <c r="R187" s="78">
        <v>69.069999999999993</v>
      </c>
      <c r="S187" s="78" t="s">
        <v>162</v>
      </c>
      <c r="T187" s="78">
        <v>783.43</v>
      </c>
      <c r="U187" s="78">
        <v>817.02</v>
      </c>
      <c r="V187" s="78">
        <v>773.93</v>
      </c>
      <c r="W187" s="78">
        <v>816.14</v>
      </c>
      <c r="X187" s="78">
        <v>3644532</v>
      </c>
    </row>
    <row r="188" spans="1:24" x14ac:dyDescent="0.2">
      <c r="A188" s="78" t="s">
        <v>345</v>
      </c>
      <c r="B188" s="78">
        <v>18.350000000000001</v>
      </c>
      <c r="C188" s="78">
        <v>19.48</v>
      </c>
      <c r="D188" s="78">
        <v>18.18</v>
      </c>
      <c r="E188" s="78">
        <v>19</v>
      </c>
      <c r="F188" s="78">
        <v>3865249</v>
      </c>
      <c r="G188" s="78">
        <v>17.79</v>
      </c>
      <c r="H188" s="78">
        <v>18.16</v>
      </c>
      <c r="I188" s="78">
        <v>18.89</v>
      </c>
      <c r="J188" s="78">
        <v>21.5</v>
      </c>
      <c r="K188" s="78" t="s">
        <v>162</v>
      </c>
      <c r="L188" s="78">
        <v>0</v>
      </c>
      <c r="M188" s="78">
        <v>38652.49</v>
      </c>
      <c r="N188" s="78">
        <v>16729.82</v>
      </c>
      <c r="O188" s="78">
        <v>13986.36</v>
      </c>
      <c r="P188" s="78">
        <v>85.87</v>
      </c>
      <c r="Q188" s="78" t="s">
        <v>162</v>
      </c>
      <c r="R188" s="78">
        <v>73.73</v>
      </c>
      <c r="S188" s="78" t="s">
        <v>162</v>
      </c>
      <c r="T188" s="78">
        <v>816.53</v>
      </c>
      <c r="U188" s="78">
        <v>835.63</v>
      </c>
      <c r="V188" s="78">
        <v>814.63</v>
      </c>
      <c r="W188" s="78">
        <v>833.02</v>
      </c>
      <c r="X188" s="78">
        <v>4197492</v>
      </c>
    </row>
    <row r="189" spans="1:24" x14ac:dyDescent="0.2">
      <c r="A189" s="78" t="s">
        <v>346</v>
      </c>
      <c r="B189" s="78">
        <v>18.690000000000001</v>
      </c>
      <c r="C189" s="78">
        <v>19.350000000000001</v>
      </c>
      <c r="D189" s="78">
        <v>18.5</v>
      </c>
      <c r="E189" s="78">
        <v>18.89</v>
      </c>
      <c r="F189" s="78">
        <v>2133882</v>
      </c>
      <c r="G189" s="78">
        <v>18.13</v>
      </c>
      <c r="H189" s="78">
        <v>18.13</v>
      </c>
      <c r="I189" s="78">
        <v>18.850000000000001</v>
      </c>
      <c r="J189" s="78">
        <v>21.41</v>
      </c>
      <c r="K189" s="78" t="s">
        <v>162</v>
      </c>
      <c r="L189" s="78">
        <v>0</v>
      </c>
      <c r="M189" s="78">
        <v>21338.82</v>
      </c>
      <c r="N189" s="78">
        <v>19335.73</v>
      </c>
      <c r="O189" s="78">
        <v>14297.83</v>
      </c>
      <c r="P189" s="78">
        <v>87.48</v>
      </c>
      <c r="Q189" s="78" t="s">
        <v>162</v>
      </c>
      <c r="R189" s="78">
        <v>73.7</v>
      </c>
      <c r="S189" s="78" t="s">
        <v>162</v>
      </c>
      <c r="T189" s="78">
        <v>830.48</v>
      </c>
      <c r="U189" s="78">
        <v>833.03</v>
      </c>
      <c r="V189" s="78">
        <v>819.98</v>
      </c>
      <c r="W189" s="78">
        <v>830.2</v>
      </c>
      <c r="X189" s="78">
        <v>3330833</v>
      </c>
    </row>
    <row r="190" spans="1:24" x14ac:dyDescent="0.2">
      <c r="A190" s="78" t="s">
        <v>347</v>
      </c>
      <c r="B190" s="78">
        <v>18.89</v>
      </c>
      <c r="C190" s="78">
        <v>19.079999999999998</v>
      </c>
      <c r="D190" s="78">
        <v>18.600000000000001</v>
      </c>
      <c r="E190" s="78">
        <v>18.73</v>
      </c>
      <c r="F190" s="78">
        <v>1390675</v>
      </c>
      <c r="G190" s="78">
        <v>18.420000000000002</v>
      </c>
      <c r="H190" s="78">
        <v>18.12</v>
      </c>
      <c r="I190" s="78">
        <v>18.79</v>
      </c>
      <c r="J190" s="78">
        <v>21.29</v>
      </c>
      <c r="K190" s="78" t="s">
        <v>162</v>
      </c>
      <c r="L190" s="78">
        <v>0</v>
      </c>
      <c r="M190" s="78">
        <v>13906.75</v>
      </c>
      <c r="N190" s="78">
        <v>20198.2</v>
      </c>
      <c r="O190" s="78">
        <v>14571.7</v>
      </c>
      <c r="P190" s="78">
        <v>85.25</v>
      </c>
      <c r="Q190" s="78" t="s">
        <v>162</v>
      </c>
      <c r="R190" s="78">
        <v>71.819999999999993</v>
      </c>
      <c r="S190" s="78" t="s">
        <v>162</v>
      </c>
      <c r="T190" s="78">
        <v>832.86</v>
      </c>
      <c r="U190" s="78">
        <v>839.26</v>
      </c>
      <c r="V190" s="78">
        <v>826.81</v>
      </c>
      <c r="W190" s="78">
        <v>832.29</v>
      </c>
      <c r="X190" s="78">
        <v>3697721</v>
      </c>
    </row>
    <row r="191" spans="1:24" x14ac:dyDescent="0.2">
      <c r="A191" s="78" t="s">
        <v>348</v>
      </c>
      <c r="B191" s="78">
        <v>18.510000000000002</v>
      </c>
      <c r="C191" s="78">
        <v>18.7</v>
      </c>
      <c r="D191" s="78">
        <v>17.62</v>
      </c>
      <c r="E191" s="78">
        <v>17.649999999999999</v>
      </c>
      <c r="F191" s="78">
        <v>1538144</v>
      </c>
      <c r="G191" s="78">
        <v>18.46</v>
      </c>
      <c r="H191" s="78">
        <v>18</v>
      </c>
      <c r="I191" s="78">
        <v>18.66</v>
      </c>
      <c r="J191" s="78">
        <v>21.15</v>
      </c>
      <c r="K191" s="78" t="s">
        <v>162</v>
      </c>
      <c r="L191" s="78">
        <v>0</v>
      </c>
      <c r="M191" s="78">
        <v>15381.44</v>
      </c>
      <c r="N191" s="78">
        <v>20866.84</v>
      </c>
      <c r="O191" s="78">
        <v>15465.51</v>
      </c>
      <c r="P191" s="78">
        <v>82.38</v>
      </c>
      <c r="Q191" s="78" t="s">
        <v>162</v>
      </c>
      <c r="R191" s="78">
        <v>70.010000000000005</v>
      </c>
      <c r="S191" s="78" t="s">
        <v>162</v>
      </c>
      <c r="T191" s="78">
        <v>826.53</v>
      </c>
      <c r="U191" s="78">
        <v>828.18</v>
      </c>
      <c r="V191" s="78">
        <v>806</v>
      </c>
      <c r="W191" s="78">
        <v>806.6</v>
      </c>
      <c r="X191" s="78">
        <v>3930548</v>
      </c>
    </row>
    <row r="192" spans="1:24" x14ac:dyDescent="0.2">
      <c r="A192" s="78" t="s">
        <v>349</v>
      </c>
      <c r="B192" s="78">
        <v>17.649999999999999</v>
      </c>
      <c r="C192" s="78">
        <v>18.16</v>
      </c>
      <c r="D192" s="78">
        <v>17.600000000000001</v>
      </c>
      <c r="E192" s="78">
        <v>17.7</v>
      </c>
      <c r="F192" s="78">
        <v>974357</v>
      </c>
      <c r="G192" s="78">
        <v>18.39</v>
      </c>
      <c r="H192" s="78">
        <v>17.91</v>
      </c>
      <c r="I192" s="78">
        <v>18.53</v>
      </c>
      <c r="J192" s="78">
        <v>21.02</v>
      </c>
      <c r="K192" s="78" t="s">
        <v>162</v>
      </c>
      <c r="L192" s="78">
        <v>0</v>
      </c>
      <c r="M192" s="78">
        <v>9743.57</v>
      </c>
      <c r="N192" s="78">
        <v>19804.61</v>
      </c>
      <c r="O192" s="78">
        <v>15682.17</v>
      </c>
      <c r="P192" s="78">
        <v>82.02</v>
      </c>
      <c r="Q192" s="78" t="s">
        <v>162</v>
      </c>
      <c r="R192" s="78">
        <v>71.37</v>
      </c>
      <c r="S192" s="78" t="s">
        <v>162</v>
      </c>
      <c r="T192" s="78">
        <v>807.21</v>
      </c>
      <c r="U192" s="78">
        <v>813.95</v>
      </c>
      <c r="V192" s="78">
        <v>798.8</v>
      </c>
      <c r="W192" s="78">
        <v>804.44</v>
      </c>
      <c r="X192" s="78">
        <v>3006662</v>
      </c>
    </row>
    <row r="193" spans="1:24" x14ac:dyDescent="0.2">
      <c r="A193" s="78" t="s">
        <v>350</v>
      </c>
      <c r="B193" s="78">
        <v>17.510000000000002</v>
      </c>
      <c r="C193" s="78">
        <v>17.7</v>
      </c>
      <c r="D193" s="78">
        <v>16.78</v>
      </c>
      <c r="E193" s="78">
        <v>16.98</v>
      </c>
      <c r="F193" s="78">
        <v>1259425</v>
      </c>
      <c r="G193" s="78">
        <v>17.989999999999998</v>
      </c>
      <c r="H193" s="78">
        <v>17.89</v>
      </c>
      <c r="I193" s="78">
        <v>18.37</v>
      </c>
      <c r="J193" s="78">
        <v>20.88</v>
      </c>
      <c r="K193" s="78" t="s">
        <v>162</v>
      </c>
      <c r="L193" s="78">
        <v>0</v>
      </c>
      <c r="M193" s="78">
        <v>12594.25</v>
      </c>
      <c r="N193" s="78">
        <v>14592.97</v>
      </c>
      <c r="O193" s="78">
        <v>15661.39</v>
      </c>
      <c r="P193" s="78">
        <v>76.83</v>
      </c>
      <c r="Q193" s="78" t="s">
        <v>162</v>
      </c>
      <c r="R193" s="78">
        <v>70.760000000000005</v>
      </c>
      <c r="S193" s="78" t="s">
        <v>162</v>
      </c>
      <c r="T193" s="78">
        <v>801.03</v>
      </c>
      <c r="U193" s="78">
        <v>801.03</v>
      </c>
      <c r="V193" s="78">
        <v>771.15</v>
      </c>
      <c r="W193" s="78">
        <v>778.95</v>
      </c>
      <c r="X193" s="78">
        <v>3368182</v>
      </c>
    </row>
    <row r="194" spans="1:24" x14ac:dyDescent="0.2">
      <c r="A194" s="78" t="s">
        <v>351</v>
      </c>
      <c r="B194" s="78">
        <v>17</v>
      </c>
      <c r="C194" s="78">
        <v>17.16</v>
      </c>
      <c r="D194" s="78">
        <v>16.72</v>
      </c>
      <c r="E194" s="78">
        <v>16.760000000000002</v>
      </c>
      <c r="F194" s="78">
        <v>725082</v>
      </c>
      <c r="G194" s="78">
        <v>17.559999999999999</v>
      </c>
      <c r="H194" s="78">
        <v>17.850000000000001</v>
      </c>
      <c r="I194" s="78">
        <v>18.21</v>
      </c>
      <c r="J194" s="78">
        <v>20.74</v>
      </c>
      <c r="K194" s="78" t="s">
        <v>162</v>
      </c>
      <c r="L194" s="78">
        <v>0</v>
      </c>
      <c r="M194" s="78">
        <v>7250.82</v>
      </c>
      <c r="N194" s="78">
        <v>11775.37</v>
      </c>
      <c r="O194" s="78">
        <v>15555.55</v>
      </c>
      <c r="P194" s="78">
        <v>78.38</v>
      </c>
      <c r="Q194" s="78" t="s">
        <v>162</v>
      </c>
      <c r="R194" s="78">
        <v>71.849999999999994</v>
      </c>
      <c r="S194" s="78" t="s">
        <v>162</v>
      </c>
      <c r="T194" s="78">
        <v>777.03</v>
      </c>
      <c r="U194" s="78">
        <v>779.46</v>
      </c>
      <c r="V194" s="78">
        <v>760.16</v>
      </c>
      <c r="W194" s="78">
        <v>763.3</v>
      </c>
      <c r="X194" s="78">
        <v>2590864</v>
      </c>
    </row>
    <row r="195" spans="1:24" x14ac:dyDescent="0.2">
      <c r="A195" s="78" t="s">
        <v>352</v>
      </c>
      <c r="B195" s="78">
        <v>16.8</v>
      </c>
      <c r="C195" s="78">
        <v>17.2</v>
      </c>
      <c r="D195" s="78">
        <v>16.41</v>
      </c>
      <c r="E195" s="78">
        <v>17.12</v>
      </c>
      <c r="F195" s="78">
        <v>1023468</v>
      </c>
      <c r="G195" s="78">
        <v>17.239999999999998</v>
      </c>
      <c r="H195" s="78">
        <v>17.829999999999998</v>
      </c>
      <c r="I195" s="78">
        <v>18.14</v>
      </c>
      <c r="J195" s="78">
        <v>20.62</v>
      </c>
      <c r="K195" s="78" t="s">
        <v>162</v>
      </c>
      <c r="L195" s="78">
        <v>0</v>
      </c>
      <c r="M195" s="78">
        <v>10234.68</v>
      </c>
      <c r="N195" s="78">
        <v>11040.95</v>
      </c>
      <c r="O195" s="78">
        <v>15619.58</v>
      </c>
      <c r="P195" s="78">
        <v>81.42</v>
      </c>
      <c r="Q195" s="78" t="s">
        <v>162</v>
      </c>
      <c r="R195" s="78">
        <v>72.31</v>
      </c>
      <c r="S195" s="78" t="s">
        <v>162</v>
      </c>
      <c r="T195" s="78">
        <v>761.43</v>
      </c>
      <c r="U195" s="78">
        <v>772.96</v>
      </c>
      <c r="V195" s="78">
        <v>741.33</v>
      </c>
      <c r="W195" s="78">
        <v>772.41</v>
      </c>
      <c r="X195" s="78">
        <v>3335606</v>
      </c>
    </row>
    <row r="196" spans="1:24" x14ac:dyDescent="0.2">
      <c r="A196" s="78" t="s">
        <v>353</v>
      </c>
      <c r="B196" s="78">
        <v>17.2</v>
      </c>
      <c r="C196" s="78">
        <v>17.77</v>
      </c>
      <c r="D196" s="78">
        <v>16.899999999999999</v>
      </c>
      <c r="E196" s="78">
        <v>17.59</v>
      </c>
      <c r="F196" s="78">
        <v>1772582</v>
      </c>
      <c r="G196" s="78">
        <v>17.23</v>
      </c>
      <c r="H196" s="78">
        <v>17.84</v>
      </c>
      <c r="I196" s="78">
        <v>18.079999999999998</v>
      </c>
      <c r="J196" s="78">
        <v>20.5</v>
      </c>
      <c r="K196" s="78" t="s">
        <v>162</v>
      </c>
      <c r="L196" s="78">
        <v>0</v>
      </c>
      <c r="M196" s="78">
        <v>17725.82</v>
      </c>
      <c r="N196" s="78">
        <v>11509.83</v>
      </c>
      <c r="O196" s="78">
        <v>16188.33</v>
      </c>
      <c r="P196" s="78">
        <v>82.5</v>
      </c>
      <c r="Q196" s="78" t="s">
        <v>162</v>
      </c>
      <c r="R196" s="78">
        <v>72.349999999999994</v>
      </c>
      <c r="S196" s="78" t="s">
        <v>162</v>
      </c>
      <c r="T196" s="78">
        <v>770.84</v>
      </c>
      <c r="U196" s="78">
        <v>799.1</v>
      </c>
      <c r="V196" s="78">
        <v>769.29</v>
      </c>
      <c r="W196" s="78">
        <v>797.86</v>
      </c>
      <c r="X196" s="78">
        <v>4508874</v>
      </c>
    </row>
    <row r="197" spans="1:24" x14ac:dyDescent="0.2">
      <c r="A197" s="78" t="s">
        <v>354</v>
      </c>
      <c r="B197" s="78">
        <v>17.45</v>
      </c>
      <c r="C197" s="78">
        <v>17.95</v>
      </c>
      <c r="D197" s="78">
        <v>17.309999999999999</v>
      </c>
      <c r="E197" s="78">
        <v>17.559999999999999</v>
      </c>
      <c r="F197" s="78">
        <v>2009321</v>
      </c>
      <c r="G197" s="78">
        <v>17.2</v>
      </c>
      <c r="H197" s="78">
        <v>17.8</v>
      </c>
      <c r="I197" s="78">
        <v>17.97</v>
      </c>
      <c r="J197" s="78">
        <v>20.420000000000002</v>
      </c>
      <c r="K197" s="78" t="s">
        <v>162</v>
      </c>
      <c r="L197" s="78">
        <v>0</v>
      </c>
      <c r="M197" s="78">
        <v>20093.21</v>
      </c>
      <c r="N197" s="78">
        <v>13579.76</v>
      </c>
      <c r="O197" s="78">
        <v>16692.189999999999</v>
      </c>
      <c r="P197" s="78">
        <v>82.49</v>
      </c>
      <c r="Q197" s="78" t="s">
        <v>162</v>
      </c>
      <c r="R197" s="78">
        <v>70.78</v>
      </c>
      <c r="S197" s="78" t="s">
        <v>162</v>
      </c>
      <c r="T197" s="78">
        <v>794.3</v>
      </c>
      <c r="U197" s="78">
        <v>820.81</v>
      </c>
      <c r="V197" s="78">
        <v>791</v>
      </c>
      <c r="W197" s="78">
        <v>811.13</v>
      </c>
      <c r="X197" s="78">
        <v>6050439</v>
      </c>
    </row>
    <row r="198" spans="1:24" x14ac:dyDescent="0.2">
      <c r="A198" s="78" t="s">
        <v>355</v>
      </c>
      <c r="B198" s="78">
        <v>17.670000000000002</v>
      </c>
      <c r="C198" s="78">
        <v>18.649999999999999</v>
      </c>
      <c r="D198" s="78">
        <v>17.45</v>
      </c>
      <c r="E198" s="78">
        <v>17.940000000000001</v>
      </c>
      <c r="F198" s="78">
        <v>2371779</v>
      </c>
      <c r="G198" s="78">
        <v>17.39</v>
      </c>
      <c r="H198" s="78">
        <v>17.690000000000001</v>
      </c>
      <c r="I198" s="78">
        <v>17.93</v>
      </c>
      <c r="J198" s="78">
        <v>20.350000000000001</v>
      </c>
      <c r="K198" s="78" t="s">
        <v>162</v>
      </c>
      <c r="L198" s="78">
        <v>0</v>
      </c>
      <c r="M198" s="78">
        <v>23717.79</v>
      </c>
      <c r="N198" s="78">
        <v>15804.46</v>
      </c>
      <c r="O198" s="78">
        <v>15198.71</v>
      </c>
      <c r="P198" s="78">
        <v>84.36</v>
      </c>
      <c r="Q198" s="78" t="s">
        <v>162</v>
      </c>
      <c r="R198" s="78">
        <v>73.8</v>
      </c>
      <c r="S198" s="78" t="s">
        <v>162</v>
      </c>
      <c r="T198" s="78">
        <v>810.72</v>
      </c>
      <c r="U198" s="78">
        <v>821.29</v>
      </c>
      <c r="V198" s="78">
        <v>807.12</v>
      </c>
      <c r="W198" s="78">
        <v>810.92</v>
      </c>
      <c r="X198" s="78">
        <v>5078367</v>
      </c>
    </row>
    <row r="199" spans="1:24" x14ac:dyDescent="0.2">
      <c r="A199" s="78" t="s">
        <v>356</v>
      </c>
      <c r="B199" s="78">
        <v>18.29</v>
      </c>
      <c r="C199" s="78">
        <v>18.47</v>
      </c>
      <c r="D199" s="78">
        <v>17.78</v>
      </c>
      <c r="E199" s="78">
        <v>18.21</v>
      </c>
      <c r="F199" s="78">
        <v>2292261</v>
      </c>
      <c r="G199" s="78">
        <v>17.68</v>
      </c>
      <c r="H199" s="78">
        <v>17.62</v>
      </c>
      <c r="I199" s="78">
        <v>17.88</v>
      </c>
      <c r="J199" s="78">
        <v>20.27</v>
      </c>
      <c r="K199" s="78" t="s">
        <v>162</v>
      </c>
      <c r="L199" s="78">
        <v>0</v>
      </c>
      <c r="M199" s="78">
        <v>22922.61</v>
      </c>
      <c r="N199" s="78">
        <v>18938.82</v>
      </c>
      <c r="O199" s="78">
        <v>15357.09</v>
      </c>
      <c r="P199" s="78">
        <v>82.75</v>
      </c>
      <c r="Q199" s="78" t="s">
        <v>162</v>
      </c>
      <c r="R199" s="78">
        <v>73.05</v>
      </c>
      <c r="S199" s="78" t="s">
        <v>162</v>
      </c>
      <c r="T199" s="78">
        <v>820.42</v>
      </c>
      <c r="U199" s="78">
        <v>833.73</v>
      </c>
      <c r="V199" s="78">
        <v>813.93</v>
      </c>
      <c r="W199" s="78">
        <v>833.42</v>
      </c>
      <c r="X199" s="78">
        <v>5755198</v>
      </c>
    </row>
    <row r="200" spans="1:24" x14ac:dyDescent="0.2">
      <c r="A200" s="78" t="s">
        <v>357</v>
      </c>
      <c r="B200" s="78">
        <v>18.18</v>
      </c>
      <c r="C200" s="78">
        <v>18.73</v>
      </c>
      <c r="D200" s="78">
        <v>17.96</v>
      </c>
      <c r="E200" s="78">
        <v>18.690000000000001</v>
      </c>
      <c r="F200" s="78">
        <v>2384673</v>
      </c>
      <c r="G200" s="78">
        <v>18</v>
      </c>
      <c r="H200" s="78">
        <v>17.62</v>
      </c>
      <c r="I200" s="78">
        <v>17.87</v>
      </c>
      <c r="J200" s="78">
        <v>20.2</v>
      </c>
      <c r="K200" s="78" t="s">
        <v>162</v>
      </c>
      <c r="L200" s="78">
        <v>0</v>
      </c>
      <c r="M200" s="78">
        <v>23846.73</v>
      </c>
      <c r="N200" s="78">
        <v>21661.23</v>
      </c>
      <c r="O200" s="78">
        <v>16351.09</v>
      </c>
      <c r="P200" s="78">
        <v>83.33</v>
      </c>
      <c r="Q200" s="78" t="s">
        <v>162</v>
      </c>
      <c r="R200" s="78">
        <v>75.319999999999993</v>
      </c>
      <c r="S200" s="78" t="s">
        <v>162</v>
      </c>
      <c r="T200" s="78">
        <v>834.3</v>
      </c>
      <c r="U200" s="78">
        <v>852.8</v>
      </c>
      <c r="V200" s="78">
        <v>831.5</v>
      </c>
      <c r="W200" s="78">
        <v>852.8</v>
      </c>
      <c r="X200" s="78">
        <v>6252855</v>
      </c>
    </row>
    <row r="201" spans="1:24" x14ac:dyDescent="0.2">
      <c r="A201" s="78" t="s">
        <v>358</v>
      </c>
      <c r="B201" s="78">
        <v>18.43</v>
      </c>
      <c r="C201" s="78">
        <v>19.559999999999999</v>
      </c>
      <c r="D201" s="78">
        <v>18.3</v>
      </c>
      <c r="E201" s="78">
        <v>19.399999999999999</v>
      </c>
      <c r="F201" s="78">
        <v>5051982</v>
      </c>
      <c r="G201" s="78">
        <v>18.36</v>
      </c>
      <c r="H201" s="78">
        <v>17.8</v>
      </c>
      <c r="I201" s="78">
        <v>17.899999999999999</v>
      </c>
      <c r="J201" s="78">
        <v>20.14</v>
      </c>
      <c r="K201" s="78" t="s">
        <v>162</v>
      </c>
      <c r="L201" s="78">
        <v>0</v>
      </c>
      <c r="M201" s="78">
        <v>50519.82</v>
      </c>
      <c r="N201" s="78">
        <v>28220.03</v>
      </c>
      <c r="O201" s="78">
        <v>19864.93</v>
      </c>
      <c r="P201" s="78">
        <v>88.75</v>
      </c>
      <c r="Q201" s="78" t="s">
        <v>162</v>
      </c>
      <c r="R201" s="78">
        <v>79.510000000000005</v>
      </c>
      <c r="S201" s="78" t="s">
        <v>162</v>
      </c>
      <c r="T201" s="78">
        <v>843.8</v>
      </c>
      <c r="U201" s="78">
        <v>855.35</v>
      </c>
      <c r="V201" s="78">
        <v>840.06</v>
      </c>
      <c r="W201" s="78">
        <v>853.36</v>
      </c>
      <c r="X201" s="78">
        <v>6301051</v>
      </c>
    </row>
    <row r="202" spans="1:24" x14ac:dyDescent="0.2">
      <c r="A202" s="78" t="s">
        <v>359</v>
      </c>
      <c r="B202" s="78">
        <v>19</v>
      </c>
      <c r="C202" s="78">
        <v>19.899999999999999</v>
      </c>
      <c r="D202" s="78">
        <v>18.8</v>
      </c>
      <c r="E202" s="78">
        <v>19.829999999999998</v>
      </c>
      <c r="F202" s="78">
        <v>4045840</v>
      </c>
      <c r="G202" s="78">
        <v>18.809999999999999</v>
      </c>
      <c r="H202" s="78">
        <v>18.010000000000002</v>
      </c>
      <c r="I202" s="78">
        <v>17.96</v>
      </c>
      <c r="J202" s="78">
        <v>20.05</v>
      </c>
      <c r="K202" s="78" t="s">
        <v>162</v>
      </c>
      <c r="L202" s="78">
        <v>0</v>
      </c>
      <c r="M202" s="78">
        <v>40458.400000000001</v>
      </c>
      <c r="N202" s="78">
        <v>32293.07</v>
      </c>
      <c r="O202" s="78">
        <v>22936.41</v>
      </c>
      <c r="P202" s="78">
        <v>88.04</v>
      </c>
      <c r="Q202" s="78" t="s">
        <v>162</v>
      </c>
      <c r="R202" s="78">
        <v>80.61</v>
      </c>
      <c r="S202" s="78" t="s">
        <v>162</v>
      </c>
      <c r="T202" s="78">
        <v>837.07</v>
      </c>
      <c r="U202" s="78">
        <v>881.05</v>
      </c>
      <c r="V202" s="78">
        <v>833.9</v>
      </c>
      <c r="W202" s="78">
        <v>881.05</v>
      </c>
      <c r="X202" s="78">
        <v>8516045</v>
      </c>
    </row>
    <row r="203" spans="1:24" x14ac:dyDescent="0.2">
      <c r="A203" s="78" t="s">
        <v>360</v>
      </c>
      <c r="B203" s="78">
        <v>21.79</v>
      </c>
      <c r="C203" s="78">
        <v>21.81</v>
      </c>
      <c r="D203" s="78">
        <v>20.58</v>
      </c>
      <c r="E203" s="78">
        <v>20.6</v>
      </c>
      <c r="F203" s="78">
        <v>8420587</v>
      </c>
      <c r="G203" s="78">
        <v>19.350000000000001</v>
      </c>
      <c r="H203" s="78">
        <v>18.37</v>
      </c>
      <c r="I203" s="78">
        <v>18.13</v>
      </c>
      <c r="J203" s="78">
        <v>19.98</v>
      </c>
      <c r="K203" s="78" t="s">
        <v>162</v>
      </c>
      <c r="L203" s="78">
        <v>0</v>
      </c>
      <c r="M203" s="78">
        <v>84205.87</v>
      </c>
      <c r="N203" s="78">
        <v>44390.68</v>
      </c>
      <c r="O203" s="78">
        <v>30097.57</v>
      </c>
      <c r="P203" s="78">
        <v>90.52</v>
      </c>
      <c r="Q203" s="78">
        <v>90.52</v>
      </c>
      <c r="R203" s="78">
        <v>84.57</v>
      </c>
      <c r="S203" s="78" t="s">
        <v>162</v>
      </c>
      <c r="T203" s="78">
        <v>885.87</v>
      </c>
      <c r="U203" s="78">
        <v>898.31</v>
      </c>
      <c r="V203" s="78">
        <v>877.66</v>
      </c>
      <c r="W203" s="78">
        <v>877.66</v>
      </c>
      <c r="X203" s="78">
        <v>9918096</v>
      </c>
    </row>
    <row r="204" spans="1:24" x14ac:dyDescent="0.2">
      <c r="A204" s="78" t="s">
        <v>361</v>
      </c>
      <c r="B204" s="78">
        <v>20.62</v>
      </c>
      <c r="C204" s="78">
        <v>21.29</v>
      </c>
      <c r="D204" s="78">
        <v>20.11</v>
      </c>
      <c r="E204" s="78">
        <v>20.43</v>
      </c>
      <c r="F204" s="78">
        <v>4714574</v>
      </c>
      <c r="G204" s="78">
        <v>19.79</v>
      </c>
      <c r="H204" s="78">
        <v>18.739999999999998</v>
      </c>
      <c r="I204" s="78">
        <v>18.29</v>
      </c>
      <c r="J204" s="78">
        <v>19.91</v>
      </c>
      <c r="K204" s="78" t="s">
        <v>162</v>
      </c>
      <c r="L204" s="78">
        <v>0</v>
      </c>
      <c r="M204" s="78">
        <v>47145.74</v>
      </c>
      <c r="N204" s="78">
        <v>49235.31</v>
      </c>
      <c r="O204" s="78">
        <v>34087.07</v>
      </c>
      <c r="P204" s="78">
        <v>88.45</v>
      </c>
      <c r="Q204" s="78" t="s">
        <v>162</v>
      </c>
      <c r="R204" s="78">
        <v>83.82</v>
      </c>
      <c r="S204" s="78" t="s">
        <v>162</v>
      </c>
      <c r="T204" s="78">
        <v>881.62</v>
      </c>
      <c r="U204" s="78">
        <v>887.67</v>
      </c>
      <c r="V204" s="78">
        <v>876.44</v>
      </c>
      <c r="W204" s="78">
        <v>882.25</v>
      </c>
      <c r="X204" s="78">
        <v>6660408</v>
      </c>
    </row>
    <row r="205" spans="1:24" x14ac:dyDescent="0.2">
      <c r="A205" s="78" t="s">
        <v>362</v>
      </c>
      <c r="B205" s="78">
        <v>20.18</v>
      </c>
      <c r="C205" s="78">
        <v>20.55</v>
      </c>
      <c r="D205" s="78">
        <v>20.149999999999999</v>
      </c>
      <c r="E205" s="78">
        <v>20.29</v>
      </c>
      <c r="F205" s="78">
        <v>2216603</v>
      </c>
      <c r="G205" s="78">
        <v>20.11</v>
      </c>
      <c r="H205" s="78">
        <v>19.05</v>
      </c>
      <c r="I205" s="78">
        <v>18.440000000000001</v>
      </c>
      <c r="J205" s="78">
        <v>19.850000000000001</v>
      </c>
      <c r="K205" s="78" t="s">
        <v>162</v>
      </c>
      <c r="L205" s="78">
        <v>0</v>
      </c>
      <c r="M205" s="78">
        <v>22166.03</v>
      </c>
      <c r="N205" s="78">
        <v>48899.17</v>
      </c>
      <c r="O205" s="78">
        <v>35280.199999999997</v>
      </c>
      <c r="P205" s="78">
        <v>88.01</v>
      </c>
      <c r="Q205" s="78" t="s">
        <v>162</v>
      </c>
      <c r="R205" s="78">
        <v>83.77</v>
      </c>
      <c r="S205" s="78" t="s">
        <v>162</v>
      </c>
      <c r="T205" s="78">
        <v>880.15</v>
      </c>
      <c r="U205" s="78">
        <v>889.34</v>
      </c>
      <c r="V205" s="78">
        <v>876.54</v>
      </c>
      <c r="W205" s="78">
        <v>878.76</v>
      </c>
      <c r="X205" s="78">
        <v>5225319</v>
      </c>
    </row>
    <row r="206" spans="1:24" x14ac:dyDescent="0.2">
      <c r="A206" s="78" t="s">
        <v>363</v>
      </c>
      <c r="B206" s="78">
        <v>20.29</v>
      </c>
      <c r="C206" s="78">
        <v>20.38</v>
      </c>
      <c r="D206" s="78">
        <v>19.41</v>
      </c>
      <c r="E206" s="78">
        <v>19.510000000000002</v>
      </c>
      <c r="F206" s="78">
        <v>2482909</v>
      </c>
      <c r="G206" s="78">
        <v>20.13</v>
      </c>
      <c r="H206" s="78">
        <v>19.25</v>
      </c>
      <c r="I206" s="78">
        <v>18.54</v>
      </c>
      <c r="J206" s="78">
        <v>19.82</v>
      </c>
      <c r="K206" s="78" t="s">
        <v>162</v>
      </c>
      <c r="L206" s="78">
        <v>0</v>
      </c>
      <c r="M206" s="78">
        <v>24829.09</v>
      </c>
      <c r="N206" s="78">
        <v>43761.02</v>
      </c>
      <c r="O206" s="78">
        <v>35990.53</v>
      </c>
      <c r="P206" s="78">
        <v>88.71</v>
      </c>
      <c r="Q206" s="78" t="s">
        <v>162</v>
      </c>
      <c r="R206" s="78">
        <v>81.11</v>
      </c>
      <c r="S206" s="78" t="s">
        <v>162</v>
      </c>
      <c r="T206" s="78">
        <v>878.45</v>
      </c>
      <c r="U206" s="78">
        <v>879.9</v>
      </c>
      <c r="V206" s="78">
        <v>861.38</v>
      </c>
      <c r="W206" s="78">
        <v>862.36</v>
      </c>
      <c r="X206" s="78">
        <v>5445643</v>
      </c>
    </row>
    <row r="207" spans="1:24" x14ac:dyDescent="0.2">
      <c r="A207" s="78" t="s">
        <v>364</v>
      </c>
      <c r="B207" s="78">
        <v>19.63</v>
      </c>
      <c r="C207" s="78">
        <v>20.09</v>
      </c>
      <c r="D207" s="78">
        <v>19.329999999999998</v>
      </c>
      <c r="E207" s="78">
        <v>20.09</v>
      </c>
      <c r="F207" s="78">
        <v>2504472</v>
      </c>
      <c r="G207" s="78">
        <v>20.18</v>
      </c>
      <c r="H207" s="78">
        <v>19.5</v>
      </c>
      <c r="I207" s="78">
        <v>18.649999999999999</v>
      </c>
      <c r="J207" s="78">
        <v>19.8</v>
      </c>
      <c r="K207" s="78" t="s">
        <v>162</v>
      </c>
      <c r="L207" s="78">
        <v>0</v>
      </c>
      <c r="M207" s="78">
        <v>25044.720000000001</v>
      </c>
      <c r="N207" s="78">
        <v>40678.29</v>
      </c>
      <c r="O207" s="78">
        <v>36485.68</v>
      </c>
      <c r="P207" s="78">
        <v>93.82</v>
      </c>
      <c r="Q207" s="78">
        <v>93.82</v>
      </c>
      <c r="R207" s="78">
        <v>82.62</v>
      </c>
      <c r="S207" s="78" t="s">
        <v>162</v>
      </c>
      <c r="T207" s="78">
        <v>866.91</v>
      </c>
      <c r="U207" s="78">
        <v>891.12</v>
      </c>
      <c r="V207" s="78">
        <v>860.75</v>
      </c>
      <c r="W207" s="78">
        <v>891.12</v>
      </c>
      <c r="X207" s="78">
        <v>6883980</v>
      </c>
    </row>
    <row r="208" spans="1:24" x14ac:dyDescent="0.2">
      <c r="A208" s="78" t="s">
        <v>365</v>
      </c>
      <c r="B208" s="78">
        <v>19.7</v>
      </c>
      <c r="C208" s="78">
        <v>19.95</v>
      </c>
      <c r="D208" s="78">
        <v>19.52</v>
      </c>
      <c r="E208" s="78">
        <v>19.600000000000001</v>
      </c>
      <c r="F208" s="78">
        <v>2048812</v>
      </c>
      <c r="G208" s="78">
        <v>19.98</v>
      </c>
      <c r="H208" s="78">
        <v>19.670000000000002</v>
      </c>
      <c r="I208" s="78">
        <v>18.68</v>
      </c>
      <c r="J208" s="78">
        <v>19.77</v>
      </c>
      <c r="K208" s="78" t="s">
        <v>162</v>
      </c>
      <c r="L208" s="78">
        <v>0</v>
      </c>
      <c r="M208" s="78">
        <v>20488.12</v>
      </c>
      <c r="N208" s="78">
        <v>27934.74</v>
      </c>
      <c r="O208" s="78">
        <v>36162.71</v>
      </c>
      <c r="P208" s="78">
        <v>93.06</v>
      </c>
      <c r="Q208" s="78">
        <v>93.06</v>
      </c>
      <c r="R208" s="78">
        <v>82.69</v>
      </c>
      <c r="S208" s="78" t="s">
        <v>162</v>
      </c>
      <c r="T208" s="78">
        <v>881.69</v>
      </c>
      <c r="U208" s="78">
        <v>911.73</v>
      </c>
      <c r="V208" s="78">
        <v>878.99</v>
      </c>
      <c r="W208" s="78">
        <v>895.27</v>
      </c>
      <c r="X208" s="78">
        <v>10350637</v>
      </c>
    </row>
    <row r="209" spans="1:24" x14ac:dyDescent="0.2">
      <c r="A209" s="78" t="s">
        <v>366</v>
      </c>
      <c r="B209" s="78">
        <v>19.64</v>
      </c>
      <c r="C209" s="78">
        <v>20.149999999999999</v>
      </c>
      <c r="D209" s="78">
        <v>19.47</v>
      </c>
      <c r="E209" s="78">
        <v>19.5</v>
      </c>
      <c r="F209" s="78">
        <v>1355087</v>
      </c>
      <c r="G209" s="78">
        <v>19.8</v>
      </c>
      <c r="H209" s="78">
        <v>19.79</v>
      </c>
      <c r="I209" s="78">
        <v>18.71</v>
      </c>
      <c r="J209" s="78">
        <v>19.73</v>
      </c>
      <c r="K209" s="78" t="s">
        <v>162</v>
      </c>
      <c r="L209" s="78">
        <v>0</v>
      </c>
      <c r="M209" s="78">
        <v>13550.87</v>
      </c>
      <c r="N209" s="78">
        <v>21215.77</v>
      </c>
      <c r="O209" s="78">
        <v>35225.54</v>
      </c>
      <c r="P209" s="78">
        <v>92.8</v>
      </c>
      <c r="Q209" s="78">
        <v>92.8</v>
      </c>
      <c r="R209" s="78">
        <v>82.76</v>
      </c>
      <c r="S209" s="78" t="s">
        <v>162</v>
      </c>
      <c r="T209" s="78">
        <v>893.72</v>
      </c>
      <c r="U209" s="78">
        <v>901.8</v>
      </c>
      <c r="V209" s="78">
        <v>885.59</v>
      </c>
      <c r="W209" s="78">
        <v>891.19</v>
      </c>
      <c r="X209" s="78">
        <v>7667414</v>
      </c>
    </row>
    <row r="210" spans="1:24" x14ac:dyDescent="0.2">
      <c r="A210" s="78" t="s">
        <v>367</v>
      </c>
      <c r="B210" s="78">
        <v>19.850000000000001</v>
      </c>
      <c r="C210" s="78">
        <v>20.14</v>
      </c>
      <c r="D210" s="78">
        <v>19.66</v>
      </c>
      <c r="E210" s="78">
        <v>19.96</v>
      </c>
      <c r="F210" s="78">
        <v>1988322</v>
      </c>
      <c r="G210" s="78">
        <v>19.73</v>
      </c>
      <c r="H210" s="78">
        <v>19.920000000000002</v>
      </c>
      <c r="I210" s="78">
        <v>18.77</v>
      </c>
      <c r="J210" s="78">
        <v>19.7</v>
      </c>
      <c r="K210" s="78" t="s">
        <v>162</v>
      </c>
      <c r="L210" s="78">
        <v>0</v>
      </c>
      <c r="M210" s="78">
        <v>19883.22</v>
      </c>
      <c r="N210" s="78">
        <v>20759.2</v>
      </c>
      <c r="O210" s="78">
        <v>34829.19</v>
      </c>
      <c r="P210" s="78">
        <v>83.29</v>
      </c>
      <c r="Q210" s="78" t="s">
        <v>162</v>
      </c>
      <c r="R210" s="78">
        <v>82.87</v>
      </c>
      <c r="S210" s="78" t="s">
        <v>162</v>
      </c>
      <c r="T210" s="78">
        <v>899.11</v>
      </c>
      <c r="U210" s="78">
        <v>917.27</v>
      </c>
      <c r="V210" s="78">
        <v>899.11</v>
      </c>
      <c r="W210" s="78">
        <v>915.98</v>
      </c>
      <c r="X210" s="78">
        <v>8111971</v>
      </c>
    </row>
    <row r="211" spans="1:24" x14ac:dyDescent="0.2">
      <c r="A211" s="78" t="s">
        <v>368</v>
      </c>
      <c r="B211" s="78">
        <v>19.899999999999999</v>
      </c>
      <c r="C211" s="78">
        <v>20.48</v>
      </c>
      <c r="D211" s="78">
        <v>19.8</v>
      </c>
      <c r="E211" s="78">
        <v>20.350000000000001</v>
      </c>
      <c r="F211" s="78">
        <v>2404765</v>
      </c>
      <c r="G211" s="78">
        <v>19.899999999999999</v>
      </c>
      <c r="H211" s="78">
        <v>20.02</v>
      </c>
      <c r="I211" s="78">
        <v>18.91</v>
      </c>
      <c r="J211" s="78">
        <v>19.670000000000002</v>
      </c>
      <c r="K211" s="78" t="s">
        <v>162</v>
      </c>
      <c r="L211" s="78">
        <v>0</v>
      </c>
      <c r="M211" s="78">
        <v>24047.65</v>
      </c>
      <c r="N211" s="78">
        <v>20602.919999999998</v>
      </c>
      <c r="O211" s="78">
        <v>32181.97</v>
      </c>
      <c r="P211" s="78">
        <v>87.34</v>
      </c>
      <c r="Q211" s="78" t="s">
        <v>162</v>
      </c>
      <c r="R211" s="78">
        <v>84.5</v>
      </c>
      <c r="S211" s="78" t="s">
        <v>162</v>
      </c>
      <c r="T211" s="78">
        <v>916.62</v>
      </c>
      <c r="U211" s="78">
        <v>922.81</v>
      </c>
      <c r="V211" s="78">
        <v>912.81</v>
      </c>
      <c r="W211" s="78">
        <v>920.97</v>
      </c>
      <c r="X211" s="78">
        <v>7390361</v>
      </c>
    </row>
    <row r="212" spans="1:24" x14ac:dyDescent="0.2">
      <c r="A212" s="78" t="s">
        <v>369</v>
      </c>
      <c r="B212" s="78">
        <v>20.36</v>
      </c>
      <c r="C212" s="78">
        <v>20.36</v>
      </c>
      <c r="D212" s="78">
        <v>19.18</v>
      </c>
      <c r="E212" s="78">
        <v>19.28</v>
      </c>
      <c r="F212" s="78">
        <v>2457383</v>
      </c>
      <c r="G212" s="78">
        <v>19.739999999999998</v>
      </c>
      <c r="H212" s="78">
        <v>19.96</v>
      </c>
      <c r="I212" s="78">
        <v>18.98</v>
      </c>
      <c r="J212" s="78">
        <v>19.63</v>
      </c>
      <c r="K212" s="78" t="s">
        <v>162</v>
      </c>
      <c r="L212" s="78">
        <v>0</v>
      </c>
      <c r="M212" s="78">
        <v>24573.83</v>
      </c>
      <c r="N212" s="78">
        <v>20508.740000000002</v>
      </c>
      <c r="O212" s="78">
        <v>30593.51</v>
      </c>
      <c r="P212" s="78">
        <v>86.11</v>
      </c>
      <c r="Q212" s="78" t="s">
        <v>162</v>
      </c>
      <c r="R212" s="78">
        <v>82.08</v>
      </c>
      <c r="S212" s="78" t="s">
        <v>162</v>
      </c>
      <c r="T212" s="78">
        <v>921.3</v>
      </c>
      <c r="U212" s="78">
        <v>922.07</v>
      </c>
      <c r="V212" s="78">
        <v>888.88</v>
      </c>
      <c r="W212" s="78">
        <v>893.51</v>
      </c>
      <c r="X212" s="78">
        <v>7071703</v>
      </c>
    </row>
    <row r="213" spans="1:24" x14ac:dyDescent="0.2">
      <c r="A213" s="78" t="s">
        <v>370</v>
      </c>
      <c r="B213" s="78">
        <v>19.23</v>
      </c>
      <c r="C213" s="78">
        <v>19.59</v>
      </c>
      <c r="D213" s="78">
        <v>19.23</v>
      </c>
      <c r="E213" s="78">
        <v>19.399999999999999</v>
      </c>
      <c r="F213" s="78">
        <v>1184997</v>
      </c>
      <c r="G213" s="78">
        <v>19.7</v>
      </c>
      <c r="H213" s="78">
        <v>19.84</v>
      </c>
      <c r="I213" s="78">
        <v>19.11</v>
      </c>
      <c r="J213" s="78">
        <v>19.57</v>
      </c>
      <c r="K213" s="78" t="s">
        <v>162</v>
      </c>
      <c r="L213" s="78">
        <v>0</v>
      </c>
      <c r="M213" s="78">
        <v>11849.97</v>
      </c>
      <c r="N213" s="78">
        <v>18781.11</v>
      </c>
      <c r="O213" s="78">
        <v>23357.919999999998</v>
      </c>
      <c r="P213" s="78">
        <v>73.91</v>
      </c>
      <c r="Q213" s="78" t="s">
        <v>162</v>
      </c>
      <c r="R213" s="78">
        <v>83.36</v>
      </c>
      <c r="S213" s="78" t="s">
        <v>162</v>
      </c>
      <c r="T213" s="78">
        <v>893.79</v>
      </c>
      <c r="U213" s="78">
        <v>911.9</v>
      </c>
      <c r="V213" s="78">
        <v>890.82</v>
      </c>
      <c r="W213" s="78">
        <v>898.34</v>
      </c>
      <c r="X213" s="78">
        <v>6529090</v>
      </c>
    </row>
    <row r="214" spans="1:24" x14ac:dyDescent="0.2">
      <c r="A214" s="78" t="s">
        <v>371</v>
      </c>
      <c r="B214" s="78">
        <v>19.16</v>
      </c>
      <c r="C214" s="78">
        <v>19.690000000000001</v>
      </c>
      <c r="D214" s="78">
        <v>18.59</v>
      </c>
      <c r="E214" s="78">
        <v>18.75</v>
      </c>
      <c r="F214" s="78">
        <v>1625736</v>
      </c>
      <c r="G214" s="78">
        <v>19.55</v>
      </c>
      <c r="H214" s="78">
        <v>19.670000000000002</v>
      </c>
      <c r="I214" s="78">
        <v>19.2</v>
      </c>
      <c r="J214" s="78">
        <v>19.510000000000002</v>
      </c>
      <c r="K214" s="78" t="s">
        <v>162</v>
      </c>
      <c r="L214" s="78">
        <v>0</v>
      </c>
      <c r="M214" s="78">
        <v>16257.36</v>
      </c>
      <c r="N214" s="78">
        <v>19322.41</v>
      </c>
      <c r="O214" s="78">
        <v>20269.09</v>
      </c>
      <c r="P214" s="78">
        <v>65.44</v>
      </c>
      <c r="Q214" s="78" t="s">
        <v>162</v>
      </c>
      <c r="R214" s="78">
        <v>82.88</v>
      </c>
      <c r="S214" s="78" t="s">
        <v>162</v>
      </c>
      <c r="T214" s="78">
        <v>892.63</v>
      </c>
      <c r="U214" s="78">
        <v>892.75</v>
      </c>
      <c r="V214" s="78">
        <v>868.26</v>
      </c>
      <c r="W214" s="78">
        <v>869.19</v>
      </c>
      <c r="X214" s="78">
        <v>6104312</v>
      </c>
    </row>
    <row r="215" spans="1:24" x14ac:dyDescent="0.2">
      <c r="A215" s="78" t="s">
        <v>372</v>
      </c>
      <c r="B215" s="78">
        <v>18.75</v>
      </c>
      <c r="C215" s="78">
        <v>19.149999999999999</v>
      </c>
      <c r="D215" s="78">
        <v>18.2</v>
      </c>
      <c r="E215" s="78">
        <v>19.149999999999999</v>
      </c>
      <c r="F215" s="78">
        <v>1470003</v>
      </c>
      <c r="G215" s="78">
        <v>19.39</v>
      </c>
      <c r="H215" s="78">
        <v>19.559999999999999</v>
      </c>
      <c r="I215" s="78">
        <v>19.309999999999999</v>
      </c>
      <c r="J215" s="78">
        <v>19.46</v>
      </c>
      <c r="K215" s="78" t="s">
        <v>162</v>
      </c>
      <c r="L215" s="78">
        <v>0</v>
      </c>
      <c r="M215" s="78">
        <v>14700.03</v>
      </c>
      <c r="N215" s="78">
        <v>18285.77</v>
      </c>
      <c r="O215" s="78">
        <v>19522.490000000002</v>
      </c>
      <c r="P215" s="78">
        <v>67.709999999999994</v>
      </c>
      <c r="Q215" s="78" t="s">
        <v>162</v>
      </c>
      <c r="R215" s="78">
        <v>85.37</v>
      </c>
      <c r="S215" s="78" t="s">
        <v>162</v>
      </c>
      <c r="T215" s="78">
        <v>866.98</v>
      </c>
      <c r="U215" s="78">
        <v>868.31</v>
      </c>
      <c r="V215" s="78">
        <v>849.56</v>
      </c>
      <c r="W215" s="78">
        <v>863.13</v>
      </c>
      <c r="X215" s="78">
        <v>4658928</v>
      </c>
    </row>
    <row r="216" spans="1:24" x14ac:dyDescent="0.2">
      <c r="A216" s="78" t="s">
        <v>373</v>
      </c>
      <c r="B216" s="78">
        <v>18.8</v>
      </c>
      <c r="C216" s="78">
        <v>19.600000000000001</v>
      </c>
      <c r="D216" s="78">
        <v>18.600000000000001</v>
      </c>
      <c r="E216" s="78">
        <v>19.48</v>
      </c>
      <c r="F216" s="78">
        <v>1768670</v>
      </c>
      <c r="G216" s="78">
        <v>19.21</v>
      </c>
      <c r="H216" s="78">
        <v>19.559999999999999</v>
      </c>
      <c r="I216" s="78">
        <v>19.399999999999999</v>
      </c>
      <c r="J216" s="78">
        <v>19.43</v>
      </c>
      <c r="K216" s="78" t="s">
        <v>162</v>
      </c>
      <c r="L216" s="78">
        <v>0</v>
      </c>
      <c r="M216" s="78">
        <v>17686.7</v>
      </c>
      <c r="N216" s="78">
        <v>17013.580000000002</v>
      </c>
      <c r="O216" s="78">
        <v>18808.25</v>
      </c>
      <c r="P216" s="78">
        <v>75.89</v>
      </c>
      <c r="Q216" s="78" t="s">
        <v>162</v>
      </c>
      <c r="R216" s="78">
        <v>85.98</v>
      </c>
      <c r="S216" s="78" t="s">
        <v>162</v>
      </c>
      <c r="T216" s="78">
        <v>856.2</v>
      </c>
      <c r="U216" s="78">
        <v>868.48</v>
      </c>
      <c r="V216" s="78">
        <v>852.04</v>
      </c>
      <c r="W216" s="78">
        <v>868.43</v>
      </c>
      <c r="X216" s="78">
        <v>4089330</v>
      </c>
    </row>
    <row r="217" spans="1:24" x14ac:dyDescent="0.2">
      <c r="A217" s="78" t="s">
        <v>374</v>
      </c>
      <c r="B217" s="78">
        <v>19.47</v>
      </c>
      <c r="C217" s="78">
        <v>19.62</v>
      </c>
      <c r="D217" s="78">
        <v>18.91</v>
      </c>
      <c r="E217" s="78">
        <v>18.95</v>
      </c>
      <c r="F217" s="78">
        <v>1289005</v>
      </c>
      <c r="G217" s="78">
        <v>19.149999999999999</v>
      </c>
      <c r="H217" s="78">
        <v>19.440000000000001</v>
      </c>
      <c r="I217" s="78">
        <v>19.47</v>
      </c>
      <c r="J217" s="78">
        <v>19.38</v>
      </c>
      <c r="K217" s="78" t="s">
        <v>162</v>
      </c>
      <c r="L217" s="78">
        <v>0</v>
      </c>
      <c r="M217" s="78">
        <v>12890.05</v>
      </c>
      <c r="N217" s="78">
        <v>14676.82</v>
      </c>
      <c r="O217" s="78">
        <v>17592.78</v>
      </c>
      <c r="P217" s="78">
        <v>64.430000000000007</v>
      </c>
      <c r="Q217" s="78" t="s">
        <v>162</v>
      </c>
      <c r="R217" s="78">
        <v>83.93</v>
      </c>
      <c r="S217" s="78" t="s">
        <v>162</v>
      </c>
      <c r="T217" s="78">
        <v>868.78</v>
      </c>
      <c r="U217" s="78">
        <v>874.3</v>
      </c>
      <c r="V217" s="78">
        <v>863.06</v>
      </c>
      <c r="W217" s="78">
        <v>864.81</v>
      </c>
      <c r="X217" s="78">
        <v>4401077</v>
      </c>
    </row>
    <row r="218" spans="1:24" x14ac:dyDescent="0.2">
      <c r="A218" s="78" t="s">
        <v>375</v>
      </c>
      <c r="B218" s="78">
        <v>18.600000000000001</v>
      </c>
      <c r="C218" s="78">
        <v>18.7</v>
      </c>
      <c r="D218" s="78">
        <v>18</v>
      </c>
      <c r="E218" s="78">
        <v>18.45</v>
      </c>
      <c r="F218" s="78">
        <v>1389585</v>
      </c>
      <c r="G218" s="78">
        <v>18.96</v>
      </c>
      <c r="H218" s="78">
        <v>19.329999999999998</v>
      </c>
      <c r="I218" s="78">
        <v>19.5</v>
      </c>
      <c r="J218" s="78">
        <v>19.309999999999999</v>
      </c>
      <c r="K218" s="78" t="s">
        <v>162</v>
      </c>
      <c r="L218" s="78">
        <v>0</v>
      </c>
      <c r="M218" s="78">
        <v>13895.85</v>
      </c>
      <c r="N218" s="78">
        <v>15086</v>
      </c>
      <c r="O218" s="78">
        <v>16933.55</v>
      </c>
      <c r="P218" s="78">
        <v>74.12</v>
      </c>
      <c r="Q218" s="78" t="s">
        <v>162</v>
      </c>
      <c r="R218" s="78">
        <v>81.760000000000005</v>
      </c>
      <c r="S218" s="78" t="s">
        <v>162</v>
      </c>
      <c r="T218" s="78">
        <v>856.67</v>
      </c>
      <c r="U218" s="78">
        <v>874.92</v>
      </c>
      <c r="V218" s="78">
        <v>852</v>
      </c>
      <c r="W218" s="78">
        <v>868.14</v>
      </c>
      <c r="X218" s="78">
        <v>4339727</v>
      </c>
    </row>
    <row r="219" spans="1:24" x14ac:dyDescent="0.2">
      <c r="A219" s="78" t="s">
        <v>376</v>
      </c>
      <c r="B219" s="78">
        <v>18.32</v>
      </c>
      <c r="C219" s="78">
        <v>18.66</v>
      </c>
      <c r="D219" s="78">
        <v>18</v>
      </c>
      <c r="E219" s="78">
        <v>18.36</v>
      </c>
      <c r="F219" s="78">
        <v>1182289</v>
      </c>
      <c r="G219" s="78">
        <v>18.88</v>
      </c>
      <c r="H219" s="78">
        <v>19.21</v>
      </c>
      <c r="I219" s="78">
        <v>19.5</v>
      </c>
      <c r="J219" s="78">
        <v>19.239999999999998</v>
      </c>
      <c r="K219" s="78" t="s">
        <v>162</v>
      </c>
      <c r="L219" s="78">
        <v>0</v>
      </c>
      <c r="M219" s="78">
        <v>11822.89</v>
      </c>
      <c r="N219" s="78">
        <v>14199.1</v>
      </c>
      <c r="O219" s="78">
        <v>16760.759999999998</v>
      </c>
      <c r="P219" s="78">
        <v>57.74</v>
      </c>
      <c r="Q219" s="78" t="s">
        <v>162</v>
      </c>
      <c r="R219" s="78">
        <v>81.38</v>
      </c>
      <c r="S219" s="78" t="s">
        <v>162</v>
      </c>
      <c r="T219" s="78">
        <v>866.99</v>
      </c>
      <c r="U219" s="78">
        <v>874.48</v>
      </c>
      <c r="V219" s="78">
        <v>860.63</v>
      </c>
      <c r="W219" s="78">
        <v>863.5</v>
      </c>
      <c r="X219" s="78">
        <v>4199906</v>
      </c>
    </row>
    <row r="220" spans="1:24" x14ac:dyDescent="0.2">
      <c r="A220" s="78" t="s">
        <v>377</v>
      </c>
      <c r="B220" s="78">
        <v>18.78</v>
      </c>
      <c r="C220" s="78">
        <v>20.2</v>
      </c>
      <c r="D220" s="78">
        <v>18.71</v>
      </c>
      <c r="E220" s="78">
        <v>20.2</v>
      </c>
      <c r="F220" s="78">
        <v>5791047</v>
      </c>
      <c r="G220" s="78">
        <v>19.09</v>
      </c>
      <c r="H220" s="78">
        <v>19.239999999999998</v>
      </c>
      <c r="I220" s="78">
        <v>19.579999999999998</v>
      </c>
      <c r="J220" s="78">
        <v>19.2</v>
      </c>
      <c r="K220" s="78" t="s">
        <v>162</v>
      </c>
      <c r="L220" s="78">
        <v>0</v>
      </c>
      <c r="M220" s="78">
        <v>57910.47</v>
      </c>
      <c r="N220" s="78">
        <v>22841.19</v>
      </c>
      <c r="O220" s="78">
        <v>20563.48</v>
      </c>
      <c r="P220" s="78">
        <v>67.88</v>
      </c>
      <c r="Q220" s="78" t="s">
        <v>162</v>
      </c>
      <c r="R220" s="78">
        <v>88.36</v>
      </c>
      <c r="S220" s="78" t="s">
        <v>162</v>
      </c>
      <c r="T220" s="78">
        <v>864.38</v>
      </c>
      <c r="U220" s="78">
        <v>871.28</v>
      </c>
      <c r="V220" s="78">
        <v>858.46</v>
      </c>
      <c r="W220" s="78">
        <v>866.84</v>
      </c>
      <c r="X220" s="78">
        <v>3976936</v>
      </c>
    </row>
    <row r="221" spans="1:24" x14ac:dyDescent="0.2">
      <c r="A221" s="78" t="s">
        <v>378</v>
      </c>
      <c r="B221" s="78">
        <v>20.85</v>
      </c>
      <c r="C221" s="78">
        <v>20.85</v>
      </c>
      <c r="D221" s="78">
        <v>19.82</v>
      </c>
      <c r="E221" s="78">
        <v>20</v>
      </c>
      <c r="F221" s="78">
        <v>5228225</v>
      </c>
      <c r="G221" s="78">
        <v>19.190000000000001</v>
      </c>
      <c r="H221" s="78">
        <v>19.2</v>
      </c>
      <c r="I221" s="78">
        <v>19.61</v>
      </c>
      <c r="J221" s="78">
        <v>19.16</v>
      </c>
      <c r="K221" s="78" t="s">
        <v>162</v>
      </c>
      <c r="L221" s="78">
        <v>0</v>
      </c>
      <c r="M221" s="78">
        <v>52282.25</v>
      </c>
      <c r="N221" s="78">
        <v>29760.3</v>
      </c>
      <c r="O221" s="78">
        <v>23386.94</v>
      </c>
      <c r="P221" s="78">
        <v>41.86</v>
      </c>
      <c r="Q221" s="78" t="s">
        <v>162</v>
      </c>
      <c r="R221" s="78">
        <v>86.38</v>
      </c>
      <c r="S221" s="78" t="s">
        <v>162</v>
      </c>
      <c r="T221" s="78">
        <v>872.2</v>
      </c>
      <c r="U221" s="78">
        <v>880.31</v>
      </c>
      <c r="V221" s="78">
        <v>866.74</v>
      </c>
      <c r="W221" s="78">
        <v>880.31</v>
      </c>
      <c r="X221" s="78">
        <v>4643474</v>
      </c>
    </row>
    <row r="222" spans="1:24" x14ac:dyDescent="0.2">
      <c r="A222" s="78" t="s">
        <v>379</v>
      </c>
      <c r="B222" s="78">
        <v>20</v>
      </c>
      <c r="C222" s="78">
        <v>21.33</v>
      </c>
      <c r="D222" s="78">
        <v>20</v>
      </c>
      <c r="E222" s="78">
        <v>20.440000000000001</v>
      </c>
      <c r="F222" s="78">
        <v>8906803</v>
      </c>
      <c r="G222" s="78">
        <v>19.489999999999998</v>
      </c>
      <c r="H222" s="78">
        <v>19.32</v>
      </c>
      <c r="I222" s="78">
        <v>19.64</v>
      </c>
      <c r="J222" s="78">
        <v>19.13</v>
      </c>
      <c r="K222" s="78" t="s">
        <v>162</v>
      </c>
      <c r="L222" s="78">
        <v>0</v>
      </c>
      <c r="M222" s="78">
        <v>89068.03</v>
      </c>
      <c r="N222" s="78">
        <v>44995.9</v>
      </c>
      <c r="O222" s="78">
        <v>29836.36</v>
      </c>
      <c r="P222" s="78">
        <v>67.739999999999995</v>
      </c>
      <c r="Q222" s="78" t="s">
        <v>162</v>
      </c>
      <c r="R222" s="78">
        <v>91.1</v>
      </c>
      <c r="S222" s="78">
        <v>91.1</v>
      </c>
      <c r="T222" s="78">
        <v>878.68</v>
      </c>
      <c r="U222" s="78">
        <v>878.68</v>
      </c>
      <c r="V222" s="78">
        <v>824.95</v>
      </c>
      <c r="W222" s="78">
        <v>838.11</v>
      </c>
      <c r="X222" s="78">
        <v>5836484</v>
      </c>
    </row>
    <row r="223" spans="1:24" x14ac:dyDescent="0.2">
      <c r="A223" s="78" t="s">
        <v>380</v>
      </c>
      <c r="B223" s="78">
        <v>20.99</v>
      </c>
      <c r="C223" s="78">
        <v>21.62</v>
      </c>
      <c r="D223" s="78">
        <v>20.399999999999999</v>
      </c>
      <c r="E223" s="78">
        <v>21.05</v>
      </c>
      <c r="F223" s="78">
        <v>7619423</v>
      </c>
      <c r="G223" s="78">
        <v>20.010000000000002</v>
      </c>
      <c r="H223" s="78">
        <v>19.48</v>
      </c>
      <c r="I223" s="78">
        <v>19.66</v>
      </c>
      <c r="J223" s="78">
        <v>19.11</v>
      </c>
      <c r="K223" s="78" t="s">
        <v>162</v>
      </c>
      <c r="L223" s="78">
        <v>0</v>
      </c>
      <c r="M223" s="78">
        <v>76194.23</v>
      </c>
      <c r="N223" s="78">
        <v>57455.57</v>
      </c>
      <c r="O223" s="78">
        <v>36270.79</v>
      </c>
      <c r="P223" s="78">
        <v>69.81</v>
      </c>
      <c r="Q223" s="78" t="s">
        <v>162</v>
      </c>
      <c r="R223" s="78">
        <v>91.17</v>
      </c>
      <c r="S223" s="78">
        <v>91.17</v>
      </c>
      <c r="T223" s="78">
        <v>861.55</v>
      </c>
      <c r="U223" s="78">
        <v>872.34</v>
      </c>
      <c r="V223" s="78">
        <v>852.87</v>
      </c>
      <c r="W223" s="78">
        <v>852.87</v>
      </c>
      <c r="X223" s="78">
        <v>5721672</v>
      </c>
    </row>
    <row r="224" spans="1:24" x14ac:dyDescent="0.2">
      <c r="A224" s="78" t="s">
        <v>381</v>
      </c>
      <c r="B224" s="78">
        <v>20.7</v>
      </c>
      <c r="C224" s="78">
        <v>21.61</v>
      </c>
      <c r="D224" s="78">
        <v>20.55</v>
      </c>
      <c r="E224" s="78">
        <v>21.29</v>
      </c>
      <c r="F224" s="78">
        <v>6012814</v>
      </c>
      <c r="G224" s="78">
        <v>20.6</v>
      </c>
      <c r="H224" s="78">
        <v>19.739999999999998</v>
      </c>
      <c r="I224" s="78">
        <v>19.7</v>
      </c>
      <c r="J224" s="78">
        <v>19.100000000000001</v>
      </c>
      <c r="K224" s="78" t="s">
        <v>162</v>
      </c>
      <c r="L224" s="78">
        <v>0</v>
      </c>
      <c r="M224" s="78">
        <v>60128.14</v>
      </c>
      <c r="N224" s="78">
        <v>67116.62</v>
      </c>
      <c r="O224" s="78">
        <v>40657.86</v>
      </c>
      <c r="P224" s="78">
        <v>82.12</v>
      </c>
      <c r="Q224" s="78" t="s">
        <v>162</v>
      </c>
      <c r="R224" s="78">
        <v>92.43</v>
      </c>
      <c r="S224" s="78">
        <v>92.43</v>
      </c>
      <c r="T224" s="78">
        <v>849.18</v>
      </c>
      <c r="U224" s="78">
        <v>849.18</v>
      </c>
      <c r="V224" s="78">
        <v>825.08</v>
      </c>
      <c r="W224" s="78">
        <v>829.18</v>
      </c>
      <c r="X224" s="78">
        <v>4038192</v>
      </c>
    </row>
    <row r="225" spans="1:24" x14ac:dyDescent="0.2">
      <c r="A225" s="78" t="s">
        <v>382</v>
      </c>
      <c r="B225" s="78">
        <v>21.1</v>
      </c>
      <c r="C225" s="78">
        <v>21.1</v>
      </c>
      <c r="D225" s="78">
        <v>19.16</v>
      </c>
      <c r="E225" s="78">
        <v>19.22</v>
      </c>
      <c r="F225" s="78">
        <v>4478642</v>
      </c>
      <c r="G225" s="78">
        <v>20.399999999999999</v>
      </c>
      <c r="H225" s="78">
        <v>19.739999999999998</v>
      </c>
      <c r="I225" s="78">
        <v>19.649999999999999</v>
      </c>
      <c r="J225" s="78">
        <v>19.079999999999998</v>
      </c>
      <c r="K225" s="78" t="s">
        <v>162</v>
      </c>
      <c r="L225" s="78">
        <v>0</v>
      </c>
      <c r="M225" s="78">
        <v>44786.42</v>
      </c>
      <c r="N225" s="78">
        <v>64491.81</v>
      </c>
      <c r="O225" s="78">
        <v>43666.5</v>
      </c>
      <c r="P225" s="78">
        <v>70.98</v>
      </c>
      <c r="Q225" s="78" t="s">
        <v>162</v>
      </c>
      <c r="R225" s="78">
        <v>89.58</v>
      </c>
      <c r="S225" s="78" t="s">
        <v>162</v>
      </c>
      <c r="T225" s="78">
        <v>825.61</v>
      </c>
      <c r="U225" s="78">
        <v>826.09</v>
      </c>
      <c r="V225" s="78">
        <v>790.3</v>
      </c>
      <c r="W225" s="78">
        <v>792.5</v>
      </c>
      <c r="X225" s="78">
        <v>3444620</v>
      </c>
    </row>
    <row r="226" spans="1:24" x14ac:dyDescent="0.2">
      <c r="A226" s="78" t="s">
        <v>383</v>
      </c>
      <c r="B226" s="78">
        <v>18.78</v>
      </c>
      <c r="C226" s="78">
        <v>19.36</v>
      </c>
      <c r="D226" s="78">
        <v>18.21</v>
      </c>
      <c r="E226" s="78">
        <v>19.059999999999999</v>
      </c>
      <c r="F226" s="78">
        <v>3090849</v>
      </c>
      <c r="G226" s="78">
        <v>20.21</v>
      </c>
      <c r="H226" s="78">
        <v>19.7</v>
      </c>
      <c r="I226" s="78">
        <v>19.63</v>
      </c>
      <c r="J226" s="78">
        <v>19.059999999999999</v>
      </c>
      <c r="K226" s="78" t="s">
        <v>162</v>
      </c>
      <c r="L226" s="78">
        <v>0</v>
      </c>
      <c r="M226" s="78">
        <v>30908.49</v>
      </c>
      <c r="N226" s="78">
        <v>60217.06</v>
      </c>
      <c r="O226" s="78">
        <v>44988.68</v>
      </c>
      <c r="P226" s="78">
        <v>81.239999999999995</v>
      </c>
      <c r="Q226" s="78" t="s">
        <v>162</v>
      </c>
      <c r="R226" s="78">
        <v>89.21</v>
      </c>
      <c r="S226" s="78" t="s">
        <v>162</v>
      </c>
      <c r="T226" s="78">
        <v>788.44</v>
      </c>
      <c r="U226" s="78">
        <v>801.93</v>
      </c>
      <c r="V226" s="78">
        <v>783.28</v>
      </c>
      <c r="W226" s="78">
        <v>798.1</v>
      </c>
      <c r="X226" s="78">
        <v>3163314</v>
      </c>
    </row>
    <row r="227" spans="1:24" x14ac:dyDescent="0.2">
      <c r="A227" s="78" t="s">
        <v>384</v>
      </c>
      <c r="B227" s="78">
        <v>18.989999999999998</v>
      </c>
      <c r="C227" s="78">
        <v>19.170000000000002</v>
      </c>
      <c r="D227" s="78">
        <v>18.579999999999998</v>
      </c>
      <c r="E227" s="78">
        <v>18.97</v>
      </c>
      <c r="F227" s="78">
        <v>2312920</v>
      </c>
      <c r="G227" s="78">
        <v>19.920000000000002</v>
      </c>
      <c r="H227" s="78">
        <v>19.7</v>
      </c>
      <c r="I227" s="78">
        <v>19.57</v>
      </c>
      <c r="J227" s="78">
        <v>19.059999999999999</v>
      </c>
      <c r="K227" s="78" t="s">
        <v>162</v>
      </c>
      <c r="L227" s="78">
        <v>0</v>
      </c>
      <c r="M227" s="78">
        <v>23129.200000000001</v>
      </c>
      <c r="N227" s="78">
        <v>47029.3</v>
      </c>
      <c r="O227" s="78">
        <v>46012.6</v>
      </c>
      <c r="P227" s="78">
        <v>84.11</v>
      </c>
      <c r="Q227" s="78" t="s">
        <v>162</v>
      </c>
      <c r="R227" s="78">
        <v>89.26</v>
      </c>
      <c r="S227" s="78" t="s">
        <v>162</v>
      </c>
      <c r="T227" s="78">
        <v>797.18</v>
      </c>
      <c r="U227" s="78">
        <v>806.42</v>
      </c>
      <c r="V227" s="78">
        <v>794.37</v>
      </c>
      <c r="W227" s="78">
        <v>802.63</v>
      </c>
      <c r="X227" s="78">
        <v>3027376</v>
      </c>
    </row>
    <row r="228" spans="1:24" x14ac:dyDescent="0.2">
      <c r="A228" s="78" t="s">
        <v>385</v>
      </c>
      <c r="B228" s="78">
        <v>19.12</v>
      </c>
      <c r="C228" s="78">
        <v>20.87</v>
      </c>
      <c r="D228" s="78">
        <v>18.78</v>
      </c>
      <c r="E228" s="78">
        <v>20.79</v>
      </c>
      <c r="F228" s="78">
        <v>9370409</v>
      </c>
      <c r="G228" s="78">
        <v>19.87</v>
      </c>
      <c r="H228" s="78">
        <v>19.940000000000001</v>
      </c>
      <c r="I228" s="78">
        <v>19.63</v>
      </c>
      <c r="J228" s="78">
        <v>19.07</v>
      </c>
      <c r="K228" s="78" t="s">
        <v>162</v>
      </c>
      <c r="L228" s="78">
        <v>0</v>
      </c>
      <c r="M228" s="78">
        <v>93704.09</v>
      </c>
      <c r="N228" s="78">
        <v>50531.27</v>
      </c>
      <c r="O228" s="78">
        <v>53993.42</v>
      </c>
      <c r="P228" s="78">
        <v>88.07</v>
      </c>
      <c r="Q228" s="78" t="s">
        <v>162</v>
      </c>
      <c r="R228" s="78">
        <v>93.4</v>
      </c>
      <c r="S228" s="78">
        <v>93.4</v>
      </c>
      <c r="T228" s="78">
        <v>799.49</v>
      </c>
      <c r="U228" s="78">
        <v>819.97</v>
      </c>
      <c r="V228" s="78">
        <v>788.62</v>
      </c>
      <c r="W228" s="78">
        <v>809.43</v>
      </c>
      <c r="X228" s="78">
        <v>4313035</v>
      </c>
    </row>
    <row r="229" spans="1:24" x14ac:dyDescent="0.2">
      <c r="A229" s="78" t="s">
        <v>386</v>
      </c>
      <c r="B229" s="78">
        <v>20.190000000000001</v>
      </c>
      <c r="C229" s="78">
        <v>21.28</v>
      </c>
      <c r="D229" s="78">
        <v>20.059999999999999</v>
      </c>
      <c r="E229" s="78">
        <v>21.25</v>
      </c>
      <c r="F229" s="78">
        <v>8105875</v>
      </c>
      <c r="G229" s="78">
        <v>19.86</v>
      </c>
      <c r="H229" s="78">
        <v>20.23</v>
      </c>
      <c r="I229" s="78">
        <v>19.72</v>
      </c>
      <c r="J229" s="78">
        <v>19.09</v>
      </c>
      <c r="K229" s="78" t="s">
        <v>162</v>
      </c>
      <c r="L229" s="78">
        <v>0</v>
      </c>
      <c r="M229" s="78">
        <v>81058.75</v>
      </c>
      <c r="N229" s="78">
        <v>54717.39</v>
      </c>
      <c r="O229" s="78">
        <v>60917.01</v>
      </c>
      <c r="P229" s="78">
        <v>90.88</v>
      </c>
      <c r="Q229" s="78">
        <v>90.88</v>
      </c>
      <c r="R229" s="78">
        <v>94.66</v>
      </c>
      <c r="S229" s="78">
        <v>94.66</v>
      </c>
      <c r="T229" s="78">
        <v>802.13</v>
      </c>
      <c r="U229" s="78">
        <v>812.17</v>
      </c>
      <c r="V229" s="78">
        <v>796.19</v>
      </c>
      <c r="W229" s="78">
        <v>798.84</v>
      </c>
      <c r="X229" s="78">
        <v>3100104</v>
      </c>
    </row>
    <row r="230" spans="1:24" x14ac:dyDescent="0.2">
      <c r="A230" s="78" t="s">
        <v>387</v>
      </c>
      <c r="B230" s="78">
        <v>21.16</v>
      </c>
      <c r="C230" s="78">
        <v>21.98</v>
      </c>
      <c r="D230" s="78">
        <v>20.75</v>
      </c>
      <c r="E230" s="78">
        <v>20.91</v>
      </c>
      <c r="F230" s="78">
        <v>6449516</v>
      </c>
      <c r="G230" s="78">
        <v>20.2</v>
      </c>
      <c r="H230" s="78">
        <v>20.3</v>
      </c>
      <c r="I230" s="78">
        <v>19.77</v>
      </c>
      <c r="J230" s="78">
        <v>19.11</v>
      </c>
      <c r="K230" s="78" t="s">
        <v>162</v>
      </c>
      <c r="L230" s="78">
        <v>0</v>
      </c>
      <c r="M230" s="78">
        <v>64495.16</v>
      </c>
      <c r="N230" s="78">
        <v>58659.14</v>
      </c>
      <c r="O230" s="78">
        <v>61575.48</v>
      </c>
      <c r="P230" s="78">
        <v>93.72</v>
      </c>
      <c r="Q230" s="78">
        <v>93.72</v>
      </c>
      <c r="R230" s="78">
        <v>94.31</v>
      </c>
      <c r="S230" s="78">
        <v>94.31</v>
      </c>
      <c r="T230" s="78">
        <v>798.81</v>
      </c>
      <c r="U230" s="78">
        <v>803.74</v>
      </c>
      <c r="V230" s="78">
        <v>789.79</v>
      </c>
      <c r="W230" s="78">
        <v>790.79</v>
      </c>
      <c r="X230" s="78">
        <v>2535366</v>
      </c>
    </row>
    <row r="231" spans="1:24" x14ac:dyDescent="0.2">
      <c r="A231" s="78" t="s">
        <v>388</v>
      </c>
      <c r="B231" s="78">
        <v>21.05</v>
      </c>
      <c r="C231" s="78">
        <v>22.52</v>
      </c>
      <c r="D231" s="78">
        <v>20.91</v>
      </c>
      <c r="E231" s="78">
        <v>21.63</v>
      </c>
      <c r="F231" s="78">
        <v>10680758</v>
      </c>
      <c r="G231" s="78">
        <v>20.71</v>
      </c>
      <c r="H231" s="78">
        <v>20.46</v>
      </c>
      <c r="I231" s="78">
        <v>19.829999999999998</v>
      </c>
      <c r="J231" s="78">
        <v>19.13</v>
      </c>
      <c r="K231" s="78" t="s">
        <v>162</v>
      </c>
      <c r="L231" s="78">
        <v>0</v>
      </c>
      <c r="M231" s="78">
        <v>106807.58</v>
      </c>
      <c r="N231" s="78">
        <v>73838.95</v>
      </c>
      <c r="O231" s="78">
        <v>67028.009999999995</v>
      </c>
      <c r="P231" s="78">
        <v>95.74</v>
      </c>
      <c r="Q231" s="78">
        <v>95.74</v>
      </c>
      <c r="R231" s="78">
        <v>96.28</v>
      </c>
      <c r="S231" s="78">
        <v>96.28</v>
      </c>
      <c r="T231" s="78">
        <v>787.08</v>
      </c>
      <c r="U231" s="78">
        <v>787.08</v>
      </c>
      <c r="V231" s="78">
        <v>765.04</v>
      </c>
      <c r="W231" s="78">
        <v>768.92</v>
      </c>
      <c r="X231" s="78">
        <v>3434003</v>
      </c>
    </row>
    <row r="232" spans="1:24" x14ac:dyDescent="0.2">
      <c r="A232" s="78" t="s">
        <v>389</v>
      </c>
      <c r="B232" s="78">
        <v>21.55</v>
      </c>
      <c r="C232" s="78">
        <v>22.25</v>
      </c>
      <c r="D232" s="78">
        <v>20.55</v>
      </c>
      <c r="E232" s="78">
        <v>21.7</v>
      </c>
      <c r="F232" s="78">
        <v>8189691</v>
      </c>
      <c r="G232" s="78">
        <v>21.26</v>
      </c>
      <c r="H232" s="78">
        <v>20.59</v>
      </c>
      <c r="I232" s="78">
        <v>19.95</v>
      </c>
      <c r="J232" s="78">
        <v>19.16</v>
      </c>
      <c r="K232" s="78" t="s">
        <v>162</v>
      </c>
      <c r="L232" s="78">
        <v>0</v>
      </c>
      <c r="M232" s="78">
        <v>81896.91</v>
      </c>
      <c r="N232" s="78">
        <v>85592.5</v>
      </c>
      <c r="O232" s="78">
        <v>66310.899999999994</v>
      </c>
      <c r="P232" s="78">
        <v>96.15</v>
      </c>
      <c r="Q232" s="78">
        <v>96.15</v>
      </c>
      <c r="R232" s="78">
        <v>96.78</v>
      </c>
      <c r="S232" s="78">
        <v>96.78</v>
      </c>
      <c r="T232" s="78">
        <v>766.18</v>
      </c>
      <c r="U232" s="78">
        <v>773.77</v>
      </c>
      <c r="V232" s="78">
        <v>754.32</v>
      </c>
      <c r="W232" s="78">
        <v>755.76</v>
      </c>
      <c r="X232" s="78">
        <v>3208381</v>
      </c>
    </row>
    <row r="233" spans="1:24" x14ac:dyDescent="0.2">
      <c r="A233" s="78" t="s">
        <v>390</v>
      </c>
      <c r="B233" s="78">
        <v>21.45</v>
      </c>
      <c r="C233" s="78">
        <v>22.18</v>
      </c>
      <c r="D233" s="78">
        <v>20.6</v>
      </c>
      <c r="E233" s="78">
        <v>20.75</v>
      </c>
      <c r="F233" s="78">
        <v>7962528</v>
      </c>
      <c r="G233" s="78">
        <v>21.25</v>
      </c>
      <c r="H233" s="78">
        <v>20.56</v>
      </c>
      <c r="I233" s="78">
        <v>20.02</v>
      </c>
      <c r="J233" s="78">
        <v>19.16</v>
      </c>
      <c r="K233" s="78" t="s">
        <v>162</v>
      </c>
      <c r="L233" s="78">
        <v>0</v>
      </c>
      <c r="M233" s="78">
        <v>79625.279999999999</v>
      </c>
      <c r="N233" s="78">
        <v>82776.73</v>
      </c>
      <c r="O233" s="78">
        <v>66654</v>
      </c>
      <c r="P233" s="78">
        <v>94.56</v>
      </c>
      <c r="Q233" s="78">
        <v>94.56</v>
      </c>
      <c r="R233" s="78">
        <v>96.25</v>
      </c>
      <c r="S233" s="78">
        <v>96.25</v>
      </c>
      <c r="T233" s="78">
        <v>751.55</v>
      </c>
      <c r="U233" s="78">
        <v>756.81</v>
      </c>
      <c r="V233" s="78">
        <v>743.27</v>
      </c>
      <c r="W233" s="78">
        <v>746.56</v>
      </c>
      <c r="X233" s="78">
        <v>3484289</v>
      </c>
    </row>
    <row r="234" spans="1:24" x14ac:dyDescent="0.2">
      <c r="A234" s="78" t="s">
        <v>391</v>
      </c>
      <c r="B234" s="78">
        <v>20.399999999999999</v>
      </c>
      <c r="C234" s="78">
        <v>22.7</v>
      </c>
      <c r="D234" s="78">
        <v>20.100000000000001</v>
      </c>
      <c r="E234" s="78">
        <v>22.62</v>
      </c>
      <c r="F234" s="78">
        <v>7122560</v>
      </c>
      <c r="G234" s="78">
        <v>21.52</v>
      </c>
      <c r="H234" s="78">
        <v>20.69</v>
      </c>
      <c r="I234" s="78">
        <v>20.21</v>
      </c>
      <c r="J234" s="78">
        <v>19.21</v>
      </c>
      <c r="K234" s="78" t="s">
        <v>162</v>
      </c>
      <c r="L234" s="78">
        <v>0</v>
      </c>
      <c r="M234" s="78">
        <v>71225.600000000006</v>
      </c>
      <c r="N234" s="78">
        <v>80810.11</v>
      </c>
      <c r="O234" s="78">
        <v>67763.75</v>
      </c>
      <c r="P234" s="78">
        <v>95.92</v>
      </c>
      <c r="Q234" s="78">
        <v>95.92</v>
      </c>
      <c r="R234" s="78">
        <v>97.25</v>
      </c>
      <c r="S234" s="78">
        <v>97.25</v>
      </c>
      <c r="T234" s="78">
        <v>745.52</v>
      </c>
      <c r="U234" s="78">
        <v>778.78</v>
      </c>
      <c r="V234" s="78">
        <v>745.52</v>
      </c>
      <c r="W234" s="78">
        <v>778.78</v>
      </c>
      <c r="X234" s="78">
        <v>4329477</v>
      </c>
    </row>
    <row r="235" spans="1:24" x14ac:dyDescent="0.2">
      <c r="A235" s="78" t="s">
        <v>392</v>
      </c>
      <c r="B235" s="78">
        <v>22.1</v>
      </c>
      <c r="C235" s="78">
        <v>23.3</v>
      </c>
      <c r="D235" s="78">
        <v>21.95</v>
      </c>
      <c r="E235" s="78">
        <v>23.04</v>
      </c>
      <c r="F235" s="78">
        <v>8504513</v>
      </c>
      <c r="G235" s="78">
        <v>21.95</v>
      </c>
      <c r="H235" s="78">
        <v>21.07</v>
      </c>
      <c r="I235" s="78">
        <v>20.41</v>
      </c>
      <c r="J235" s="78">
        <v>19.28</v>
      </c>
      <c r="K235" s="78" t="s">
        <v>162</v>
      </c>
      <c r="L235" s="78">
        <v>0</v>
      </c>
      <c r="M235" s="78">
        <v>85045.13</v>
      </c>
      <c r="N235" s="78">
        <v>84920.1</v>
      </c>
      <c r="O235" s="78">
        <v>71789.62</v>
      </c>
      <c r="P235" s="78">
        <v>96.71</v>
      </c>
      <c r="Q235" s="78">
        <v>96.71</v>
      </c>
      <c r="R235" s="78">
        <v>97.58</v>
      </c>
      <c r="S235" s="78">
        <v>97.58</v>
      </c>
      <c r="T235" s="78">
        <v>774.66</v>
      </c>
      <c r="U235" s="78">
        <v>793.44</v>
      </c>
      <c r="V235" s="78">
        <v>767.07</v>
      </c>
      <c r="W235" s="78">
        <v>793.44</v>
      </c>
      <c r="X235" s="78">
        <v>5077001</v>
      </c>
    </row>
    <row r="236" spans="1:24" x14ac:dyDescent="0.2">
      <c r="A236" s="78" t="s">
        <v>393</v>
      </c>
      <c r="B236" s="78">
        <v>23.04</v>
      </c>
      <c r="C236" s="78">
        <v>23.13</v>
      </c>
      <c r="D236" s="78">
        <v>22.16</v>
      </c>
      <c r="E236" s="78">
        <v>22.21</v>
      </c>
      <c r="F236" s="78">
        <v>5423145</v>
      </c>
      <c r="G236" s="78">
        <v>22.06</v>
      </c>
      <c r="H236" s="78">
        <v>21.39</v>
      </c>
      <c r="I236" s="78">
        <v>20.54</v>
      </c>
      <c r="J236" s="78">
        <v>19.34</v>
      </c>
      <c r="K236" s="78" t="s">
        <v>162</v>
      </c>
      <c r="L236" s="78">
        <v>0</v>
      </c>
      <c r="M236" s="78">
        <v>54231.45</v>
      </c>
      <c r="N236" s="78">
        <v>74404.88</v>
      </c>
      <c r="O236" s="78">
        <v>74121.91</v>
      </c>
      <c r="P236" s="78">
        <v>95.85</v>
      </c>
      <c r="Q236" s="78">
        <v>95.85</v>
      </c>
      <c r="R236" s="78">
        <v>97.08</v>
      </c>
      <c r="S236" s="78">
        <v>97.08</v>
      </c>
      <c r="T236" s="78">
        <v>791.82</v>
      </c>
      <c r="U236" s="78">
        <v>799.66</v>
      </c>
      <c r="V236" s="78">
        <v>780.92</v>
      </c>
      <c r="W236" s="78">
        <v>781.42</v>
      </c>
      <c r="X236" s="78">
        <v>4050591</v>
      </c>
    </row>
    <row r="237" spans="1:24" x14ac:dyDescent="0.2">
      <c r="A237" s="78" t="s">
        <v>394</v>
      </c>
      <c r="B237" s="78">
        <v>22.5</v>
      </c>
      <c r="C237" s="78">
        <v>22.65</v>
      </c>
      <c r="D237" s="78">
        <v>21.25</v>
      </c>
      <c r="E237" s="78">
        <v>21.38</v>
      </c>
      <c r="F237" s="78">
        <v>5189641</v>
      </c>
      <c r="G237" s="78">
        <v>22</v>
      </c>
      <c r="H237" s="78">
        <v>21.63</v>
      </c>
      <c r="I237" s="78">
        <v>20.67</v>
      </c>
      <c r="J237" s="78">
        <v>19.37</v>
      </c>
      <c r="K237" s="78" t="s">
        <v>162</v>
      </c>
      <c r="L237" s="78">
        <v>0</v>
      </c>
      <c r="M237" s="78">
        <v>51896.41</v>
      </c>
      <c r="N237" s="78">
        <v>68404.77</v>
      </c>
      <c r="O237" s="78">
        <v>76998.63</v>
      </c>
      <c r="P237" s="78">
        <v>95.48</v>
      </c>
      <c r="Q237" s="78">
        <v>95.48</v>
      </c>
      <c r="R237" s="78">
        <v>96.98</v>
      </c>
      <c r="S237" s="78">
        <v>96.98</v>
      </c>
      <c r="T237" s="78">
        <v>786.98</v>
      </c>
      <c r="U237" s="78">
        <v>791.23</v>
      </c>
      <c r="V237" s="78">
        <v>760.92</v>
      </c>
      <c r="W237" s="78">
        <v>761.34</v>
      </c>
      <c r="X237" s="78">
        <v>3864116</v>
      </c>
    </row>
    <row r="238" spans="1:24" x14ac:dyDescent="0.2">
      <c r="A238" s="78" t="s">
        <v>395</v>
      </c>
      <c r="B238" s="78">
        <v>21.1</v>
      </c>
      <c r="C238" s="78">
        <v>23.47</v>
      </c>
      <c r="D238" s="78">
        <v>20.8</v>
      </c>
      <c r="E238" s="78">
        <v>22.97</v>
      </c>
      <c r="F238" s="78">
        <v>8665095</v>
      </c>
      <c r="G238" s="78">
        <v>22.44</v>
      </c>
      <c r="H238" s="78">
        <v>21.85</v>
      </c>
      <c r="I238" s="78">
        <v>20.89</v>
      </c>
      <c r="J238" s="78">
        <v>19.440000000000001</v>
      </c>
      <c r="K238" s="78" t="s">
        <v>162</v>
      </c>
      <c r="L238" s="78">
        <v>0</v>
      </c>
      <c r="M238" s="78">
        <v>86650.95</v>
      </c>
      <c r="N238" s="78">
        <v>69809.91</v>
      </c>
      <c r="O238" s="78">
        <v>76293.320000000007</v>
      </c>
      <c r="P238" s="78">
        <v>96.3</v>
      </c>
      <c r="Q238" s="78">
        <v>96.3</v>
      </c>
      <c r="R238" s="78">
        <v>98.13</v>
      </c>
      <c r="S238" s="78">
        <v>98.13</v>
      </c>
      <c r="T238" s="78">
        <v>754.48</v>
      </c>
      <c r="U238" s="78">
        <v>767.32</v>
      </c>
      <c r="V238" s="78">
        <v>727.74</v>
      </c>
      <c r="W238" s="78">
        <v>757.9</v>
      </c>
      <c r="X238" s="78">
        <v>4661591</v>
      </c>
    </row>
    <row r="239" spans="1:24" x14ac:dyDescent="0.2">
      <c r="A239" s="78" t="s">
        <v>396</v>
      </c>
      <c r="B239" s="78">
        <v>22.5</v>
      </c>
      <c r="C239" s="78">
        <v>23.4</v>
      </c>
      <c r="D239" s="78">
        <v>22.18</v>
      </c>
      <c r="E239" s="78">
        <v>23.09</v>
      </c>
      <c r="F239" s="78">
        <v>7738284</v>
      </c>
      <c r="G239" s="78">
        <v>22.54</v>
      </c>
      <c r="H239" s="78">
        <v>22.03</v>
      </c>
      <c r="I239" s="78">
        <v>21.13</v>
      </c>
      <c r="J239" s="78">
        <v>19.5</v>
      </c>
      <c r="K239" s="78" t="s">
        <v>162</v>
      </c>
      <c r="L239" s="78">
        <v>0</v>
      </c>
      <c r="M239" s="78">
        <v>77382.84</v>
      </c>
      <c r="N239" s="78">
        <v>71041.36</v>
      </c>
      <c r="O239" s="78">
        <v>75925.73</v>
      </c>
      <c r="P239" s="78">
        <v>97.04</v>
      </c>
      <c r="Q239" s="78">
        <v>97.04</v>
      </c>
      <c r="R239" s="78">
        <v>98.18</v>
      </c>
      <c r="S239" s="78">
        <v>98.18</v>
      </c>
      <c r="T239" s="78">
        <v>754.89</v>
      </c>
      <c r="U239" s="78">
        <v>770.38</v>
      </c>
      <c r="V239" s="78">
        <v>750.96</v>
      </c>
      <c r="W239" s="78">
        <v>761.44</v>
      </c>
      <c r="X239" s="78">
        <v>3634598</v>
      </c>
    </row>
    <row r="240" spans="1:24" x14ac:dyDescent="0.2">
      <c r="A240" s="78" t="s">
        <v>397</v>
      </c>
      <c r="B240" s="78">
        <v>22.8</v>
      </c>
      <c r="C240" s="78">
        <v>23.58</v>
      </c>
      <c r="D240" s="78">
        <v>22.41</v>
      </c>
      <c r="E240" s="78">
        <v>22.65</v>
      </c>
      <c r="F240" s="78">
        <v>6180882</v>
      </c>
      <c r="G240" s="78">
        <v>22.46</v>
      </c>
      <c r="H240" s="78">
        <v>22.2</v>
      </c>
      <c r="I240" s="78">
        <v>21.25</v>
      </c>
      <c r="J240" s="78">
        <v>19.57</v>
      </c>
      <c r="K240" s="78" t="s">
        <v>162</v>
      </c>
      <c r="L240" s="78">
        <v>0</v>
      </c>
      <c r="M240" s="78">
        <v>61808.82</v>
      </c>
      <c r="N240" s="78">
        <v>66394.09</v>
      </c>
      <c r="O240" s="78">
        <v>75657.09</v>
      </c>
      <c r="P240" s="78">
        <v>97.02</v>
      </c>
      <c r="Q240" s="78">
        <v>97.02</v>
      </c>
      <c r="R240" s="78">
        <v>98.16</v>
      </c>
      <c r="S240" s="78">
        <v>98.16</v>
      </c>
      <c r="T240" s="78">
        <v>760.67</v>
      </c>
      <c r="U240" s="78">
        <v>769.92</v>
      </c>
      <c r="V240" s="78">
        <v>751.61</v>
      </c>
      <c r="W240" s="78">
        <v>753.05</v>
      </c>
      <c r="X240" s="78">
        <v>2920371</v>
      </c>
    </row>
    <row r="241" spans="1:24" x14ac:dyDescent="0.2">
      <c r="A241" s="78" t="s">
        <v>398</v>
      </c>
      <c r="B241" s="78">
        <v>22.3</v>
      </c>
      <c r="C241" s="78">
        <v>23.07</v>
      </c>
      <c r="D241" s="78">
        <v>21.47</v>
      </c>
      <c r="E241" s="78">
        <v>21.7</v>
      </c>
      <c r="F241" s="78">
        <v>5560836</v>
      </c>
      <c r="G241" s="78">
        <v>22.36</v>
      </c>
      <c r="H241" s="78">
        <v>22.21</v>
      </c>
      <c r="I241" s="78">
        <v>21.34</v>
      </c>
      <c r="J241" s="78">
        <v>19.61</v>
      </c>
      <c r="K241" s="78" t="s">
        <v>162</v>
      </c>
      <c r="L241" s="78">
        <v>0</v>
      </c>
      <c r="M241" s="78">
        <v>55608.36</v>
      </c>
      <c r="N241" s="78">
        <v>66669.48</v>
      </c>
      <c r="O241" s="78">
        <v>70537.17</v>
      </c>
      <c r="P241" s="78">
        <v>97.14</v>
      </c>
      <c r="Q241" s="78">
        <v>97.14</v>
      </c>
      <c r="R241" s="78">
        <v>98.09</v>
      </c>
      <c r="S241" s="78">
        <v>98.09</v>
      </c>
      <c r="T241" s="78">
        <v>749.61</v>
      </c>
      <c r="U241" s="78">
        <v>749.92</v>
      </c>
      <c r="V241" s="78">
        <v>725.11</v>
      </c>
      <c r="W241" s="78">
        <v>727.17</v>
      </c>
      <c r="X241" s="78">
        <v>3309758</v>
      </c>
    </row>
    <row r="242" spans="1:24" x14ac:dyDescent="0.2">
      <c r="A242" s="78" t="s">
        <v>399</v>
      </c>
      <c r="B242" s="78">
        <v>21.5</v>
      </c>
      <c r="C242" s="78">
        <v>21.93</v>
      </c>
      <c r="D242" s="78">
        <v>20</v>
      </c>
      <c r="E242" s="78">
        <v>20.5</v>
      </c>
      <c r="F242" s="78">
        <v>4951100</v>
      </c>
      <c r="G242" s="78">
        <v>22.18</v>
      </c>
      <c r="H242" s="78">
        <v>22.09</v>
      </c>
      <c r="I242" s="78">
        <v>21.34</v>
      </c>
      <c r="J242" s="78">
        <v>19.649999999999999</v>
      </c>
      <c r="K242" s="78" t="s">
        <v>162</v>
      </c>
      <c r="L242" s="78">
        <v>0</v>
      </c>
      <c r="M242" s="78">
        <v>49511</v>
      </c>
      <c r="N242" s="78">
        <v>66192.399999999994</v>
      </c>
      <c r="O242" s="78">
        <v>67298.59</v>
      </c>
      <c r="P242" s="78">
        <v>95.41</v>
      </c>
      <c r="Q242" s="78">
        <v>95.41</v>
      </c>
      <c r="R242" s="78">
        <v>97.48</v>
      </c>
      <c r="S242" s="78">
        <v>97.48</v>
      </c>
      <c r="T242" s="78">
        <v>721.84</v>
      </c>
      <c r="U242" s="78">
        <v>721.84</v>
      </c>
      <c r="V242" s="78">
        <v>700.11</v>
      </c>
      <c r="W242" s="78">
        <v>717.55</v>
      </c>
      <c r="X242" s="78">
        <v>3184213</v>
      </c>
    </row>
    <row r="243" spans="1:24" x14ac:dyDescent="0.2">
      <c r="A243" s="78" t="s">
        <v>400</v>
      </c>
      <c r="B243" s="78">
        <v>20.45</v>
      </c>
      <c r="C243" s="78">
        <v>20.88</v>
      </c>
      <c r="D243" s="78">
        <v>20.100000000000001</v>
      </c>
      <c r="E243" s="78">
        <v>20.5</v>
      </c>
      <c r="F243" s="78">
        <v>3068816</v>
      </c>
      <c r="G243" s="78">
        <v>21.69</v>
      </c>
      <c r="H243" s="78">
        <v>22.07</v>
      </c>
      <c r="I243" s="78">
        <v>21.31</v>
      </c>
      <c r="J243" s="78">
        <v>19.7</v>
      </c>
      <c r="K243" s="78" t="s">
        <v>162</v>
      </c>
      <c r="L243" s="78">
        <v>0</v>
      </c>
      <c r="M243" s="78">
        <v>30688.16</v>
      </c>
      <c r="N243" s="78">
        <v>54999.839999999997</v>
      </c>
      <c r="O243" s="78">
        <v>62404.88</v>
      </c>
      <c r="P243" s="78">
        <v>93.17</v>
      </c>
      <c r="Q243" s="78">
        <v>93.17</v>
      </c>
      <c r="R243" s="78">
        <v>97.57</v>
      </c>
      <c r="S243" s="78">
        <v>97.57</v>
      </c>
      <c r="T243" s="78">
        <v>714.58</v>
      </c>
      <c r="U243" s="78">
        <v>722.2</v>
      </c>
      <c r="V243" s="78">
        <v>710.65</v>
      </c>
      <c r="W243" s="78">
        <v>716.55</v>
      </c>
      <c r="X243" s="78">
        <v>2826756</v>
      </c>
    </row>
    <row r="244" spans="1:24" x14ac:dyDescent="0.2">
      <c r="A244" s="78" t="s">
        <v>401</v>
      </c>
      <c r="B244" s="78">
        <v>20.440000000000001</v>
      </c>
      <c r="C244" s="78">
        <v>21.25</v>
      </c>
      <c r="D244" s="78">
        <v>20.239999999999998</v>
      </c>
      <c r="E244" s="78">
        <v>20.95</v>
      </c>
      <c r="F244" s="78">
        <v>4494223</v>
      </c>
      <c r="G244" s="78">
        <v>21.26</v>
      </c>
      <c r="H244" s="78">
        <v>21.9</v>
      </c>
      <c r="I244" s="78">
        <v>21.29</v>
      </c>
      <c r="J244" s="78">
        <v>19.760000000000002</v>
      </c>
      <c r="K244" s="78" t="s">
        <v>162</v>
      </c>
      <c r="L244" s="78">
        <v>0</v>
      </c>
      <c r="M244" s="78">
        <v>44942.23</v>
      </c>
      <c r="N244" s="78">
        <v>48511.71</v>
      </c>
      <c r="O244" s="78">
        <v>59776.54</v>
      </c>
      <c r="P244" s="78">
        <v>91.61</v>
      </c>
      <c r="Q244" s="78">
        <v>91.61</v>
      </c>
      <c r="R244" s="78">
        <v>97.49</v>
      </c>
      <c r="S244" s="78">
        <v>97.49</v>
      </c>
      <c r="T244" s="78">
        <v>718.03</v>
      </c>
      <c r="U244" s="78">
        <v>730.53</v>
      </c>
      <c r="V244" s="78">
        <v>718.03</v>
      </c>
      <c r="W244" s="78">
        <v>729.5</v>
      </c>
      <c r="X244" s="78">
        <v>3107814</v>
      </c>
    </row>
    <row r="245" spans="1:24" x14ac:dyDescent="0.2">
      <c r="A245" s="78" t="s">
        <v>402</v>
      </c>
      <c r="B245" s="78">
        <v>21.16</v>
      </c>
      <c r="C245" s="78">
        <v>21.48</v>
      </c>
      <c r="D245" s="78">
        <v>20.53</v>
      </c>
      <c r="E245" s="78">
        <v>20.77</v>
      </c>
      <c r="F245" s="78">
        <v>3964503</v>
      </c>
      <c r="G245" s="78">
        <v>20.88</v>
      </c>
      <c r="H245" s="78">
        <v>21.67</v>
      </c>
      <c r="I245" s="78">
        <v>21.37</v>
      </c>
      <c r="J245" s="78">
        <v>19.82</v>
      </c>
      <c r="K245" s="78" t="s">
        <v>162</v>
      </c>
      <c r="L245" s="78">
        <v>0</v>
      </c>
      <c r="M245" s="78">
        <v>39645.03</v>
      </c>
      <c r="N245" s="78">
        <v>44078.96</v>
      </c>
      <c r="O245" s="78">
        <v>55236.53</v>
      </c>
      <c r="P245" s="78">
        <v>92.52</v>
      </c>
      <c r="Q245" s="78">
        <v>92.52</v>
      </c>
      <c r="R245" s="78">
        <v>97.55</v>
      </c>
      <c r="S245" s="78">
        <v>97.55</v>
      </c>
      <c r="T245" s="78">
        <v>734.74</v>
      </c>
      <c r="U245" s="78">
        <v>737.91</v>
      </c>
      <c r="V245" s="78">
        <v>707.11</v>
      </c>
      <c r="W245" s="78">
        <v>707.11</v>
      </c>
      <c r="X245" s="78">
        <v>3199979</v>
      </c>
    </row>
    <row r="246" spans="1:24" x14ac:dyDescent="0.2">
      <c r="A246" s="78" t="s">
        <v>403</v>
      </c>
      <c r="B246" s="78">
        <v>20.5</v>
      </c>
      <c r="C246" s="78">
        <v>20.57</v>
      </c>
      <c r="D246" s="78">
        <v>18.690000000000001</v>
      </c>
      <c r="E246" s="78">
        <v>18.690000000000001</v>
      </c>
      <c r="F246" s="78">
        <v>3703680</v>
      </c>
      <c r="G246" s="78">
        <v>20.28</v>
      </c>
      <c r="H246" s="78">
        <v>21.32</v>
      </c>
      <c r="I246" s="78">
        <v>21.35</v>
      </c>
      <c r="J246" s="78">
        <v>19.84</v>
      </c>
      <c r="K246" s="78" t="s">
        <v>162</v>
      </c>
      <c r="L246" s="78">
        <v>0</v>
      </c>
      <c r="M246" s="78">
        <v>37036.800000000003</v>
      </c>
      <c r="N246" s="78">
        <v>40364.639999999999</v>
      </c>
      <c r="O246" s="78">
        <v>53517.06</v>
      </c>
      <c r="P246" s="78">
        <v>90.5</v>
      </c>
      <c r="Q246" s="78">
        <v>90.5</v>
      </c>
      <c r="R246" s="78">
        <v>96.09</v>
      </c>
      <c r="S246" s="78">
        <v>96.09</v>
      </c>
      <c r="T246" s="78">
        <v>700.32</v>
      </c>
      <c r="U246" s="78">
        <v>701.04</v>
      </c>
      <c r="V246" s="78">
        <v>665.41</v>
      </c>
      <c r="W246" s="78">
        <v>666.91</v>
      </c>
      <c r="X246" s="78">
        <v>4016076</v>
      </c>
    </row>
    <row r="247" spans="1:24" x14ac:dyDescent="0.2">
      <c r="A247" s="78" t="s">
        <v>404</v>
      </c>
      <c r="B247" s="78">
        <v>17.829999999999998</v>
      </c>
      <c r="C247" s="78">
        <v>18.329999999999998</v>
      </c>
      <c r="D247" s="78">
        <v>16.82</v>
      </c>
      <c r="E247" s="78">
        <v>17.899999999999999</v>
      </c>
      <c r="F247" s="78">
        <v>4378119</v>
      </c>
      <c r="G247" s="78">
        <v>19.760000000000002</v>
      </c>
      <c r="H247" s="78">
        <v>20.97</v>
      </c>
      <c r="I247" s="78">
        <v>21.3</v>
      </c>
      <c r="J247" s="78">
        <v>19.84</v>
      </c>
      <c r="K247" s="78" t="s">
        <v>162</v>
      </c>
      <c r="L247" s="78">
        <v>0</v>
      </c>
      <c r="M247" s="78">
        <v>43781.19</v>
      </c>
      <c r="N247" s="78">
        <v>39218.68</v>
      </c>
      <c r="O247" s="78">
        <v>52705.54</v>
      </c>
      <c r="P247" s="78">
        <v>80.510000000000005</v>
      </c>
      <c r="Q247" s="78" t="s">
        <v>162</v>
      </c>
      <c r="R247" s="78">
        <v>94.09</v>
      </c>
      <c r="S247" s="78">
        <v>94.09</v>
      </c>
      <c r="T247" s="78">
        <v>662.65</v>
      </c>
      <c r="U247" s="78">
        <v>672.13</v>
      </c>
      <c r="V247" s="78">
        <v>645.79999999999995</v>
      </c>
      <c r="W247" s="78">
        <v>669.02</v>
      </c>
      <c r="X247" s="78">
        <v>3237513</v>
      </c>
    </row>
    <row r="248" spans="1:24" x14ac:dyDescent="0.2">
      <c r="A248" s="78" t="s">
        <v>405</v>
      </c>
      <c r="B248" s="78">
        <v>17.7</v>
      </c>
      <c r="C248" s="78">
        <v>18.59</v>
      </c>
      <c r="D248" s="78">
        <v>17.3</v>
      </c>
      <c r="E248" s="78">
        <v>18.440000000000001</v>
      </c>
      <c r="F248" s="78">
        <v>3355136</v>
      </c>
      <c r="G248" s="78">
        <v>19.350000000000001</v>
      </c>
      <c r="H248" s="78">
        <v>20.52</v>
      </c>
      <c r="I248" s="78">
        <v>21.18</v>
      </c>
      <c r="J248" s="78">
        <v>19.829999999999998</v>
      </c>
      <c r="K248" s="78" t="s">
        <v>162</v>
      </c>
      <c r="L248" s="78">
        <v>0</v>
      </c>
      <c r="M248" s="78">
        <v>33551.360000000001</v>
      </c>
      <c r="N248" s="78">
        <v>39791.32</v>
      </c>
      <c r="O248" s="78">
        <v>47395.58</v>
      </c>
      <c r="P248" s="78">
        <v>72.48</v>
      </c>
      <c r="Q248" s="78" t="s">
        <v>162</v>
      </c>
      <c r="R248" s="78">
        <v>93.75</v>
      </c>
      <c r="S248" s="78">
        <v>93.75</v>
      </c>
      <c r="T248" s="78">
        <v>667.86</v>
      </c>
      <c r="U248" s="78">
        <v>692.42</v>
      </c>
      <c r="V248" s="78">
        <v>657.18</v>
      </c>
      <c r="W248" s="78">
        <v>692.42</v>
      </c>
      <c r="X248" s="78">
        <v>4139809</v>
      </c>
    </row>
    <row r="249" spans="1:24" x14ac:dyDescent="0.2">
      <c r="A249" s="78" t="s">
        <v>406</v>
      </c>
      <c r="B249" s="78">
        <v>18.399999999999999</v>
      </c>
      <c r="C249" s="78">
        <v>19.48</v>
      </c>
      <c r="D249" s="78">
        <v>18.28</v>
      </c>
      <c r="E249" s="78">
        <v>19.22</v>
      </c>
      <c r="F249" s="78">
        <v>4286603</v>
      </c>
      <c r="G249" s="78">
        <v>19</v>
      </c>
      <c r="H249" s="78">
        <v>20.13</v>
      </c>
      <c r="I249" s="78">
        <v>21.08</v>
      </c>
      <c r="J249" s="78">
        <v>19.84</v>
      </c>
      <c r="K249" s="78" t="s">
        <v>162</v>
      </c>
      <c r="L249" s="78">
        <v>0</v>
      </c>
      <c r="M249" s="78">
        <v>42866.03</v>
      </c>
      <c r="N249" s="78">
        <v>39376.080000000002</v>
      </c>
      <c r="O249" s="78">
        <v>43943.9</v>
      </c>
      <c r="P249" s="78">
        <v>73.42</v>
      </c>
      <c r="Q249" s="78" t="s">
        <v>162</v>
      </c>
      <c r="R249" s="78">
        <v>93.42</v>
      </c>
      <c r="S249" s="78">
        <v>93.42</v>
      </c>
      <c r="T249" s="78">
        <v>691.65</v>
      </c>
      <c r="U249" s="78">
        <v>718.29</v>
      </c>
      <c r="V249" s="78">
        <v>690.5</v>
      </c>
      <c r="W249" s="78">
        <v>716.45</v>
      </c>
      <c r="X249" s="78">
        <v>5745642</v>
      </c>
    </row>
    <row r="250" spans="1:24" x14ac:dyDescent="0.2">
      <c r="A250" s="78" t="s">
        <v>407</v>
      </c>
      <c r="B250" s="78">
        <v>18.899999999999999</v>
      </c>
      <c r="C250" s="78">
        <v>19.690000000000001</v>
      </c>
      <c r="D250" s="78">
        <v>18.850000000000001</v>
      </c>
      <c r="E250" s="78">
        <v>19.28</v>
      </c>
      <c r="F250" s="78">
        <v>3934379</v>
      </c>
      <c r="G250" s="78">
        <v>18.71</v>
      </c>
      <c r="H250" s="78">
        <v>19.8</v>
      </c>
      <c r="I250" s="78">
        <v>21</v>
      </c>
      <c r="J250" s="78">
        <v>19.850000000000001</v>
      </c>
      <c r="K250" s="78" t="s">
        <v>162</v>
      </c>
      <c r="L250" s="78">
        <v>0</v>
      </c>
      <c r="M250" s="78">
        <v>39343.79</v>
      </c>
      <c r="N250" s="78">
        <v>39315.839999999997</v>
      </c>
      <c r="O250" s="78">
        <v>41697.39</v>
      </c>
      <c r="P250" s="78">
        <v>66.5</v>
      </c>
      <c r="Q250" s="78" t="s">
        <v>162</v>
      </c>
      <c r="R250" s="78">
        <v>93.51</v>
      </c>
      <c r="S250" s="78">
        <v>93.51</v>
      </c>
      <c r="T250" s="78">
        <v>715.04</v>
      </c>
      <c r="U250" s="78">
        <v>728.66</v>
      </c>
      <c r="V250" s="78">
        <v>710.53</v>
      </c>
      <c r="W250" s="78">
        <v>717.94</v>
      </c>
      <c r="X250" s="78">
        <v>4991163</v>
      </c>
    </row>
    <row r="251" spans="1:24" x14ac:dyDescent="0.2">
      <c r="A251" s="78" t="s">
        <v>408</v>
      </c>
      <c r="B251" s="78">
        <v>19.16</v>
      </c>
      <c r="C251" s="78">
        <v>20.2</v>
      </c>
      <c r="D251" s="78">
        <v>19.11</v>
      </c>
      <c r="E251" s="78">
        <v>19.52</v>
      </c>
      <c r="F251" s="78">
        <v>3916452</v>
      </c>
      <c r="G251" s="78">
        <v>18.87</v>
      </c>
      <c r="H251" s="78">
        <v>19.579999999999998</v>
      </c>
      <c r="I251" s="78">
        <v>20.89</v>
      </c>
      <c r="J251" s="78">
        <v>19.88</v>
      </c>
      <c r="K251" s="78" t="s">
        <v>162</v>
      </c>
      <c r="L251" s="78">
        <v>0</v>
      </c>
      <c r="M251" s="78">
        <v>39164.519999999997</v>
      </c>
      <c r="N251" s="78">
        <v>39741.379999999997</v>
      </c>
      <c r="O251" s="78">
        <v>40053.01</v>
      </c>
      <c r="P251" s="78">
        <v>70.42</v>
      </c>
      <c r="Q251" s="78" t="s">
        <v>162</v>
      </c>
      <c r="R251" s="78">
        <v>94.06</v>
      </c>
      <c r="S251" s="78">
        <v>94.06</v>
      </c>
      <c r="T251" s="78">
        <v>715.82</v>
      </c>
      <c r="U251" s="78">
        <v>724.08</v>
      </c>
      <c r="V251" s="78">
        <v>708.68</v>
      </c>
      <c r="W251" s="78">
        <v>709.89</v>
      </c>
      <c r="X251" s="78">
        <v>3943702</v>
      </c>
    </row>
    <row r="252" spans="1:24" x14ac:dyDescent="0.2">
      <c r="A252" s="78" t="s">
        <v>409</v>
      </c>
      <c r="B252" s="78">
        <v>19.309999999999999</v>
      </c>
      <c r="C252" s="78">
        <v>19.649999999999999</v>
      </c>
      <c r="D252" s="78">
        <v>18.11</v>
      </c>
      <c r="E252" s="78">
        <v>18.13</v>
      </c>
      <c r="F252" s="78">
        <v>3296476</v>
      </c>
      <c r="G252" s="78">
        <v>18.920000000000002</v>
      </c>
      <c r="H252" s="78">
        <v>19.34</v>
      </c>
      <c r="I252" s="78">
        <v>20.72</v>
      </c>
      <c r="J252" s="78">
        <v>19.88</v>
      </c>
      <c r="K252" s="78" t="s">
        <v>162</v>
      </c>
      <c r="L252" s="78">
        <v>0</v>
      </c>
      <c r="M252" s="78">
        <v>32964.76</v>
      </c>
      <c r="N252" s="78">
        <v>37578.089999999997</v>
      </c>
      <c r="O252" s="78">
        <v>38398.39</v>
      </c>
      <c r="P252" s="78">
        <v>65.760000000000005</v>
      </c>
      <c r="Q252" s="78" t="s">
        <v>162</v>
      </c>
      <c r="R252" s="78">
        <v>92.81</v>
      </c>
      <c r="S252" s="78">
        <v>92.81</v>
      </c>
      <c r="T252" s="78">
        <v>709.05</v>
      </c>
      <c r="U252" s="78">
        <v>709.63</v>
      </c>
      <c r="V252" s="78">
        <v>665.26</v>
      </c>
      <c r="W252" s="78">
        <v>666.08</v>
      </c>
      <c r="X252" s="78">
        <v>4993608</v>
      </c>
    </row>
    <row r="253" spans="1:24" x14ac:dyDescent="0.2">
      <c r="A253" s="78" t="s">
        <v>410</v>
      </c>
      <c r="B253" s="78">
        <v>17.7</v>
      </c>
      <c r="C253" s="78">
        <v>18.239999999999998</v>
      </c>
      <c r="D253" s="78">
        <v>17.079999999999998</v>
      </c>
      <c r="E253" s="78">
        <v>17.09</v>
      </c>
      <c r="F253" s="78">
        <v>1999988</v>
      </c>
      <c r="G253" s="78">
        <v>18.649999999999999</v>
      </c>
      <c r="H253" s="78">
        <v>19</v>
      </c>
      <c r="I253" s="78">
        <v>20.53</v>
      </c>
      <c r="J253" s="78">
        <v>19.89</v>
      </c>
      <c r="K253" s="78" t="s">
        <v>162</v>
      </c>
      <c r="L253" s="78">
        <v>0</v>
      </c>
      <c r="M253" s="78">
        <v>19999.88</v>
      </c>
      <c r="N253" s="78">
        <v>34867.800000000003</v>
      </c>
      <c r="O253" s="78">
        <v>37329.56</v>
      </c>
      <c r="P253" s="78">
        <v>66.599999999999994</v>
      </c>
      <c r="Q253" s="78" t="s">
        <v>162</v>
      </c>
      <c r="R253" s="78">
        <v>91.71</v>
      </c>
      <c r="S253" s="78">
        <v>91.71</v>
      </c>
      <c r="T253" s="78">
        <v>657.8</v>
      </c>
      <c r="U253" s="78">
        <v>657.8</v>
      </c>
      <c r="V253" s="78">
        <v>633.30999999999995</v>
      </c>
      <c r="W253" s="78">
        <v>633.91</v>
      </c>
      <c r="X253" s="78">
        <v>3313455</v>
      </c>
    </row>
    <row r="254" spans="1:24" x14ac:dyDescent="0.2">
      <c r="A254" s="78" t="s">
        <v>411</v>
      </c>
      <c r="B254" s="78">
        <v>17.100000000000001</v>
      </c>
      <c r="C254" s="78">
        <v>18.16</v>
      </c>
      <c r="D254" s="78">
        <v>17.100000000000001</v>
      </c>
      <c r="E254" s="78">
        <v>18.11</v>
      </c>
      <c r="F254" s="78">
        <v>2399629</v>
      </c>
      <c r="G254" s="78">
        <v>18.43</v>
      </c>
      <c r="H254" s="78">
        <v>18.72</v>
      </c>
      <c r="I254" s="78">
        <v>20.309999999999999</v>
      </c>
      <c r="J254" s="78">
        <v>19.91</v>
      </c>
      <c r="K254" s="78" t="s">
        <v>162</v>
      </c>
      <c r="L254" s="78">
        <v>0</v>
      </c>
      <c r="M254" s="78">
        <v>23996.29</v>
      </c>
      <c r="N254" s="78">
        <v>31093.85</v>
      </c>
      <c r="O254" s="78">
        <v>35234.959999999999</v>
      </c>
      <c r="P254" s="78">
        <v>64.52</v>
      </c>
      <c r="Q254" s="78" t="s">
        <v>162</v>
      </c>
      <c r="R254" s="78">
        <v>92.62</v>
      </c>
      <c r="S254" s="78">
        <v>92.62</v>
      </c>
      <c r="T254" s="78">
        <v>630.78</v>
      </c>
      <c r="U254" s="78">
        <v>664.7</v>
      </c>
      <c r="V254" s="78">
        <v>623.64</v>
      </c>
      <c r="W254" s="78">
        <v>662.69</v>
      </c>
      <c r="X254" s="78">
        <v>4536489</v>
      </c>
    </row>
    <row r="255" spans="1:24" x14ac:dyDescent="0.2">
      <c r="A255" s="78" t="s">
        <v>412</v>
      </c>
      <c r="B255" s="78">
        <v>18.11</v>
      </c>
      <c r="C255" s="78">
        <v>18.420000000000002</v>
      </c>
      <c r="D255" s="78">
        <v>16.399999999999999</v>
      </c>
      <c r="E255" s="78">
        <v>17.03</v>
      </c>
      <c r="F255" s="78">
        <v>5961389</v>
      </c>
      <c r="G255" s="78">
        <v>17.98</v>
      </c>
      <c r="H255" s="78">
        <v>18.34</v>
      </c>
      <c r="I255" s="78">
        <v>20.010000000000002</v>
      </c>
      <c r="J255" s="78">
        <v>19.91</v>
      </c>
      <c r="K255" s="78" t="s">
        <v>162</v>
      </c>
      <c r="L255" s="78">
        <v>0</v>
      </c>
      <c r="M255" s="78">
        <v>59613.89</v>
      </c>
      <c r="N255" s="78">
        <v>35147.870000000003</v>
      </c>
      <c r="O255" s="78">
        <v>37231.85</v>
      </c>
      <c r="P255" s="78">
        <v>60.05</v>
      </c>
      <c r="Q255" s="78" t="s">
        <v>162</v>
      </c>
      <c r="R255" s="78">
        <v>91.32</v>
      </c>
      <c r="S255" s="78">
        <v>91.32</v>
      </c>
      <c r="T255" s="78">
        <v>662.94</v>
      </c>
      <c r="U255" s="78">
        <v>665.6</v>
      </c>
      <c r="V255" s="78">
        <v>621.66999999999996</v>
      </c>
      <c r="W255" s="78">
        <v>624.91</v>
      </c>
      <c r="X255" s="78">
        <v>4788498</v>
      </c>
    </row>
    <row r="256" spans="1:24" x14ac:dyDescent="0.2">
      <c r="A256" s="78" t="s">
        <v>413</v>
      </c>
      <c r="B256" s="78">
        <v>16.96</v>
      </c>
      <c r="C256" s="78">
        <v>17.149999999999999</v>
      </c>
      <c r="D256" s="78">
        <v>16.559999999999999</v>
      </c>
      <c r="E256" s="78">
        <v>16.72</v>
      </c>
      <c r="F256" s="78">
        <v>2938651</v>
      </c>
      <c r="G256" s="78">
        <v>17.420000000000002</v>
      </c>
      <c r="H256" s="78">
        <v>18.14</v>
      </c>
      <c r="I256" s="78">
        <v>19.73</v>
      </c>
      <c r="J256" s="78">
        <v>19.89</v>
      </c>
      <c r="K256" s="78" t="s">
        <v>162</v>
      </c>
      <c r="L256" s="78">
        <v>0</v>
      </c>
      <c r="M256" s="78">
        <v>29386.51</v>
      </c>
      <c r="N256" s="78">
        <v>33192.269999999997</v>
      </c>
      <c r="O256" s="78">
        <v>36466.82</v>
      </c>
      <c r="P256" s="78">
        <v>53.14</v>
      </c>
      <c r="Q256" s="78" t="s">
        <v>162</v>
      </c>
      <c r="R256" s="78">
        <v>88.46</v>
      </c>
      <c r="S256" s="78" t="s">
        <v>162</v>
      </c>
      <c r="T256" s="78">
        <v>621.65</v>
      </c>
      <c r="U256" s="78">
        <v>637.02</v>
      </c>
      <c r="V256" s="78">
        <v>612.28</v>
      </c>
      <c r="W256" s="78">
        <v>632.79999999999995</v>
      </c>
      <c r="X256" s="78">
        <v>4378062</v>
      </c>
    </row>
    <row r="257" spans="1:24" x14ac:dyDescent="0.2">
      <c r="A257" s="78" t="s">
        <v>414</v>
      </c>
      <c r="B257" s="78">
        <v>17.07</v>
      </c>
      <c r="C257" s="78">
        <v>17.739999999999998</v>
      </c>
      <c r="D257" s="78">
        <v>16.86</v>
      </c>
      <c r="E257" s="78">
        <v>17.559999999999999</v>
      </c>
      <c r="F257" s="78">
        <v>3527048</v>
      </c>
      <c r="G257" s="78">
        <v>17.3</v>
      </c>
      <c r="H257" s="78">
        <v>18.11</v>
      </c>
      <c r="I257" s="78">
        <v>19.54</v>
      </c>
      <c r="J257" s="78">
        <v>19.89</v>
      </c>
      <c r="K257" s="78" t="s">
        <v>162</v>
      </c>
      <c r="L257" s="78">
        <v>0</v>
      </c>
      <c r="M257" s="78">
        <v>35270.480000000003</v>
      </c>
      <c r="N257" s="78">
        <v>33653.410000000003</v>
      </c>
      <c r="O257" s="78">
        <v>35615.75</v>
      </c>
      <c r="P257" s="78">
        <v>75.66</v>
      </c>
      <c r="Q257" s="78" t="s">
        <v>162</v>
      </c>
      <c r="R257" s="78">
        <v>87.74</v>
      </c>
      <c r="S257" s="78" t="s">
        <v>162</v>
      </c>
      <c r="T257" s="78">
        <v>634.83000000000004</v>
      </c>
      <c r="U257" s="78">
        <v>648.14</v>
      </c>
      <c r="V257" s="78">
        <v>634.57000000000005</v>
      </c>
      <c r="W257" s="78">
        <v>646.38</v>
      </c>
      <c r="X257" s="78">
        <v>3794610</v>
      </c>
    </row>
    <row r="258" spans="1:24" x14ac:dyDescent="0.2">
      <c r="A258" s="78" t="s">
        <v>415</v>
      </c>
      <c r="B258" s="78">
        <v>17.75</v>
      </c>
      <c r="C258" s="78">
        <v>17.97</v>
      </c>
      <c r="D258" s="78">
        <v>17.55</v>
      </c>
      <c r="E258" s="78">
        <v>17.66</v>
      </c>
      <c r="F258" s="78">
        <v>3092926</v>
      </c>
      <c r="G258" s="78">
        <v>17.420000000000002</v>
      </c>
      <c r="H258" s="78">
        <v>18.03</v>
      </c>
      <c r="I258" s="78">
        <v>19.28</v>
      </c>
      <c r="J258" s="78">
        <v>19.89</v>
      </c>
      <c r="K258" s="78" t="s">
        <v>162</v>
      </c>
      <c r="L258" s="78">
        <v>0</v>
      </c>
      <c r="M258" s="78">
        <v>30929.26</v>
      </c>
      <c r="N258" s="78">
        <v>35839.29</v>
      </c>
      <c r="O258" s="78">
        <v>35353.54</v>
      </c>
      <c r="P258" s="78">
        <v>73.97</v>
      </c>
      <c r="Q258" s="78" t="s">
        <v>162</v>
      </c>
      <c r="R258" s="78">
        <v>89.43</v>
      </c>
      <c r="S258" s="78" t="s">
        <v>162</v>
      </c>
      <c r="T258" s="78">
        <v>649.41999999999996</v>
      </c>
      <c r="U258" s="78">
        <v>660.06</v>
      </c>
      <c r="V258" s="78">
        <v>644.88</v>
      </c>
      <c r="W258" s="78">
        <v>651.25</v>
      </c>
      <c r="X258" s="78">
        <v>3696327</v>
      </c>
    </row>
    <row r="259" spans="1:24" x14ac:dyDescent="0.2">
      <c r="A259" s="78" t="s">
        <v>416</v>
      </c>
      <c r="B259" s="78">
        <v>17.66</v>
      </c>
      <c r="C259" s="78">
        <v>17.95</v>
      </c>
      <c r="D259" s="78">
        <v>17</v>
      </c>
      <c r="E259" s="78">
        <v>17.95</v>
      </c>
      <c r="F259" s="78">
        <v>2268946</v>
      </c>
      <c r="G259" s="78">
        <v>17.38</v>
      </c>
      <c r="H259" s="78">
        <v>17.91</v>
      </c>
      <c r="I259" s="78">
        <v>19.02</v>
      </c>
      <c r="J259" s="78">
        <v>19.88</v>
      </c>
      <c r="K259" s="78" t="s">
        <v>162</v>
      </c>
      <c r="L259" s="78">
        <v>0</v>
      </c>
      <c r="M259" s="78">
        <v>22689.46</v>
      </c>
      <c r="N259" s="78">
        <v>35577.919999999998</v>
      </c>
      <c r="O259" s="78">
        <v>33335.879999999997</v>
      </c>
      <c r="P259" s="78">
        <v>77.17</v>
      </c>
      <c r="Q259" s="78" t="s">
        <v>162</v>
      </c>
      <c r="R259" s="78">
        <v>92.48</v>
      </c>
      <c r="S259" s="78">
        <v>92.48</v>
      </c>
      <c r="T259" s="78">
        <v>649.37</v>
      </c>
      <c r="U259" s="78">
        <v>650.49</v>
      </c>
      <c r="V259" s="78">
        <v>637.42999999999995</v>
      </c>
      <c r="W259" s="78">
        <v>648.67999999999995</v>
      </c>
      <c r="X259" s="78">
        <v>3122930</v>
      </c>
    </row>
    <row r="260" spans="1:24" x14ac:dyDescent="0.2">
      <c r="A260" s="78" t="s">
        <v>417</v>
      </c>
      <c r="B260" s="78">
        <v>18.03</v>
      </c>
      <c r="C260" s="78">
        <v>18.73</v>
      </c>
      <c r="D260" s="78">
        <v>17.739999999999998</v>
      </c>
      <c r="E260" s="78">
        <v>18.329999999999998</v>
      </c>
      <c r="F260" s="78">
        <v>4650772</v>
      </c>
      <c r="G260" s="78">
        <v>17.64</v>
      </c>
      <c r="H260" s="78">
        <v>17.809999999999999</v>
      </c>
      <c r="I260" s="78">
        <v>18.8</v>
      </c>
      <c r="J260" s="78">
        <v>19.88</v>
      </c>
      <c r="K260" s="78" t="s">
        <v>162</v>
      </c>
      <c r="L260" s="78">
        <v>0</v>
      </c>
      <c r="M260" s="78">
        <v>46507.72</v>
      </c>
      <c r="N260" s="78">
        <v>32956.69</v>
      </c>
      <c r="O260" s="78">
        <v>34052.28</v>
      </c>
      <c r="P260" s="78">
        <v>78.98</v>
      </c>
      <c r="Q260" s="78" t="s">
        <v>162</v>
      </c>
      <c r="R260" s="78">
        <v>89.04</v>
      </c>
      <c r="S260" s="78" t="s">
        <v>162</v>
      </c>
      <c r="T260" s="78">
        <v>647.49</v>
      </c>
      <c r="U260" s="78">
        <v>663.27</v>
      </c>
      <c r="V260" s="78">
        <v>644.58000000000004</v>
      </c>
      <c r="W260" s="78">
        <v>650.78</v>
      </c>
      <c r="X260" s="78">
        <v>3643957</v>
      </c>
    </row>
    <row r="261" spans="1:24" x14ac:dyDescent="0.2">
      <c r="A261" s="78" t="s">
        <v>418</v>
      </c>
      <c r="B261" s="78">
        <v>18.55</v>
      </c>
      <c r="C261" s="78">
        <v>18.7</v>
      </c>
      <c r="D261" s="78">
        <v>18.010000000000002</v>
      </c>
      <c r="E261" s="78">
        <v>18.45</v>
      </c>
      <c r="F261" s="78">
        <v>4016381</v>
      </c>
      <c r="G261" s="78">
        <v>17.989999999999998</v>
      </c>
      <c r="H261" s="78">
        <v>17.7</v>
      </c>
      <c r="I261" s="78">
        <v>18.64</v>
      </c>
      <c r="J261" s="78">
        <v>19.86</v>
      </c>
      <c r="K261" s="78" t="s">
        <v>162</v>
      </c>
      <c r="L261" s="78">
        <v>0</v>
      </c>
      <c r="M261" s="78">
        <v>40163.81</v>
      </c>
      <c r="N261" s="78">
        <v>35112.14</v>
      </c>
      <c r="O261" s="78">
        <v>34152.21</v>
      </c>
      <c r="P261" s="78">
        <v>76.16</v>
      </c>
      <c r="Q261" s="78" t="s">
        <v>162</v>
      </c>
      <c r="R261" s="78">
        <v>90.18</v>
      </c>
      <c r="S261" s="78">
        <v>90.18</v>
      </c>
      <c r="T261" s="78">
        <v>652.05999999999995</v>
      </c>
      <c r="U261" s="78">
        <v>665.4</v>
      </c>
      <c r="V261" s="78">
        <v>652.05999999999995</v>
      </c>
      <c r="W261" s="78">
        <v>665.4</v>
      </c>
      <c r="X261" s="78">
        <v>3948430</v>
      </c>
    </row>
    <row r="262" spans="1:24" x14ac:dyDescent="0.2">
      <c r="A262" s="78" t="s">
        <v>419</v>
      </c>
      <c r="B262" s="78">
        <v>18.399999999999999</v>
      </c>
      <c r="C262" s="78">
        <v>18.55</v>
      </c>
      <c r="D262" s="78">
        <v>18.25</v>
      </c>
      <c r="E262" s="78">
        <v>18.46</v>
      </c>
      <c r="F262" s="78">
        <v>3019653</v>
      </c>
      <c r="G262" s="78">
        <v>18.170000000000002</v>
      </c>
      <c r="H262" s="78">
        <v>17.739999999999998</v>
      </c>
      <c r="I262" s="78">
        <v>18.54</v>
      </c>
      <c r="J262" s="78">
        <v>19.84</v>
      </c>
      <c r="K262" s="78" t="s">
        <v>162</v>
      </c>
      <c r="L262" s="78">
        <v>0</v>
      </c>
      <c r="M262" s="78">
        <v>30196.53</v>
      </c>
      <c r="N262" s="78">
        <v>34097.360000000001</v>
      </c>
      <c r="O262" s="78">
        <v>33875.379999999997</v>
      </c>
      <c r="P262" s="78">
        <v>59.69</v>
      </c>
      <c r="Q262" s="78" t="s">
        <v>162</v>
      </c>
      <c r="R262" s="78">
        <v>85.28</v>
      </c>
      <c r="S262" s="78" t="s">
        <v>162</v>
      </c>
      <c r="T262" s="78">
        <v>665.35</v>
      </c>
      <c r="U262" s="78">
        <v>681.89</v>
      </c>
      <c r="V262" s="78">
        <v>663.01</v>
      </c>
      <c r="W262" s="78">
        <v>680.05</v>
      </c>
      <c r="X262" s="78">
        <v>5084726</v>
      </c>
    </row>
    <row r="263" spans="1:24" x14ac:dyDescent="0.2">
      <c r="A263" s="78" t="s">
        <v>420</v>
      </c>
      <c r="B263" s="78">
        <v>18.45</v>
      </c>
      <c r="C263" s="78">
        <v>18.579999999999998</v>
      </c>
      <c r="D263" s="78">
        <v>18.2</v>
      </c>
      <c r="E263" s="78">
        <v>18.420000000000002</v>
      </c>
      <c r="F263" s="78">
        <v>2925912</v>
      </c>
      <c r="G263" s="78">
        <v>18.32</v>
      </c>
      <c r="H263" s="78">
        <v>17.87</v>
      </c>
      <c r="I263" s="78">
        <v>18.43</v>
      </c>
      <c r="J263" s="78">
        <v>19.8</v>
      </c>
      <c r="K263" s="78" t="s">
        <v>162</v>
      </c>
      <c r="L263" s="78">
        <v>0</v>
      </c>
      <c r="M263" s="78">
        <v>29259.119999999999</v>
      </c>
      <c r="N263" s="78">
        <v>33763.33</v>
      </c>
      <c r="O263" s="78">
        <v>34801.300000000003</v>
      </c>
      <c r="P263" s="78">
        <v>56.23</v>
      </c>
      <c r="Q263" s="78" t="s">
        <v>162</v>
      </c>
      <c r="R263" s="78">
        <v>88.12</v>
      </c>
      <c r="S263" s="78" t="s">
        <v>162</v>
      </c>
      <c r="T263" s="78">
        <v>681.04</v>
      </c>
      <c r="U263" s="78">
        <v>689.96</v>
      </c>
      <c r="V263" s="78">
        <v>680.7</v>
      </c>
      <c r="W263" s="78">
        <v>686.51</v>
      </c>
      <c r="X263" s="78">
        <v>4913461</v>
      </c>
    </row>
    <row r="264" spans="1:24" x14ac:dyDescent="0.2">
      <c r="A264" s="78" t="s">
        <v>421</v>
      </c>
      <c r="B264" s="78">
        <v>18.350000000000001</v>
      </c>
      <c r="C264" s="78">
        <v>18.350000000000001</v>
      </c>
      <c r="D264" s="78">
        <v>17.62</v>
      </c>
      <c r="E264" s="78">
        <v>17.8</v>
      </c>
      <c r="F264" s="78">
        <v>2557696</v>
      </c>
      <c r="G264" s="78">
        <v>18.29</v>
      </c>
      <c r="H264" s="78">
        <v>17.84</v>
      </c>
      <c r="I264" s="78">
        <v>18.28</v>
      </c>
      <c r="J264" s="78">
        <v>19.760000000000002</v>
      </c>
      <c r="K264" s="78" t="s">
        <v>162</v>
      </c>
      <c r="L264" s="78">
        <v>0</v>
      </c>
      <c r="M264" s="78">
        <v>25576.959999999999</v>
      </c>
      <c r="N264" s="78">
        <v>34340.83</v>
      </c>
      <c r="O264" s="78">
        <v>34959.379999999997</v>
      </c>
      <c r="P264" s="78">
        <v>53.21</v>
      </c>
      <c r="Q264" s="78" t="s">
        <v>162</v>
      </c>
      <c r="R264" s="78">
        <v>83.14</v>
      </c>
      <c r="S264" s="78" t="s">
        <v>162</v>
      </c>
      <c r="T264" s="78">
        <v>683.88</v>
      </c>
      <c r="U264" s="78">
        <v>683.88</v>
      </c>
      <c r="V264" s="78">
        <v>669.54</v>
      </c>
      <c r="W264" s="78">
        <v>673.68</v>
      </c>
      <c r="X264" s="78">
        <v>4022295</v>
      </c>
    </row>
    <row r="265" spans="1:24" x14ac:dyDescent="0.2">
      <c r="A265" s="78" t="s">
        <v>422</v>
      </c>
      <c r="B265" s="78">
        <v>17.79</v>
      </c>
      <c r="C265" s="78">
        <v>18.34</v>
      </c>
      <c r="D265" s="78">
        <v>17.63</v>
      </c>
      <c r="E265" s="78">
        <v>18.23</v>
      </c>
      <c r="F265" s="78">
        <v>2505566</v>
      </c>
      <c r="G265" s="78">
        <v>18.27</v>
      </c>
      <c r="H265" s="78">
        <v>17.96</v>
      </c>
      <c r="I265" s="78">
        <v>18.149999999999999</v>
      </c>
      <c r="J265" s="78">
        <v>19.72</v>
      </c>
      <c r="K265" s="78" t="s">
        <v>162</v>
      </c>
      <c r="L265" s="78">
        <v>0</v>
      </c>
      <c r="M265" s="78">
        <v>25055.66</v>
      </c>
      <c r="N265" s="78">
        <v>30050.42</v>
      </c>
      <c r="O265" s="78">
        <v>31503.55</v>
      </c>
      <c r="P265" s="78">
        <v>61.55</v>
      </c>
      <c r="Q265" s="78" t="s">
        <v>162</v>
      </c>
      <c r="R265" s="78">
        <v>82.52</v>
      </c>
      <c r="S265" s="78" t="s">
        <v>162</v>
      </c>
      <c r="T265" s="78">
        <v>673.07</v>
      </c>
      <c r="U265" s="78">
        <v>692.3</v>
      </c>
      <c r="V265" s="78">
        <v>669.63</v>
      </c>
      <c r="W265" s="78">
        <v>692.3</v>
      </c>
      <c r="X265" s="78">
        <v>4690440</v>
      </c>
    </row>
    <row r="266" spans="1:24" x14ac:dyDescent="0.2">
      <c r="A266" s="78" t="s">
        <v>423</v>
      </c>
      <c r="B266" s="78">
        <v>18.3</v>
      </c>
      <c r="C266" s="78">
        <v>19.149999999999999</v>
      </c>
      <c r="D266" s="78">
        <v>18.2</v>
      </c>
      <c r="E266" s="78">
        <v>18.760000000000002</v>
      </c>
      <c r="F266" s="78">
        <v>5942948</v>
      </c>
      <c r="G266" s="78">
        <v>18.329999999999998</v>
      </c>
      <c r="H266" s="78">
        <v>18.16</v>
      </c>
      <c r="I266" s="78">
        <v>18.149999999999999</v>
      </c>
      <c r="J266" s="78">
        <v>19.71</v>
      </c>
      <c r="K266" s="78" t="s">
        <v>162</v>
      </c>
      <c r="L266" s="78">
        <v>0</v>
      </c>
      <c r="M266" s="78">
        <v>59429.48</v>
      </c>
      <c r="N266" s="78">
        <v>33903.550000000003</v>
      </c>
      <c r="O266" s="78">
        <v>34507.85</v>
      </c>
      <c r="P266" s="78">
        <v>82.28</v>
      </c>
      <c r="Q266" s="78" t="s">
        <v>162</v>
      </c>
      <c r="R266" s="78">
        <v>77.44</v>
      </c>
      <c r="S266" s="78" t="s">
        <v>162</v>
      </c>
      <c r="T266" s="78">
        <v>692.36</v>
      </c>
      <c r="U266" s="78">
        <v>705.7</v>
      </c>
      <c r="V266" s="78">
        <v>690.68</v>
      </c>
      <c r="W266" s="78">
        <v>697.79</v>
      </c>
      <c r="X266" s="78">
        <v>5973568</v>
      </c>
    </row>
    <row r="267" spans="1:24" x14ac:dyDescent="0.2">
      <c r="A267" s="78" t="s">
        <v>424</v>
      </c>
      <c r="B267" s="78">
        <v>18.7</v>
      </c>
      <c r="C267" s="78">
        <v>19.18</v>
      </c>
      <c r="D267" s="78">
        <v>18.510000000000002</v>
      </c>
      <c r="E267" s="78">
        <v>18.920000000000002</v>
      </c>
      <c r="F267" s="78">
        <v>5033309</v>
      </c>
      <c r="G267" s="78">
        <v>18.43</v>
      </c>
      <c r="H267" s="78">
        <v>18.3</v>
      </c>
      <c r="I267" s="78">
        <v>18.2</v>
      </c>
      <c r="J267" s="78">
        <v>19.690000000000001</v>
      </c>
      <c r="K267" s="78" t="s">
        <v>162</v>
      </c>
      <c r="L267" s="78">
        <v>0</v>
      </c>
      <c r="M267" s="78">
        <v>50333.09</v>
      </c>
      <c r="N267" s="78">
        <v>37930.86</v>
      </c>
      <c r="O267" s="78">
        <v>36014.11</v>
      </c>
      <c r="P267" s="78">
        <v>80.98</v>
      </c>
      <c r="Q267" s="78" t="s">
        <v>162</v>
      </c>
      <c r="R267" s="78">
        <v>75.42</v>
      </c>
      <c r="S267" s="78" t="s">
        <v>162</v>
      </c>
      <c r="T267" s="78">
        <v>696.53</v>
      </c>
      <c r="U267" s="78">
        <v>703.09</v>
      </c>
      <c r="V267" s="78">
        <v>693.75</v>
      </c>
      <c r="W267" s="78">
        <v>698.85</v>
      </c>
      <c r="X267" s="78">
        <v>4682200</v>
      </c>
    </row>
    <row r="268" spans="1:24" x14ac:dyDescent="0.2">
      <c r="A268" s="78" t="s">
        <v>425</v>
      </c>
      <c r="B268" s="78">
        <v>18.809999999999999</v>
      </c>
      <c r="C268" s="78">
        <v>19.59</v>
      </c>
      <c r="D268" s="78">
        <v>18.77</v>
      </c>
      <c r="E268" s="78">
        <v>19.059999999999999</v>
      </c>
      <c r="F268" s="78">
        <v>5452501</v>
      </c>
      <c r="G268" s="78">
        <v>18.55</v>
      </c>
      <c r="H268" s="78">
        <v>18.440000000000001</v>
      </c>
      <c r="I268" s="78">
        <v>18.239999999999998</v>
      </c>
      <c r="J268" s="78">
        <v>19.68</v>
      </c>
      <c r="K268" s="78" t="s">
        <v>162</v>
      </c>
      <c r="L268" s="78">
        <v>0</v>
      </c>
      <c r="M268" s="78">
        <v>54525.01</v>
      </c>
      <c r="N268" s="78">
        <v>42984.04</v>
      </c>
      <c r="O268" s="78">
        <v>38373.68</v>
      </c>
      <c r="P268" s="78">
        <v>77.14</v>
      </c>
      <c r="Q268" s="78" t="s">
        <v>162</v>
      </c>
      <c r="R268" s="78">
        <v>71.489999999999995</v>
      </c>
      <c r="S268" s="78" t="s">
        <v>162</v>
      </c>
      <c r="T268" s="78">
        <v>694.24</v>
      </c>
      <c r="U268" s="78">
        <v>718.67</v>
      </c>
      <c r="V268" s="78">
        <v>690.53</v>
      </c>
      <c r="W268" s="78">
        <v>714.96</v>
      </c>
      <c r="X268" s="78">
        <v>5579600</v>
      </c>
    </row>
    <row r="269" spans="1:24" x14ac:dyDescent="0.2">
      <c r="A269" s="78" t="s">
        <v>426</v>
      </c>
      <c r="B269" s="78">
        <v>19.5</v>
      </c>
      <c r="C269" s="78">
        <v>19.7</v>
      </c>
      <c r="D269" s="78">
        <v>19.03</v>
      </c>
      <c r="E269" s="78">
        <v>19.09</v>
      </c>
      <c r="F269" s="78">
        <v>4545989</v>
      </c>
      <c r="G269" s="78">
        <v>18.809999999999999</v>
      </c>
      <c r="H269" s="78">
        <v>18.55</v>
      </c>
      <c r="I269" s="78">
        <v>18.23</v>
      </c>
      <c r="J269" s="78">
        <v>19.68</v>
      </c>
      <c r="K269" s="78" t="s">
        <v>162</v>
      </c>
      <c r="L269" s="78">
        <v>0</v>
      </c>
      <c r="M269" s="78">
        <v>45459.89</v>
      </c>
      <c r="N269" s="78">
        <v>46960.62</v>
      </c>
      <c r="O269" s="78">
        <v>40650.730000000003</v>
      </c>
      <c r="P269" s="78">
        <v>76.06</v>
      </c>
      <c r="Q269" s="78" t="s">
        <v>162</v>
      </c>
      <c r="R269" s="78">
        <v>74.3</v>
      </c>
      <c r="S269" s="78" t="s">
        <v>162</v>
      </c>
      <c r="T269" s="78">
        <v>714.75</v>
      </c>
      <c r="U269" s="78">
        <v>717.77</v>
      </c>
      <c r="V269" s="78">
        <v>707.97</v>
      </c>
      <c r="W269" s="78">
        <v>712.3</v>
      </c>
      <c r="X269" s="78">
        <v>4136396</v>
      </c>
    </row>
    <row r="270" spans="1:24" x14ac:dyDescent="0.2">
      <c r="A270" s="78" t="s">
        <v>427</v>
      </c>
      <c r="B270" s="78">
        <v>18.850000000000001</v>
      </c>
      <c r="C270" s="78">
        <v>19.5</v>
      </c>
      <c r="D270" s="78">
        <v>18.66</v>
      </c>
      <c r="E270" s="78">
        <v>19.39</v>
      </c>
      <c r="F270" s="78">
        <v>4606668</v>
      </c>
      <c r="G270" s="78">
        <v>19.04</v>
      </c>
      <c r="H270" s="78">
        <v>18.66</v>
      </c>
      <c r="I270" s="78">
        <v>18.23</v>
      </c>
      <c r="J270" s="78">
        <v>19.670000000000002</v>
      </c>
      <c r="K270" s="78" t="s">
        <v>162</v>
      </c>
      <c r="L270" s="78">
        <v>0</v>
      </c>
      <c r="M270" s="78">
        <v>46066.68</v>
      </c>
      <c r="N270" s="78">
        <v>51162.83</v>
      </c>
      <c r="O270" s="78">
        <v>40606.620000000003</v>
      </c>
      <c r="P270" s="78">
        <v>75.59</v>
      </c>
      <c r="Q270" s="78" t="s">
        <v>162</v>
      </c>
      <c r="R270" s="78">
        <v>79.55</v>
      </c>
      <c r="S270" s="78" t="s">
        <v>162</v>
      </c>
      <c r="T270" s="78">
        <v>711.62</v>
      </c>
      <c r="U270" s="78">
        <v>724.75</v>
      </c>
      <c r="V270" s="78">
        <v>707.14</v>
      </c>
      <c r="W270" s="78">
        <v>724.75</v>
      </c>
      <c r="X270" s="78">
        <v>5543245</v>
      </c>
    </row>
    <row r="271" spans="1:24" x14ac:dyDescent="0.2">
      <c r="A271" s="78" t="s">
        <v>428</v>
      </c>
      <c r="B271" s="78">
        <v>19.3</v>
      </c>
      <c r="C271" s="78">
        <v>19.440000000000001</v>
      </c>
      <c r="D271" s="78">
        <v>19.010000000000002</v>
      </c>
      <c r="E271" s="78">
        <v>19.43</v>
      </c>
      <c r="F271" s="78">
        <v>3762988</v>
      </c>
      <c r="G271" s="78">
        <v>19.18</v>
      </c>
      <c r="H271" s="78">
        <v>18.760000000000002</v>
      </c>
      <c r="I271" s="78">
        <v>18.23</v>
      </c>
      <c r="J271" s="78">
        <v>19.649999999999999</v>
      </c>
      <c r="K271" s="78" t="s">
        <v>162</v>
      </c>
      <c r="L271" s="78">
        <v>0</v>
      </c>
      <c r="M271" s="78">
        <v>37629.879999999997</v>
      </c>
      <c r="N271" s="78">
        <v>46802.91</v>
      </c>
      <c r="O271" s="78">
        <v>40353.230000000003</v>
      </c>
      <c r="P271" s="78">
        <v>74.02</v>
      </c>
      <c r="Q271" s="78" t="s">
        <v>162</v>
      </c>
      <c r="R271" s="78">
        <v>88.85</v>
      </c>
      <c r="S271" s="78" t="s">
        <v>162</v>
      </c>
      <c r="T271" s="78">
        <v>723.43</v>
      </c>
      <c r="U271" s="78">
        <v>731.45</v>
      </c>
      <c r="V271" s="78">
        <v>714.4</v>
      </c>
      <c r="W271" s="78">
        <v>721.83</v>
      </c>
      <c r="X271" s="78">
        <v>6034967</v>
      </c>
    </row>
    <row r="272" spans="1:24" x14ac:dyDescent="0.2">
      <c r="A272" s="78" t="s">
        <v>429</v>
      </c>
      <c r="B272" s="78">
        <v>19.489999999999998</v>
      </c>
      <c r="C272" s="78">
        <v>19.61</v>
      </c>
      <c r="D272" s="78">
        <v>19.05</v>
      </c>
      <c r="E272" s="78">
        <v>19.21</v>
      </c>
      <c r="F272" s="78">
        <v>3011650</v>
      </c>
      <c r="G272" s="78">
        <v>19.239999999999998</v>
      </c>
      <c r="H272" s="78">
        <v>18.829999999999998</v>
      </c>
      <c r="I272" s="78">
        <v>18.28</v>
      </c>
      <c r="J272" s="78">
        <v>19.649999999999999</v>
      </c>
      <c r="K272" s="78" t="s">
        <v>162</v>
      </c>
      <c r="L272" s="78">
        <v>0</v>
      </c>
      <c r="M272" s="78">
        <v>30116.5</v>
      </c>
      <c r="N272" s="78">
        <v>42759.59</v>
      </c>
      <c r="O272" s="78">
        <v>40345.230000000003</v>
      </c>
      <c r="P272" s="78">
        <v>77.760000000000005</v>
      </c>
      <c r="Q272" s="78" t="s">
        <v>162</v>
      </c>
      <c r="R272" s="78">
        <v>87.62</v>
      </c>
      <c r="S272" s="78" t="s">
        <v>162</v>
      </c>
      <c r="T272" s="78">
        <v>722.62</v>
      </c>
      <c r="U272" s="78">
        <v>726.94</v>
      </c>
      <c r="V272" s="78">
        <v>709.23</v>
      </c>
      <c r="W272" s="78">
        <v>717.8</v>
      </c>
      <c r="X272" s="78">
        <v>4661936</v>
      </c>
    </row>
    <row r="273" spans="1:24" x14ac:dyDescent="0.2">
      <c r="A273" s="78" t="s">
        <v>430</v>
      </c>
      <c r="B273" s="78">
        <v>19.45</v>
      </c>
      <c r="C273" s="78">
        <v>19.48</v>
      </c>
      <c r="D273" s="78">
        <v>19.12</v>
      </c>
      <c r="E273" s="78">
        <v>19.16</v>
      </c>
      <c r="F273" s="78">
        <v>3091864</v>
      </c>
      <c r="G273" s="78">
        <v>19.260000000000002</v>
      </c>
      <c r="H273" s="78">
        <v>18.899999999999999</v>
      </c>
      <c r="I273" s="78">
        <v>18.39</v>
      </c>
      <c r="J273" s="78">
        <v>19.649999999999999</v>
      </c>
      <c r="K273" s="78" t="s">
        <v>162</v>
      </c>
      <c r="L273" s="78">
        <v>0</v>
      </c>
      <c r="M273" s="78">
        <v>30918.639999999999</v>
      </c>
      <c r="N273" s="78">
        <v>38038.32</v>
      </c>
      <c r="O273" s="78">
        <v>40511.18</v>
      </c>
      <c r="P273" s="78">
        <v>67.42</v>
      </c>
      <c r="Q273" s="78" t="s">
        <v>162</v>
      </c>
      <c r="R273" s="78">
        <v>86.1</v>
      </c>
      <c r="S273" s="78" t="s">
        <v>162</v>
      </c>
      <c r="T273" s="78">
        <v>726.88</v>
      </c>
      <c r="U273" s="78">
        <v>731.41</v>
      </c>
      <c r="V273" s="78">
        <v>720.97</v>
      </c>
      <c r="W273" s="78">
        <v>721.1</v>
      </c>
      <c r="X273" s="78">
        <v>5648109</v>
      </c>
    </row>
    <row r="274" spans="1:24" x14ac:dyDescent="0.2">
      <c r="A274" s="78" t="s">
        <v>431</v>
      </c>
      <c r="B274" s="78">
        <v>19.25</v>
      </c>
      <c r="C274" s="78">
        <v>19.27</v>
      </c>
      <c r="D274" s="78">
        <v>18.73</v>
      </c>
      <c r="E274" s="78">
        <v>19.25</v>
      </c>
      <c r="F274" s="78">
        <v>2813069</v>
      </c>
      <c r="G274" s="78">
        <v>19.29</v>
      </c>
      <c r="H274" s="78">
        <v>19.05</v>
      </c>
      <c r="I274" s="78">
        <v>18.440000000000001</v>
      </c>
      <c r="J274" s="78">
        <v>19.649999999999999</v>
      </c>
      <c r="K274" s="78" t="s">
        <v>162</v>
      </c>
      <c r="L274" s="78">
        <v>0</v>
      </c>
      <c r="M274" s="78">
        <v>28130.69</v>
      </c>
      <c r="N274" s="78">
        <v>34572.480000000003</v>
      </c>
      <c r="O274" s="78">
        <v>40766.550000000003</v>
      </c>
      <c r="P274" s="78">
        <v>70.36</v>
      </c>
      <c r="Q274" s="78" t="s">
        <v>162</v>
      </c>
      <c r="R274" s="78">
        <v>80.849999999999994</v>
      </c>
      <c r="S274" s="78" t="s">
        <v>162</v>
      </c>
      <c r="T274" s="78">
        <v>719.29</v>
      </c>
      <c r="U274" s="78">
        <v>736.88</v>
      </c>
      <c r="V274" s="78">
        <v>713.65</v>
      </c>
      <c r="W274" s="78">
        <v>736.88</v>
      </c>
      <c r="X274" s="78">
        <v>6682663</v>
      </c>
    </row>
    <row r="275" spans="1:24" x14ac:dyDescent="0.2">
      <c r="A275" s="78" t="s">
        <v>432</v>
      </c>
      <c r="B275" s="78">
        <v>19.25</v>
      </c>
      <c r="C275" s="78">
        <v>19.96</v>
      </c>
      <c r="D275" s="78">
        <v>19.2</v>
      </c>
      <c r="E275" s="78">
        <v>19.93</v>
      </c>
      <c r="F275" s="78">
        <v>6131518</v>
      </c>
      <c r="G275" s="78">
        <v>19.399999999999999</v>
      </c>
      <c r="H275" s="78">
        <v>19.22</v>
      </c>
      <c r="I275" s="78">
        <v>18.59</v>
      </c>
      <c r="J275" s="78">
        <v>19.670000000000002</v>
      </c>
      <c r="K275" s="78" t="s">
        <v>162</v>
      </c>
      <c r="L275" s="78">
        <v>0</v>
      </c>
      <c r="M275" s="78">
        <v>61315.18</v>
      </c>
      <c r="N275" s="78">
        <v>37622.18</v>
      </c>
      <c r="O275" s="78">
        <v>44392.5</v>
      </c>
      <c r="P275" s="78">
        <v>74.34</v>
      </c>
      <c r="Q275" s="78" t="s">
        <v>162</v>
      </c>
      <c r="R275" s="78">
        <v>72.180000000000007</v>
      </c>
      <c r="S275" s="78" t="s">
        <v>162</v>
      </c>
      <c r="T275" s="78">
        <v>737.78</v>
      </c>
      <c r="U275" s="78">
        <v>759.56</v>
      </c>
      <c r="V275" s="78">
        <v>737.78</v>
      </c>
      <c r="W275" s="78">
        <v>759.56</v>
      </c>
      <c r="X275" s="78">
        <v>8969181</v>
      </c>
    </row>
    <row r="276" spans="1:24" x14ac:dyDescent="0.2">
      <c r="A276" s="78" t="s">
        <v>433</v>
      </c>
      <c r="B276" s="78">
        <v>19.899999999999999</v>
      </c>
      <c r="C276" s="78">
        <v>19.98</v>
      </c>
      <c r="D276" s="78">
        <v>19.53</v>
      </c>
      <c r="E276" s="78">
        <v>19.760000000000002</v>
      </c>
      <c r="F276" s="78">
        <v>4412395</v>
      </c>
      <c r="G276" s="78">
        <v>19.46</v>
      </c>
      <c r="H276" s="78">
        <v>19.32</v>
      </c>
      <c r="I276" s="78">
        <v>18.739999999999998</v>
      </c>
      <c r="J276" s="78">
        <v>19.670000000000002</v>
      </c>
      <c r="K276" s="78" t="s">
        <v>162</v>
      </c>
      <c r="L276" s="78">
        <v>0</v>
      </c>
      <c r="M276" s="78">
        <v>44123.95</v>
      </c>
      <c r="N276" s="78">
        <v>38920.99</v>
      </c>
      <c r="O276" s="78">
        <v>42861.95</v>
      </c>
      <c r="P276" s="78">
        <v>77.48</v>
      </c>
      <c r="Q276" s="78" t="s">
        <v>162</v>
      </c>
      <c r="R276" s="78">
        <v>76.31</v>
      </c>
      <c r="S276" s="78" t="s">
        <v>162</v>
      </c>
      <c r="T276" s="78">
        <v>760.67</v>
      </c>
      <c r="U276" s="78">
        <v>765.42</v>
      </c>
      <c r="V276" s="78">
        <v>748.62</v>
      </c>
      <c r="W276" s="78">
        <v>756.9</v>
      </c>
      <c r="X276" s="78">
        <v>8406383</v>
      </c>
    </row>
    <row r="277" spans="1:24" x14ac:dyDescent="0.2">
      <c r="A277" s="78" t="s">
        <v>434</v>
      </c>
      <c r="B277" s="78">
        <v>19.7</v>
      </c>
      <c r="C277" s="78">
        <v>20.5</v>
      </c>
      <c r="D277" s="78">
        <v>19.62</v>
      </c>
      <c r="E277" s="78">
        <v>20.149999999999999</v>
      </c>
      <c r="F277" s="78">
        <v>5462566</v>
      </c>
      <c r="G277" s="78">
        <v>19.649999999999999</v>
      </c>
      <c r="H277" s="78">
        <v>19.440000000000001</v>
      </c>
      <c r="I277" s="78">
        <v>18.87</v>
      </c>
      <c r="J277" s="78">
        <v>19.690000000000001</v>
      </c>
      <c r="K277" s="78" t="s">
        <v>162</v>
      </c>
      <c r="L277" s="78">
        <v>0</v>
      </c>
      <c r="M277" s="78">
        <v>54625.66</v>
      </c>
      <c r="N277" s="78">
        <v>43822.82</v>
      </c>
      <c r="O277" s="78">
        <v>43291.21</v>
      </c>
      <c r="P277" s="78">
        <v>74.760000000000005</v>
      </c>
      <c r="Q277" s="78" t="s">
        <v>162</v>
      </c>
      <c r="R277" s="78">
        <v>69.28</v>
      </c>
      <c r="S277" s="78" t="s">
        <v>162</v>
      </c>
      <c r="T277" s="78">
        <v>756.16</v>
      </c>
      <c r="U277" s="78">
        <v>764.74</v>
      </c>
      <c r="V277" s="78">
        <v>755.19</v>
      </c>
      <c r="W277" s="78">
        <v>762.29</v>
      </c>
      <c r="X277" s="78">
        <v>7390735</v>
      </c>
    </row>
    <row r="278" spans="1:24" x14ac:dyDescent="0.2">
      <c r="A278" s="78" t="s">
        <v>435</v>
      </c>
      <c r="B278" s="78">
        <v>20.3</v>
      </c>
      <c r="C278" s="78">
        <v>20.58</v>
      </c>
      <c r="D278" s="78">
        <v>20.02</v>
      </c>
      <c r="E278" s="78">
        <v>20.059999999999999</v>
      </c>
      <c r="F278" s="78">
        <v>5666981</v>
      </c>
      <c r="G278" s="78">
        <v>19.829999999999998</v>
      </c>
      <c r="H278" s="78">
        <v>19.54</v>
      </c>
      <c r="I278" s="78">
        <v>18.989999999999998</v>
      </c>
      <c r="J278" s="78">
        <v>19.72</v>
      </c>
      <c r="K278" s="78" t="s">
        <v>162</v>
      </c>
      <c r="L278" s="78">
        <v>0</v>
      </c>
      <c r="M278" s="78">
        <v>56669.81</v>
      </c>
      <c r="N278" s="78">
        <v>48973.06</v>
      </c>
      <c r="O278" s="78">
        <v>43505.69</v>
      </c>
      <c r="P278" s="78">
        <v>71.040000000000006</v>
      </c>
      <c r="Q278" s="78" t="s">
        <v>162</v>
      </c>
      <c r="R278" s="78">
        <v>71.540000000000006</v>
      </c>
      <c r="S278" s="78" t="s">
        <v>162</v>
      </c>
      <c r="T278" s="78">
        <v>763.96</v>
      </c>
      <c r="U278" s="78">
        <v>771.3</v>
      </c>
      <c r="V278" s="78">
        <v>760.24</v>
      </c>
      <c r="W278" s="78">
        <v>760.37</v>
      </c>
      <c r="X278" s="78">
        <v>8006043</v>
      </c>
    </row>
    <row r="279" spans="1:24" x14ac:dyDescent="0.2">
      <c r="A279" s="78" t="s">
        <v>436</v>
      </c>
      <c r="B279" s="78">
        <v>20.09</v>
      </c>
      <c r="C279" s="78">
        <v>21.66</v>
      </c>
      <c r="D279" s="78">
        <v>20</v>
      </c>
      <c r="E279" s="78">
        <v>21.31</v>
      </c>
      <c r="F279" s="78">
        <v>9479238</v>
      </c>
      <c r="G279" s="78">
        <v>20.239999999999998</v>
      </c>
      <c r="H279" s="78">
        <v>19.760000000000002</v>
      </c>
      <c r="I279" s="78">
        <v>19.16</v>
      </c>
      <c r="J279" s="78">
        <v>19.77</v>
      </c>
      <c r="K279" s="78" t="s">
        <v>162</v>
      </c>
      <c r="L279" s="78">
        <v>0</v>
      </c>
      <c r="M279" s="78">
        <v>94792.38</v>
      </c>
      <c r="N279" s="78">
        <v>62305.39</v>
      </c>
      <c r="O279" s="78">
        <v>48438.94</v>
      </c>
      <c r="P279" s="78">
        <v>80.59</v>
      </c>
      <c r="Q279" s="78" t="s">
        <v>162</v>
      </c>
      <c r="R279" s="78">
        <v>81</v>
      </c>
      <c r="S279" s="78" t="s">
        <v>162</v>
      </c>
      <c r="T279" s="78">
        <v>757.45</v>
      </c>
      <c r="U279" s="78">
        <v>758.17</v>
      </c>
      <c r="V279" s="78">
        <v>737.37</v>
      </c>
      <c r="W279" s="78">
        <v>747.77</v>
      </c>
      <c r="X279" s="78">
        <v>7978856</v>
      </c>
    </row>
    <row r="280" spans="1:24" x14ac:dyDescent="0.2">
      <c r="A280" s="78" t="s">
        <v>437</v>
      </c>
      <c r="B280" s="78">
        <v>21.25</v>
      </c>
      <c r="C280" s="78">
        <v>21.25</v>
      </c>
      <c r="D280" s="78">
        <v>20.48</v>
      </c>
      <c r="E280" s="78">
        <v>20.49</v>
      </c>
      <c r="F280" s="78">
        <v>5691926</v>
      </c>
      <c r="G280" s="78">
        <v>20.350000000000001</v>
      </c>
      <c r="H280" s="78">
        <v>19.88</v>
      </c>
      <c r="I280" s="78">
        <v>19.27</v>
      </c>
      <c r="J280" s="78">
        <v>19.77</v>
      </c>
      <c r="K280" s="78" t="s">
        <v>162</v>
      </c>
      <c r="L280" s="78">
        <v>0</v>
      </c>
      <c r="M280" s="78">
        <v>56919.26</v>
      </c>
      <c r="N280" s="78">
        <v>61426.21</v>
      </c>
      <c r="O280" s="78">
        <v>49524.2</v>
      </c>
      <c r="P280" s="78">
        <v>78.33</v>
      </c>
      <c r="Q280" s="78" t="s">
        <v>162</v>
      </c>
      <c r="R280" s="78">
        <v>80.17</v>
      </c>
      <c r="S280" s="78" t="s">
        <v>162</v>
      </c>
      <c r="T280" s="78">
        <v>747.22</v>
      </c>
      <c r="U280" s="78">
        <v>748.09</v>
      </c>
      <c r="V280" s="78">
        <v>734.24</v>
      </c>
      <c r="W280" s="78">
        <v>735.34</v>
      </c>
      <c r="X280" s="78">
        <v>5904584</v>
      </c>
    </row>
    <row r="281" spans="1:24" x14ac:dyDescent="0.2">
      <c r="A281" s="78" t="s">
        <v>438</v>
      </c>
      <c r="B281" s="78">
        <v>20.399999999999999</v>
      </c>
      <c r="C281" s="78">
        <v>20.8</v>
      </c>
      <c r="D281" s="78">
        <v>20.25</v>
      </c>
      <c r="E281" s="78">
        <v>20.399999999999999</v>
      </c>
      <c r="F281" s="78">
        <v>3034920</v>
      </c>
      <c r="G281" s="78">
        <v>20.48</v>
      </c>
      <c r="H281" s="78">
        <v>19.97</v>
      </c>
      <c r="I281" s="78">
        <v>19.36</v>
      </c>
      <c r="J281" s="78">
        <v>19.78</v>
      </c>
      <c r="K281" s="78" t="s">
        <v>162</v>
      </c>
      <c r="L281" s="78">
        <v>0</v>
      </c>
      <c r="M281" s="78">
        <v>30349.200000000001</v>
      </c>
      <c r="N281" s="78">
        <v>58671.26</v>
      </c>
      <c r="O281" s="78">
        <v>48796.13</v>
      </c>
      <c r="P281" s="78">
        <v>75.86</v>
      </c>
      <c r="Q281" s="78" t="s">
        <v>162</v>
      </c>
      <c r="R281" s="78">
        <v>79.66</v>
      </c>
      <c r="S281" s="78" t="s">
        <v>162</v>
      </c>
      <c r="T281" s="78">
        <v>734.25</v>
      </c>
      <c r="U281" s="78">
        <v>748.8</v>
      </c>
      <c r="V281" s="78">
        <v>733.78</v>
      </c>
      <c r="W281" s="78">
        <v>743.15</v>
      </c>
      <c r="X281" s="78">
        <v>5005155</v>
      </c>
    </row>
    <row r="282" spans="1:24" x14ac:dyDescent="0.2">
      <c r="A282" s="78" t="s">
        <v>439</v>
      </c>
      <c r="B282" s="78">
        <v>20.75</v>
      </c>
      <c r="C282" s="78">
        <v>21.18</v>
      </c>
      <c r="D282" s="78">
        <v>20.5</v>
      </c>
      <c r="E282" s="78">
        <v>20.8</v>
      </c>
      <c r="F282" s="78">
        <v>4055142</v>
      </c>
      <c r="G282" s="78">
        <v>20.61</v>
      </c>
      <c r="H282" s="78">
        <v>20.13</v>
      </c>
      <c r="I282" s="78">
        <v>19.48</v>
      </c>
      <c r="J282" s="78">
        <v>19.79</v>
      </c>
      <c r="K282" s="78" t="s">
        <v>162</v>
      </c>
      <c r="L282" s="78">
        <v>0</v>
      </c>
      <c r="M282" s="78">
        <v>40551.42</v>
      </c>
      <c r="N282" s="78">
        <v>55856.41</v>
      </c>
      <c r="O282" s="78">
        <v>49839.62</v>
      </c>
      <c r="P282" s="78">
        <v>79.55</v>
      </c>
      <c r="Q282" s="78" t="s">
        <v>162</v>
      </c>
      <c r="R282" s="78">
        <v>75.38</v>
      </c>
      <c r="S282" s="78" t="s">
        <v>162</v>
      </c>
      <c r="T282" s="78">
        <v>743.85</v>
      </c>
      <c r="U282" s="78">
        <v>757.67</v>
      </c>
      <c r="V282" s="78">
        <v>743.85</v>
      </c>
      <c r="W282" s="78">
        <v>757.67</v>
      </c>
      <c r="X282" s="78">
        <v>5487446</v>
      </c>
    </row>
    <row r="283" spans="1:24" x14ac:dyDescent="0.2">
      <c r="A283" s="78" t="s">
        <v>440</v>
      </c>
      <c r="B283" s="78">
        <v>20.78</v>
      </c>
      <c r="C283" s="78">
        <v>21.14</v>
      </c>
      <c r="D283" s="78">
        <v>20.48</v>
      </c>
      <c r="E283" s="78">
        <v>20.5</v>
      </c>
      <c r="F283" s="78">
        <v>3688399</v>
      </c>
      <c r="G283" s="78">
        <v>20.7</v>
      </c>
      <c r="H283" s="78">
        <v>20.260000000000002</v>
      </c>
      <c r="I283" s="78">
        <v>19.579999999999998</v>
      </c>
      <c r="J283" s="78">
        <v>19.78</v>
      </c>
      <c r="K283" s="78" t="s">
        <v>162</v>
      </c>
      <c r="L283" s="78">
        <v>0</v>
      </c>
      <c r="M283" s="78">
        <v>36883.99</v>
      </c>
      <c r="N283" s="78">
        <v>51899.25</v>
      </c>
      <c r="O283" s="78">
        <v>50436.15</v>
      </c>
      <c r="P283" s="78">
        <v>75.63</v>
      </c>
      <c r="Q283" s="78" t="s">
        <v>162</v>
      </c>
      <c r="R283" s="78">
        <v>78.459999999999994</v>
      </c>
      <c r="S283" s="78" t="s">
        <v>162</v>
      </c>
      <c r="T283" s="78">
        <v>759.65</v>
      </c>
      <c r="U283" s="78">
        <v>766.75</v>
      </c>
      <c r="V283" s="78">
        <v>758.83</v>
      </c>
      <c r="W283" s="78">
        <v>759.37</v>
      </c>
      <c r="X283" s="78">
        <v>6271369</v>
      </c>
    </row>
    <row r="284" spans="1:24" x14ac:dyDescent="0.2">
      <c r="A284" s="78" t="s">
        <v>441</v>
      </c>
      <c r="B284" s="78">
        <v>20.48</v>
      </c>
      <c r="C284" s="78">
        <v>20.68</v>
      </c>
      <c r="D284" s="78">
        <v>19.920000000000002</v>
      </c>
      <c r="E284" s="78">
        <v>20</v>
      </c>
      <c r="F284" s="78">
        <v>3114850</v>
      </c>
      <c r="G284" s="78">
        <v>20.440000000000001</v>
      </c>
      <c r="H284" s="78">
        <v>20.34</v>
      </c>
      <c r="I284" s="78">
        <v>19.690000000000001</v>
      </c>
      <c r="J284" s="78">
        <v>19.760000000000002</v>
      </c>
      <c r="K284" s="78" t="s">
        <v>162</v>
      </c>
      <c r="L284" s="78">
        <v>0</v>
      </c>
      <c r="M284" s="78">
        <v>31148.5</v>
      </c>
      <c r="N284" s="78">
        <v>39170.47</v>
      </c>
      <c r="O284" s="78">
        <v>50737.93</v>
      </c>
      <c r="P284" s="78">
        <v>76.739999999999995</v>
      </c>
      <c r="Q284" s="78" t="s">
        <v>162</v>
      </c>
      <c r="R284" s="78">
        <v>75.62</v>
      </c>
      <c r="S284" s="78" t="s">
        <v>162</v>
      </c>
      <c r="T284" s="78">
        <v>758.08</v>
      </c>
      <c r="U284" s="78">
        <v>758.72</v>
      </c>
      <c r="V284" s="78">
        <v>743.61</v>
      </c>
      <c r="W284" s="78">
        <v>750.84</v>
      </c>
      <c r="X284" s="78">
        <v>6023767</v>
      </c>
    </row>
    <row r="285" spans="1:24" x14ac:dyDescent="0.2">
      <c r="A285" s="78" t="s">
        <v>442</v>
      </c>
      <c r="B285" s="78">
        <v>19.68</v>
      </c>
      <c r="C285" s="78">
        <v>19.940000000000001</v>
      </c>
      <c r="D285" s="78">
        <v>19.48</v>
      </c>
      <c r="E285" s="78">
        <v>19.579999999999998</v>
      </c>
      <c r="F285" s="78">
        <v>2888564</v>
      </c>
      <c r="G285" s="78">
        <v>20.260000000000002</v>
      </c>
      <c r="H285" s="78">
        <v>20.309999999999999</v>
      </c>
      <c r="I285" s="78">
        <v>19.760000000000002</v>
      </c>
      <c r="J285" s="78">
        <v>19.760000000000002</v>
      </c>
      <c r="K285" s="78" t="s">
        <v>162</v>
      </c>
      <c r="L285" s="78">
        <v>0</v>
      </c>
      <c r="M285" s="78">
        <v>28885.64</v>
      </c>
      <c r="N285" s="78">
        <v>33563.75</v>
      </c>
      <c r="O285" s="78">
        <v>47494.98</v>
      </c>
      <c r="P285" s="78">
        <v>79.61</v>
      </c>
      <c r="Q285" s="78" t="s">
        <v>162</v>
      </c>
      <c r="R285" s="78">
        <v>81.8</v>
      </c>
      <c r="S285" s="78" t="s">
        <v>162</v>
      </c>
      <c r="T285" s="78">
        <v>743.05</v>
      </c>
      <c r="U285" s="78">
        <v>759.45</v>
      </c>
      <c r="V285" s="78">
        <v>740.61</v>
      </c>
      <c r="W285" s="78">
        <v>749.27</v>
      </c>
      <c r="X285" s="78">
        <v>5943515</v>
      </c>
    </row>
    <row r="286" spans="1:24" x14ac:dyDescent="0.2">
      <c r="A286" s="78" t="s">
        <v>443</v>
      </c>
      <c r="B286" s="78">
        <v>19.61</v>
      </c>
      <c r="C286" s="78">
        <v>19.98</v>
      </c>
      <c r="D286" s="78">
        <v>19.600000000000001</v>
      </c>
      <c r="E286" s="78">
        <v>19.96</v>
      </c>
      <c r="F286" s="78">
        <v>2418112</v>
      </c>
      <c r="G286" s="78">
        <v>20.170000000000002</v>
      </c>
      <c r="H286" s="78">
        <v>20.32</v>
      </c>
      <c r="I286" s="78">
        <v>19.82</v>
      </c>
      <c r="J286" s="78">
        <v>19.78</v>
      </c>
      <c r="K286" s="78" t="s">
        <v>162</v>
      </c>
      <c r="L286" s="78">
        <v>0</v>
      </c>
      <c r="M286" s="78">
        <v>24181.119999999999</v>
      </c>
      <c r="N286" s="78">
        <v>32330.13</v>
      </c>
      <c r="O286" s="78">
        <v>45500.7</v>
      </c>
      <c r="P286" s="78">
        <v>85.38</v>
      </c>
      <c r="Q286" s="78" t="s">
        <v>162</v>
      </c>
      <c r="R286" s="78">
        <v>80.73</v>
      </c>
      <c r="S286" s="78" t="s">
        <v>162</v>
      </c>
      <c r="T286" s="78">
        <v>751.98</v>
      </c>
      <c r="U286" s="78">
        <v>764</v>
      </c>
      <c r="V286" s="78">
        <v>751.98</v>
      </c>
      <c r="W286" s="78">
        <v>761.7</v>
      </c>
      <c r="X286" s="78">
        <v>5558078</v>
      </c>
    </row>
    <row r="287" spans="1:24" x14ac:dyDescent="0.2">
      <c r="A287" s="78" t="s">
        <v>444</v>
      </c>
      <c r="B287" s="78">
        <v>20</v>
      </c>
      <c r="C287" s="78">
        <v>20.85</v>
      </c>
      <c r="D287" s="78">
        <v>19.920000000000002</v>
      </c>
      <c r="E287" s="78">
        <v>20.71</v>
      </c>
      <c r="F287" s="78">
        <v>5243685</v>
      </c>
      <c r="G287" s="78">
        <v>20.149999999999999</v>
      </c>
      <c r="H287" s="78">
        <v>20.38</v>
      </c>
      <c r="I287" s="78">
        <v>19.91</v>
      </c>
      <c r="J287" s="78">
        <v>19.809999999999999</v>
      </c>
      <c r="K287" s="78" t="s">
        <v>162</v>
      </c>
      <c r="L287" s="78">
        <v>0</v>
      </c>
      <c r="M287" s="78">
        <v>52436.85</v>
      </c>
      <c r="N287" s="78">
        <v>34707.22</v>
      </c>
      <c r="O287" s="78">
        <v>45281.82</v>
      </c>
      <c r="P287" s="78">
        <v>88.22</v>
      </c>
      <c r="Q287" s="78" t="s">
        <v>162</v>
      </c>
      <c r="R287" s="78">
        <v>82.71</v>
      </c>
      <c r="S287" s="78" t="s">
        <v>162</v>
      </c>
      <c r="T287" s="78">
        <v>764.48</v>
      </c>
      <c r="U287" s="78">
        <v>777.69</v>
      </c>
      <c r="V287" s="78">
        <v>763.72</v>
      </c>
      <c r="W287" s="78">
        <v>777.69</v>
      </c>
      <c r="X287" s="78">
        <v>6901048</v>
      </c>
    </row>
    <row r="288" spans="1:24" x14ac:dyDescent="0.2">
      <c r="A288" s="78" t="s">
        <v>445</v>
      </c>
      <c r="B288" s="78">
        <v>20.71</v>
      </c>
      <c r="C288" s="78">
        <v>20.77</v>
      </c>
      <c r="D288" s="78">
        <v>20.350000000000001</v>
      </c>
      <c r="E288" s="78">
        <v>20.55</v>
      </c>
      <c r="F288" s="78">
        <v>2706163</v>
      </c>
      <c r="G288" s="78">
        <v>20.16</v>
      </c>
      <c r="H288" s="78">
        <v>20.43</v>
      </c>
      <c r="I288" s="78">
        <v>19.989999999999998</v>
      </c>
      <c r="J288" s="78">
        <v>19.8</v>
      </c>
      <c r="K288" s="78" t="s">
        <v>162</v>
      </c>
      <c r="L288" s="78">
        <v>0</v>
      </c>
      <c r="M288" s="78">
        <v>27061.63</v>
      </c>
      <c r="N288" s="78">
        <v>32742.75</v>
      </c>
      <c r="O288" s="78">
        <v>42321</v>
      </c>
      <c r="P288" s="78">
        <v>82.54</v>
      </c>
      <c r="Q288" s="78" t="s">
        <v>162</v>
      </c>
      <c r="R288" s="78">
        <v>83.71</v>
      </c>
      <c r="S288" s="78" t="s">
        <v>162</v>
      </c>
      <c r="T288" s="78">
        <v>779.51</v>
      </c>
      <c r="U288" s="78">
        <v>786.05</v>
      </c>
      <c r="V288" s="78">
        <v>778.51</v>
      </c>
      <c r="W288" s="78">
        <v>786.05</v>
      </c>
      <c r="X288" s="78">
        <v>6946632</v>
      </c>
    </row>
    <row r="289" spans="1:24" x14ac:dyDescent="0.2">
      <c r="A289" s="78" t="s">
        <v>446</v>
      </c>
      <c r="B289" s="78">
        <v>20.5</v>
      </c>
      <c r="C289" s="78">
        <v>20.99</v>
      </c>
      <c r="D289" s="78">
        <v>20.48</v>
      </c>
      <c r="E289" s="78">
        <v>20.76</v>
      </c>
      <c r="F289" s="78">
        <v>3620128</v>
      </c>
      <c r="G289" s="78">
        <v>20.309999999999999</v>
      </c>
      <c r="H289" s="78">
        <v>20.38</v>
      </c>
      <c r="I289" s="78">
        <v>20.07</v>
      </c>
      <c r="J289" s="78">
        <v>19.79</v>
      </c>
      <c r="K289" s="78" t="s">
        <v>162</v>
      </c>
      <c r="L289" s="78">
        <v>0</v>
      </c>
      <c r="M289" s="78">
        <v>36201.279999999999</v>
      </c>
      <c r="N289" s="78">
        <v>33753.300000000003</v>
      </c>
      <c r="O289" s="78">
        <v>36461.89</v>
      </c>
      <c r="P289" s="78">
        <v>85.48</v>
      </c>
      <c r="Q289" s="78" t="s">
        <v>162</v>
      </c>
      <c r="R289" s="78">
        <v>81.5</v>
      </c>
      <c r="S289" s="78" t="s">
        <v>162</v>
      </c>
      <c r="T289" s="78">
        <v>785.53</v>
      </c>
      <c r="U289" s="78">
        <v>792.38</v>
      </c>
      <c r="V289" s="78">
        <v>782.94</v>
      </c>
      <c r="W289" s="78">
        <v>792.38</v>
      </c>
      <c r="X289" s="78">
        <v>7151396</v>
      </c>
    </row>
    <row r="290" spans="1:24" x14ac:dyDescent="0.2">
      <c r="A290" s="78" t="s">
        <v>447</v>
      </c>
      <c r="B290" s="78">
        <v>20.86</v>
      </c>
      <c r="C290" s="78">
        <v>20.9</v>
      </c>
      <c r="D290" s="78">
        <v>19.309999999999999</v>
      </c>
      <c r="E290" s="78">
        <v>19.38</v>
      </c>
      <c r="F290" s="78">
        <v>4529073</v>
      </c>
      <c r="G290" s="78">
        <v>20.27</v>
      </c>
      <c r="H290" s="78">
        <v>20.260000000000002</v>
      </c>
      <c r="I290" s="78">
        <v>20.07</v>
      </c>
      <c r="J290" s="78">
        <v>19.77</v>
      </c>
      <c r="K290" s="78" t="s">
        <v>162</v>
      </c>
      <c r="L290" s="78">
        <v>0</v>
      </c>
      <c r="M290" s="78">
        <v>45290.73</v>
      </c>
      <c r="N290" s="78">
        <v>37034.32</v>
      </c>
      <c r="O290" s="78">
        <v>35299.040000000001</v>
      </c>
      <c r="P290" s="78">
        <v>80.900000000000006</v>
      </c>
      <c r="Q290" s="78" t="s">
        <v>162</v>
      </c>
      <c r="R290" s="78">
        <v>76.09</v>
      </c>
      <c r="S290" s="78" t="s">
        <v>162</v>
      </c>
      <c r="T290" s="78">
        <v>795.12</v>
      </c>
      <c r="U290" s="78">
        <v>799.83</v>
      </c>
      <c r="V290" s="78">
        <v>750.13</v>
      </c>
      <c r="W290" s="78">
        <v>756.46</v>
      </c>
      <c r="X290" s="78">
        <v>10995380</v>
      </c>
    </row>
    <row r="291" spans="1:24" x14ac:dyDescent="0.2">
      <c r="A291" s="78" t="s">
        <v>448</v>
      </c>
      <c r="B291" s="78">
        <v>19.34</v>
      </c>
      <c r="C291" s="78">
        <v>19.48</v>
      </c>
      <c r="D291" s="78">
        <v>18</v>
      </c>
      <c r="E291" s="78">
        <v>18.64</v>
      </c>
      <c r="F291" s="78">
        <v>3073220</v>
      </c>
      <c r="G291" s="78">
        <v>20.010000000000002</v>
      </c>
      <c r="H291" s="78">
        <v>20.09</v>
      </c>
      <c r="I291" s="78">
        <v>20.03</v>
      </c>
      <c r="J291" s="78">
        <v>19.72</v>
      </c>
      <c r="K291" s="78" t="s">
        <v>162</v>
      </c>
      <c r="L291" s="78">
        <v>0</v>
      </c>
      <c r="M291" s="78">
        <v>30732.2</v>
      </c>
      <c r="N291" s="78">
        <v>38344.54</v>
      </c>
      <c r="O291" s="78">
        <v>35337.339999999997</v>
      </c>
      <c r="P291" s="78">
        <v>72.13</v>
      </c>
      <c r="Q291" s="78" t="s">
        <v>162</v>
      </c>
      <c r="R291" s="78">
        <v>79.67</v>
      </c>
      <c r="S291" s="78" t="s">
        <v>162</v>
      </c>
      <c r="T291" s="78">
        <v>754.53</v>
      </c>
      <c r="U291" s="78">
        <v>759.53</v>
      </c>
      <c r="V291" s="78">
        <v>735.09</v>
      </c>
      <c r="W291" s="78">
        <v>746.44</v>
      </c>
      <c r="X291" s="78">
        <v>7483183</v>
      </c>
    </row>
    <row r="292" spans="1:24" x14ac:dyDescent="0.2">
      <c r="A292" s="78" t="s">
        <v>449</v>
      </c>
      <c r="B292" s="78">
        <v>18.579999999999998</v>
      </c>
      <c r="C292" s="78">
        <v>19.149999999999999</v>
      </c>
      <c r="D292" s="78">
        <v>18.48</v>
      </c>
      <c r="E292" s="78">
        <v>19.07</v>
      </c>
      <c r="F292" s="78">
        <v>2328077</v>
      </c>
      <c r="G292" s="78">
        <v>19.68</v>
      </c>
      <c r="H292" s="78">
        <v>19.91</v>
      </c>
      <c r="I292" s="78">
        <v>20.02</v>
      </c>
      <c r="J292" s="78">
        <v>19.670000000000002</v>
      </c>
      <c r="K292" s="78" t="s">
        <v>162</v>
      </c>
      <c r="L292" s="78">
        <v>0</v>
      </c>
      <c r="M292" s="78">
        <v>23280.77</v>
      </c>
      <c r="N292" s="78">
        <v>32513.32</v>
      </c>
      <c r="O292" s="78">
        <v>33610.269999999997</v>
      </c>
      <c r="P292" s="78">
        <v>69.08</v>
      </c>
      <c r="Q292" s="78" t="s">
        <v>162</v>
      </c>
      <c r="R292" s="78">
        <v>79.569999999999993</v>
      </c>
      <c r="S292" s="78" t="s">
        <v>162</v>
      </c>
      <c r="T292" s="78">
        <v>748.05</v>
      </c>
      <c r="U292" s="78">
        <v>765.56</v>
      </c>
      <c r="V292" s="78">
        <v>745.35</v>
      </c>
      <c r="W292" s="78">
        <v>765.56</v>
      </c>
      <c r="X292" s="78">
        <v>6549302</v>
      </c>
    </row>
    <row r="293" spans="1:24" x14ac:dyDescent="0.2">
      <c r="A293" s="78" t="s">
        <v>450</v>
      </c>
      <c r="B293" s="78">
        <v>19.2</v>
      </c>
      <c r="C293" s="78">
        <v>20.2</v>
      </c>
      <c r="D293" s="78">
        <v>19.07</v>
      </c>
      <c r="E293" s="78">
        <v>19.87</v>
      </c>
      <c r="F293" s="78">
        <v>3577395</v>
      </c>
      <c r="G293" s="78">
        <v>19.54</v>
      </c>
      <c r="H293" s="78">
        <v>19.850000000000001</v>
      </c>
      <c r="I293" s="78">
        <v>20.059999999999999</v>
      </c>
      <c r="J293" s="78">
        <v>19.66</v>
      </c>
      <c r="K293" s="78" t="s">
        <v>162</v>
      </c>
      <c r="L293" s="78">
        <v>0</v>
      </c>
      <c r="M293" s="78">
        <v>35773.949999999997</v>
      </c>
      <c r="N293" s="78">
        <v>34255.79</v>
      </c>
      <c r="O293" s="78">
        <v>33499.269999999997</v>
      </c>
      <c r="P293" s="78">
        <v>74.180000000000007</v>
      </c>
      <c r="Q293" s="78" t="s">
        <v>162</v>
      </c>
      <c r="R293" s="78">
        <v>82.94</v>
      </c>
      <c r="S293" s="78" t="s">
        <v>162</v>
      </c>
      <c r="T293" s="78">
        <v>764.95</v>
      </c>
      <c r="U293" s="78">
        <v>779.56</v>
      </c>
      <c r="V293" s="78">
        <v>763.36</v>
      </c>
      <c r="W293" s="78">
        <v>779.56</v>
      </c>
      <c r="X293" s="78">
        <v>6515828</v>
      </c>
    </row>
    <row r="294" spans="1:24" x14ac:dyDescent="0.2">
      <c r="A294" s="78" t="s">
        <v>451</v>
      </c>
      <c r="B294" s="78">
        <v>19.8</v>
      </c>
      <c r="C294" s="78">
        <v>19.8</v>
      </c>
      <c r="D294" s="78">
        <v>19.13</v>
      </c>
      <c r="E294" s="78">
        <v>19.350000000000001</v>
      </c>
      <c r="F294" s="78">
        <v>2144816</v>
      </c>
      <c r="G294" s="78">
        <v>19.260000000000002</v>
      </c>
      <c r="H294" s="78">
        <v>19.79</v>
      </c>
      <c r="I294" s="78">
        <v>20.059999999999999</v>
      </c>
      <c r="J294" s="78">
        <v>19.600000000000001</v>
      </c>
      <c r="K294" s="78" t="s">
        <v>162</v>
      </c>
      <c r="L294" s="78">
        <v>0</v>
      </c>
      <c r="M294" s="78">
        <v>21448.16</v>
      </c>
      <c r="N294" s="78">
        <v>31305.16</v>
      </c>
      <c r="O294" s="78">
        <v>32529.23</v>
      </c>
      <c r="P294" s="78">
        <v>78.11</v>
      </c>
      <c r="Q294" s="78" t="s">
        <v>162</v>
      </c>
      <c r="R294" s="78">
        <v>83.01</v>
      </c>
      <c r="S294" s="78" t="s">
        <v>162</v>
      </c>
      <c r="T294" s="78">
        <v>777.39</v>
      </c>
      <c r="U294" s="78">
        <v>777.39</v>
      </c>
      <c r="V294" s="78">
        <v>755.4</v>
      </c>
      <c r="W294" s="78">
        <v>755.58</v>
      </c>
      <c r="X294" s="78">
        <v>6107046</v>
      </c>
    </row>
    <row r="295" spans="1:24" x14ac:dyDescent="0.2">
      <c r="A295" s="78" t="s">
        <v>452</v>
      </c>
      <c r="B295" s="78">
        <v>19.36</v>
      </c>
      <c r="C295" s="78">
        <v>19.97</v>
      </c>
      <c r="D295" s="78">
        <v>19.28</v>
      </c>
      <c r="E295" s="78">
        <v>19.53</v>
      </c>
      <c r="F295" s="78">
        <v>2166062</v>
      </c>
      <c r="G295" s="78">
        <v>19.29</v>
      </c>
      <c r="H295" s="78">
        <v>19.78</v>
      </c>
      <c r="I295" s="78">
        <v>20.04</v>
      </c>
      <c r="J295" s="78">
        <v>19.55</v>
      </c>
      <c r="K295" s="78" t="s">
        <v>162</v>
      </c>
      <c r="L295" s="78">
        <v>0</v>
      </c>
      <c r="M295" s="78">
        <v>21660.62</v>
      </c>
      <c r="N295" s="78">
        <v>26579.14</v>
      </c>
      <c r="O295" s="78">
        <v>31806.73</v>
      </c>
      <c r="P295" s="78">
        <v>87.8</v>
      </c>
      <c r="Q295" s="78" t="s">
        <v>162</v>
      </c>
      <c r="R295" s="78">
        <v>82.68</v>
      </c>
      <c r="S295" s="78" t="s">
        <v>162</v>
      </c>
      <c r="T295" s="78">
        <v>758.89</v>
      </c>
      <c r="U295" s="78">
        <v>761.34</v>
      </c>
      <c r="V295" s="78">
        <v>737.99</v>
      </c>
      <c r="W295" s="78">
        <v>751.79</v>
      </c>
      <c r="X295" s="78">
        <v>6039931</v>
      </c>
    </row>
    <row r="296" spans="1:24" x14ac:dyDescent="0.2">
      <c r="A296" s="78" t="s">
        <v>453</v>
      </c>
      <c r="B296" s="78">
        <v>19.5</v>
      </c>
      <c r="C296" s="78">
        <v>20.09</v>
      </c>
      <c r="D296" s="78">
        <v>19.170000000000002</v>
      </c>
      <c r="E296" s="78">
        <v>19.7</v>
      </c>
      <c r="F296" s="78">
        <v>3459002</v>
      </c>
      <c r="G296" s="78">
        <v>19.5</v>
      </c>
      <c r="H296" s="78">
        <v>19.760000000000002</v>
      </c>
      <c r="I296" s="78">
        <v>20.04</v>
      </c>
      <c r="J296" s="78">
        <v>19.5</v>
      </c>
      <c r="K296" s="78" t="s">
        <v>162</v>
      </c>
      <c r="L296" s="78">
        <v>0</v>
      </c>
      <c r="M296" s="78">
        <v>34590.019999999997</v>
      </c>
      <c r="N296" s="78">
        <v>27350.7</v>
      </c>
      <c r="O296" s="78">
        <v>32847.620000000003</v>
      </c>
      <c r="P296" s="78">
        <v>86.8</v>
      </c>
      <c r="Q296" s="78" t="s">
        <v>162</v>
      </c>
      <c r="R296" s="78">
        <v>78.77</v>
      </c>
      <c r="S296" s="78" t="s">
        <v>162</v>
      </c>
      <c r="T296" s="78">
        <v>750.45</v>
      </c>
      <c r="U296" s="78">
        <v>756.35</v>
      </c>
      <c r="V296" s="78">
        <v>744.89</v>
      </c>
      <c r="W296" s="78">
        <v>750.85</v>
      </c>
      <c r="X296" s="78">
        <v>4550955</v>
      </c>
    </row>
    <row r="297" spans="1:24" x14ac:dyDescent="0.2">
      <c r="A297" s="78" t="s">
        <v>454</v>
      </c>
      <c r="B297" s="78">
        <v>19.510000000000002</v>
      </c>
      <c r="C297" s="78">
        <v>19.53</v>
      </c>
      <c r="D297" s="78">
        <v>18.8</v>
      </c>
      <c r="E297" s="78">
        <v>18.98</v>
      </c>
      <c r="F297" s="78">
        <v>2017535</v>
      </c>
      <c r="G297" s="78">
        <v>19.489999999999998</v>
      </c>
      <c r="H297" s="78">
        <v>19.579999999999998</v>
      </c>
      <c r="I297" s="78">
        <v>19.98</v>
      </c>
      <c r="J297" s="78">
        <v>19.46</v>
      </c>
      <c r="K297" s="78" t="s">
        <v>162</v>
      </c>
      <c r="L297" s="78">
        <v>0</v>
      </c>
      <c r="M297" s="78">
        <v>20175.349999999999</v>
      </c>
      <c r="N297" s="78">
        <v>26729.62</v>
      </c>
      <c r="O297" s="78">
        <v>29621.47</v>
      </c>
      <c r="P297" s="78">
        <v>77.77</v>
      </c>
      <c r="Q297" s="78" t="s">
        <v>162</v>
      </c>
      <c r="R297" s="78">
        <v>77.27</v>
      </c>
      <c r="S297" s="78" t="s">
        <v>162</v>
      </c>
      <c r="T297" s="78">
        <v>748.87</v>
      </c>
      <c r="U297" s="78">
        <v>750.69</v>
      </c>
      <c r="V297" s="78">
        <v>735.15</v>
      </c>
      <c r="W297" s="78">
        <v>737.89</v>
      </c>
      <c r="X297" s="78">
        <v>4480951</v>
      </c>
    </row>
    <row r="298" spans="1:24" x14ac:dyDescent="0.2">
      <c r="A298" s="78" t="s">
        <v>455</v>
      </c>
      <c r="B298" s="78">
        <v>18.899999999999999</v>
      </c>
      <c r="C298" s="78">
        <v>19.2</v>
      </c>
      <c r="D298" s="78">
        <v>18.5</v>
      </c>
      <c r="E298" s="78">
        <v>18.66</v>
      </c>
      <c r="F298" s="78">
        <v>1039085</v>
      </c>
      <c r="G298" s="78">
        <v>19.239999999999998</v>
      </c>
      <c r="H298" s="78">
        <v>19.39</v>
      </c>
      <c r="I298" s="78">
        <v>19.91</v>
      </c>
      <c r="J298" s="78">
        <v>19.39</v>
      </c>
      <c r="K298" s="78" t="s">
        <v>162</v>
      </c>
      <c r="L298" s="78">
        <v>0</v>
      </c>
      <c r="M298" s="78">
        <v>10390.85</v>
      </c>
      <c r="N298" s="78">
        <v>21653</v>
      </c>
      <c r="O298" s="78">
        <v>27954.39</v>
      </c>
      <c r="P298" s="78">
        <v>81.64</v>
      </c>
      <c r="Q298" s="78" t="s">
        <v>162</v>
      </c>
      <c r="R298" s="78">
        <v>77.47</v>
      </c>
      <c r="S298" s="78" t="s">
        <v>162</v>
      </c>
      <c r="T298" s="78">
        <v>735.16</v>
      </c>
      <c r="U298" s="78">
        <v>742.26</v>
      </c>
      <c r="V298" s="78">
        <v>731.31</v>
      </c>
      <c r="W298" s="78">
        <v>737.21</v>
      </c>
      <c r="X298" s="78">
        <v>3642017</v>
      </c>
    </row>
    <row r="299" spans="1:24" x14ac:dyDescent="0.2">
      <c r="A299" s="78" t="s">
        <v>456</v>
      </c>
      <c r="B299" s="78">
        <v>18.7</v>
      </c>
      <c r="C299" s="78">
        <v>18.940000000000001</v>
      </c>
      <c r="D299" s="78">
        <v>18.32</v>
      </c>
      <c r="E299" s="78">
        <v>18.43</v>
      </c>
      <c r="F299" s="78">
        <v>1107939</v>
      </c>
      <c r="G299" s="78">
        <v>19.059999999999999</v>
      </c>
      <c r="H299" s="78">
        <v>19.16</v>
      </c>
      <c r="I299" s="78">
        <v>19.77</v>
      </c>
      <c r="J299" s="78">
        <v>19.32</v>
      </c>
      <c r="K299" s="78" t="s">
        <v>162</v>
      </c>
      <c r="L299" s="78">
        <v>0</v>
      </c>
      <c r="M299" s="78">
        <v>11079.39</v>
      </c>
      <c r="N299" s="78">
        <v>19579.25</v>
      </c>
      <c r="O299" s="78">
        <v>25442.2</v>
      </c>
      <c r="P299" s="78">
        <v>77.61</v>
      </c>
      <c r="Q299" s="78" t="s">
        <v>162</v>
      </c>
      <c r="R299" s="78">
        <v>78.42</v>
      </c>
      <c r="S299" s="78" t="s">
        <v>162</v>
      </c>
      <c r="T299" s="78">
        <v>739.44</v>
      </c>
      <c r="U299" s="78">
        <v>745.83</v>
      </c>
      <c r="V299" s="78">
        <v>733.84</v>
      </c>
      <c r="W299" s="78">
        <v>735.73</v>
      </c>
      <c r="X299" s="78">
        <v>4024034</v>
      </c>
    </row>
    <row r="300" spans="1:24" x14ac:dyDescent="0.2">
      <c r="A300" s="78" t="s">
        <v>457</v>
      </c>
      <c r="B300" s="78">
        <v>17.399999999999999</v>
      </c>
      <c r="C300" s="78">
        <v>17.899999999999999</v>
      </c>
      <c r="D300" s="78">
        <v>17.100000000000001</v>
      </c>
      <c r="E300" s="78">
        <v>17.170000000000002</v>
      </c>
      <c r="F300" s="78">
        <v>2053177</v>
      </c>
      <c r="G300" s="78">
        <v>18.59</v>
      </c>
      <c r="H300" s="78">
        <v>18.940000000000001</v>
      </c>
      <c r="I300" s="78">
        <v>19.600000000000001</v>
      </c>
      <c r="J300" s="78">
        <v>19.22</v>
      </c>
      <c r="K300" s="78" t="s">
        <v>162</v>
      </c>
      <c r="L300" s="78">
        <v>0</v>
      </c>
      <c r="M300" s="78">
        <v>20531.77</v>
      </c>
      <c r="N300" s="78">
        <v>19353.48</v>
      </c>
      <c r="O300" s="78">
        <v>22966.31</v>
      </c>
      <c r="P300" s="78">
        <v>75.48</v>
      </c>
      <c r="Q300" s="78" t="s">
        <v>162</v>
      </c>
      <c r="R300" s="78">
        <v>77.44</v>
      </c>
      <c r="S300" s="78" t="s">
        <v>162</v>
      </c>
      <c r="T300" s="78">
        <v>692.37</v>
      </c>
      <c r="U300" s="78">
        <v>695.96</v>
      </c>
      <c r="V300" s="78">
        <v>676.99</v>
      </c>
      <c r="W300" s="78">
        <v>683.96</v>
      </c>
      <c r="X300" s="78">
        <v>4575497</v>
      </c>
    </row>
    <row r="301" spans="1:24" x14ac:dyDescent="0.2">
      <c r="A301" s="78" t="s">
        <v>458</v>
      </c>
      <c r="B301" s="78">
        <v>17.170000000000002</v>
      </c>
      <c r="C301" s="78">
        <v>17.48</v>
      </c>
      <c r="D301" s="78">
        <v>16.77</v>
      </c>
      <c r="E301" s="78">
        <v>17.149999999999999</v>
      </c>
      <c r="F301" s="78">
        <v>1525488</v>
      </c>
      <c r="G301" s="78">
        <v>18.079999999999998</v>
      </c>
      <c r="H301" s="78">
        <v>18.79</v>
      </c>
      <c r="I301" s="78">
        <v>19.440000000000001</v>
      </c>
      <c r="J301" s="78">
        <v>19.149999999999999</v>
      </c>
      <c r="K301" s="78" t="s">
        <v>162</v>
      </c>
      <c r="L301" s="78">
        <v>0</v>
      </c>
      <c r="M301" s="78">
        <v>15254.88</v>
      </c>
      <c r="N301" s="78">
        <v>15486.45</v>
      </c>
      <c r="O301" s="78">
        <v>21418.58</v>
      </c>
      <c r="P301" s="78">
        <v>74.31</v>
      </c>
      <c r="Q301" s="78" t="s">
        <v>162</v>
      </c>
      <c r="R301" s="78">
        <v>81.510000000000005</v>
      </c>
      <c r="S301" s="78" t="s">
        <v>162</v>
      </c>
      <c r="T301" s="78">
        <v>682.28</v>
      </c>
      <c r="U301" s="78">
        <v>686.5</v>
      </c>
      <c r="V301" s="78">
        <v>673.49</v>
      </c>
      <c r="W301" s="78">
        <v>678.52</v>
      </c>
      <c r="X301" s="78">
        <v>4235670</v>
      </c>
    </row>
    <row r="302" spans="1:24" x14ac:dyDescent="0.2">
      <c r="A302" s="78" t="s">
        <v>459</v>
      </c>
      <c r="B302" s="78">
        <v>17.18</v>
      </c>
      <c r="C302" s="78">
        <v>17.649999999999999</v>
      </c>
      <c r="D302" s="78">
        <v>17.18</v>
      </c>
      <c r="E302" s="78">
        <v>17.63</v>
      </c>
      <c r="F302" s="78">
        <v>1839398</v>
      </c>
      <c r="G302" s="78">
        <v>17.809999999999999</v>
      </c>
      <c r="H302" s="78">
        <v>18.649999999999999</v>
      </c>
      <c r="I302" s="78">
        <v>19.28</v>
      </c>
      <c r="J302" s="78">
        <v>19.100000000000001</v>
      </c>
      <c r="K302" s="78" t="s">
        <v>162</v>
      </c>
      <c r="L302" s="78">
        <v>0</v>
      </c>
      <c r="M302" s="78">
        <v>18393.98</v>
      </c>
      <c r="N302" s="78">
        <v>15130.17</v>
      </c>
      <c r="O302" s="78">
        <v>20929.900000000001</v>
      </c>
      <c r="P302" s="78">
        <v>73.849999999999994</v>
      </c>
      <c r="Q302" s="78" t="s">
        <v>162</v>
      </c>
      <c r="R302" s="78">
        <v>80.52</v>
      </c>
      <c r="S302" s="78" t="s">
        <v>162</v>
      </c>
      <c r="T302" s="78">
        <v>677.76</v>
      </c>
      <c r="U302" s="78">
        <v>698.3</v>
      </c>
      <c r="V302" s="78">
        <v>676.51</v>
      </c>
      <c r="W302" s="78">
        <v>697.75</v>
      </c>
      <c r="X302" s="78">
        <v>4398591</v>
      </c>
    </row>
    <row r="303" spans="1:24" x14ac:dyDescent="0.2">
      <c r="A303" s="78" t="s">
        <v>460</v>
      </c>
      <c r="B303" s="78">
        <v>17.64</v>
      </c>
      <c r="C303" s="78">
        <v>17.88</v>
      </c>
      <c r="D303" s="78">
        <v>17.48</v>
      </c>
      <c r="E303" s="78">
        <v>17.63</v>
      </c>
      <c r="F303" s="78">
        <v>1373667</v>
      </c>
      <c r="G303" s="78">
        <v>17.600000000000001</v>
      </c>
      <c r="H303" s="78">
        <v>18.420000000000002</v>
      </c>
      <c r="I303" s="78">
        <v>19.14</v>
      </c>
      <c r="J303" s="78">
        <v>19.05</v>
      </c>
      <c r="K303" s="78" t="s">
        <v>162</v>
      </c>
      <c r="L303" s="78">
        <v>0</v>
      </c>
      <c r="M303" s="78">
        <v>13736.67</v>
      </c>
      <c r="N303" s="78">
        <v>15799.34</v>
      </c>
      <c r="O303" s="78">
        <v>18726.169999999998</v>
      </c>
      <c r="P303" s="78">
        <v>82.77</v>
      </c>
      <c r="Q303" s="78" t="s">
        <v>162</v>
      </c>
      <c r="R303" s="78">
        <v>80.25</v>
      </c>
      <c r="S303" s="78" t="s">
        <v>162</v>
      </c>
      <c r="T303" s="78">
        <v>697.86</v>
      </c>
      <c r="U303" s="78">
        <v>705.38</v>
      </c>
      <c r="V303" s="78">
        <v>695.65</v>
      </c>
      <c r="W303" s="78">
        <v>701.9</v>
      </c>
      <c r="X303" s="78">
        <v>4392632</v>
      </c>
    </row>
    <row r="304" spans="1:24" x14ac:dyDescent="0.2">
      <c r="A304" s="78" t="s">
        <v>461</v>
      </c>
      <c r="B304" s="78">
        <v>17.579999999999998</v>
      </c>
      <c r="C304" s="78">
        <v>17.59</v>
      </c>
      <c r="D304" s="78">
        <v>17.16</v>
      </c>
      <c r="E304" s="78">
        <v>17.190000000000001</v>
      </c>
      <c r="F304" s="78">
        <v>995139</v>
      </c>
      <c r="G304" s="78">
        <v>17.350000000000001</v>
      </c>
      <c r="H304" s="78">
        <v>18.21</v>
      </c>
      <c r="I304" s="78">
        <v>19</v>
      </c>
      <c r="J304" s="78">
        <v>18.989999999999998</v>
      </c>
      <c r="K304" s="78" t="s">
        <v>162</v>
      </c>
      <c r="L304" s="78">
        <v>0</v>
      </c>
      <c r="M304" s="78">
        <v>9951.39</v>
      </c>
      <c r="N304" s="78">
        <v>15573.74</v>
      </c>
      <c r="O304" s="78">
        <v>17576.490000000002</v>
      </c>
      <c r="P304" s="78">
        <v>79.06</v>
      </c>
      <c r="Q304" s="78" t="s">
        <v>162</v>
      </c>
      <c r="R304" s="78">
        <v>77.400000000000006</v>
      </c>
      <c r="S304" s="78" t="s">
        <v>162</v>
      </c>
      <c r="T304" s="78">
        <v>699.87</v>
      </c>
      <c r="U304" s="78">
        <v>701.59</v>
      </c>
      <c r="V304" s="78">
        <v>689.72</v>
      </c>
      <c r="W304" s="78">
        <v>689.72</v>
      </c>
      <c r="X304" s="78">
        <v>3567381</v>
      </c>
    </row>
    <row r="305" spans="1:24" x14ac:dyDescent="0.2">
      <c r="A305" s="78" t="s">
        <v>462</v>
      </c>
      <c r="B305" s="78">
        <v>17.149999999999999</v>
      </c>
      <c r="C305" s="78">
        <v>17.79</v>
      </c>
      <c r="D305" s="78">
        <v>17.02</v>
      </c>
      <c r="E305" s="78">
        <v>17.75</v>
      </c>
      <c r="F305" s="78">
        <v>1580534</v>
      </c>
      <c r="G305" s="78">
        <v>17.47</v>
      </c>
      <c r="H305" s="78">
        <v>18.03</v>
      </c>
      <c r="I305" s="78">
        <v>18.91</v>
      </c>
      <c r="J305" s="78">
        <v>18.940000000000001</v>
      </c>
      <c r="K305" s="78" t="s">
        <v>162</v>
      </c>
      <c r="L305" s="78">
        <v>0</v>
      </c>
      <c r="M305" s="78">
        <v>15805.34</v>
      </c>
      <c r="N305" s="78">
        <v>14628.45</v>
      </c>
      <c r="O305" s="78">
        <v>16990.96</v>
      </c>
      <c r="P305" s="78">
        <v>79.87</v>
      </c>
      <c r="Q305" s="78" t="s">
        <v>162</v>
      </c>
      <c r="R305" s="78">
        <v>79.239999999999995</v>
      </c>
      <c r="S305" s="78" t="s">
        <v>162</v>
      </c>
      <c r="T305" s="78">
        <v>686.48</v>
      </c>
      <c r="U305" s="78">
        <v>697.17</v>
      </c>
      <c r="V305" s="78">
        <v>672.99</v>
      </c>
      <c r="W305" s="78">
        <v>697.17</v>
      </c>
      <c r="X305" s="78">
        <v>4428713</v>
      </c>
    </row>
    <row r="306" spans="1:24" x14ac:dyDescent="0.2">
      <c r="A306" s="78" t="s">
        <v>463</v>
      </c>
      <c r="B306" s="78">
        <v>17.5</v>
      </c>
      <c r="C306" s="78">
        <v>18.38</v>
      </c>
      <c r="D306" s="78">
        <v>17.32</v>
      </c>
      <c r="E306" s="78">
        <v>17.89</v>
      </c>
      <c r="F306" s="78">
        <v>1792093</v>
      </c>
      <c r="G306" s="78">
        <v>17.62</v>
      </c>
      <c r="H306" s="78">
        <v>17.850000000000001</v>
      </c>
      <c r="I306" s="78">
        <v>18.8</v>
      </c>
      <c r="J306" s="78">
        <v>18.93</v>
      </c>
      <c r="K306" s="78" t="s">
        <v>162</v>
      </c>
      <c r="L306" s="78">
        <v>0</v>
      </c>
      <c r="M306" s="78">
        <v>17920.93</v>
      </c>
      <c r="N306" s="78">
        <v>15161.66</v>
      </c>
      <c r="O306" s="78">
        <v>15324.05</v>
      </c>
      <c r="P306" s="78">
        <v>79.900000000000006</v>
      </c>
      <c r="Q306" s="78" t="s">
        <v>162</v>
      </c>
      <c r="R306" s="78">
        <v>81.77</v>
      </c>
      <c r="S306" s="78" t="s">
        <v>162</v>
      </c>
      <c r="T306" s="78">
        <v>689.85</v>
      </c>
      <c r="U306" s="78">
        <v>701.93</v>
      </c>
      <c r="V306" s="78">
        <v>685.75</v>
      </c>
      <c r="W306" s="78">
        <v>698.49</v>
      </c>
      <c r="X306" s="78">
        <v>3932710</v>
      </c>
    </row>
    <row r="307" spans="1:24" x14ac:dyDescent="0.2">
      <c r="A307" s="78" t="s">
        <v>464</v>
      </c>
      <c r="B307" s="78">
        <v>17.899999999999999</v>
      </c>
      <c r="C307" s="78">
        <v>18.23</v>
      </c>
      <c r="D307" s="78">
        <v>17.649999999999999</v>
      </c>
      <c r="E307" s="78">
        <v>18.07</v>
      </c>
      <c r="F307" s="78">
        <v>1797088</v>
      </c>
      <c r="G307" s="78">
        <v>17.71</v>
      </c>
      <c r="H307" s="78">
        <v>17.760000000000002</v>
      </c>
      <c r="I307" s="78">
        <v>18.670000000000002</v>
      </c>
      <c r="J307" s="78">
        <v>18.93</v>
      </c>
      <c r="K307" s="78" t="s">
        <v>162</v>
      </c>
      <c r="L307" s="78">
        <v>0</v>
      </c>
      <c r="M307" s="78">
        <v>17970.88</v>
      </c>
      <c r="N307" s="78">
        <v>15077.04</v>
      </c>
      <c r="O307" s="78">
        <v>15103.61</v>
      </c>
      <c r="P307" s="78">
        <v>75.2</v>
      </c>
      <c r="Q307" s="78" t="s">
        <v>162</v>
      </c>
      <c r="R307" s="78">
        <v>80.22</v>
      </c>
      <c r="S307" s="78" t="s">
        <v>162</v>
      </c>
      <c r="T307" s="78">
        <v>699.42</v>
      </c>
      <c r="U307" s="78">
        <v>713.25</v>
      </c>
      <c r="V307" s="78">
        <v>697.74</v>
      </c>
      <c r="W307" s="78">
        <v>713.12</v>
      </c>
      <c r="X307" s="78">
        <v>4848404</v>
      </c>
    </row>
    <row r="308" spans="1:24" x14ac:dyDescent="0.2">
      <c r="A308" s="78" t="s">
        <v>465</v>
      </c>
      <c r="B308" s="78">
        <v>18.09</v>
      </c>
      <c r="C308" s="78">
        <v>18.190000000000001</v>
      </c>
      <c r="D308" s="78">
        <v>17.89</v>
      </c>
      <c r="E308" s="78">
        <v>17.97</v>
      </c>
      <c r="F308" s="78">
        <v>1419554</v>
      </c>
      <c r="G308" s="78">
        <v>17.77</v>
      </c>
      <c r="H308" s="78">
        <v>17.690000000000001</v>
      </c>
      <c r="I308" s="78">
        <v>18.54</v>
      </c>
      <c r="J308" s="78">
        <v>18.920000000000002</v>
      </c>
      <c r="K308" s="78" t="s">
        <v>162</v>
      </c>
      <c r="L308" s="78">
        <v>0</v>
      </c>
      <c r="M308" s="78">
        <v>14195.54</v>
      </c>
      <c r="N308" s="78">
        <v>15168.82</v>
      </c>
      <c r="O308" s="78">
        <v>15484.08</v>
      </c>
      <c r="P308" s="78">
        <v>64.72</v>
      </c>
      <c r="Q308" s="78" t="s">
        <v>162</v>
      </c>
      <c r="R308" s="78">
        <v>75.12</v>
      </c>
      <c r="S308" s="78" t="s">
        <v>162</v>
      </c>
      <c r="T308" s="78">
        <v>715.04</v>
      </c>
      <c r="U308" s="78">
        <v>723.89</v>
      </c>
      <c r="V308" s="78">
        <v>714.24</v>
      </c>
      <c r="W308" s="78">
        <v>718.96</v>
      </c>
      <c r="X308" s="78">
        <v>5012434</v>
      </c>
    </row>
    <row r="309" spans="1:24" x14ac:dyDescent="0.2">
      <c r="A309" s="78" t="s">
        <v>466</v>
      </c>
      <c r="B309" s="78">
        <v>18.07</v>
      </c>
      <c r="C309" s="78">
        <v>18.37</v>
      </c>
      <c r="D309" s="78">
        <v>18.010000000000002</v>
      </c>
      <c r="E309" s="78">
        <v>18.05</v>
      </c>
      <c r="F309" s="78">
        <v>1905079</v>
      </c>
      <c r="G309" s="78">
        <v>17.95</v>
      </c>
      <c r="H309" s="78">
        <v>17.649999999999999</v>
      </c>
      <c r="I309" s="78">
        <v>18.41</v>
      </c>
      <c r="J309" s="78">
        <v>18.899999999999999</v>
      </c>
      <c r="K309" s="78" t="s">
        <v>162</v>
      </c>
      <c r="L309" s="78">
        <v>0</v>
      </c>
      <c r="M309" s="78">
        <v>19050.79</v>
      </c>
      <c r="N309" s="78">
        <v>16988.7</v>
      </c>
      <c r="O309" s="78">
        <v>16281.22</v>
      </c>
      <c r="P309" s="78">
        <v>67.209999999999994</v>
      </c>
      <c r="Q309" s="78" t="s">
        <v>162</v>
      </c>
      <c r="R309" s="78">
        <v>76.400000000000006</v>
      </c>
      <c r="S309" s="78" t="s">
        <v>162</v>
      </c>
      <c r="T309" s="78">
        <v>714.85</v>
      </c>
      <c r="U309" s="78">
        <v>719.88</v>
      </c>
      <c r="V309" s="78">
        <v>712.02</v>
      </c>
      <c r="W309" s="78">
        <v>716.23</v>
      </c>
      <c r="X309" s="78">
        <v>3810806</v>
      </c>
    </row>
    <row r="310" spans="1:24" x14ac:dyDescent="0.2">
      <c r="A310" s="78" t="s">
        <v>467</v>
      </c>
      <c r="B310" s="78">
        <v>18</v>
      </c>
      <c r="C310" s="78">
        <v>18.100000000000001</v>
      </c>
      <c r="D310" s="78">
        <v>17.690000000000001</v>
      </c>
      <c r="E310" s="78">
        <v>17.690000000000001</v>
      </c>
      <c r="F310" s="78">
        <v>1116967</v>
      </c>
      <c r="G310" s="78">
        <v>17.93</v>
      </c>
      <c r="H310" s="78">
        <v>17.7</v>
      </c>
      <c r="I310" s="78">
        <v>18.32</v>
      </c>
      <c r="J310" s="78">
        <v>18.87</v>
      </c>
      <c r="K310" s="78" t="s">
        <v>162</v>
      </c>
      <c r="L310" s="78">
        <v>0</v>
      </c>
      <c r="M310" s="78">
        <v>11169.67</v>
      </c>
      <c r="N310" s="78">
        <v>16061.56</v>
      </c>
      <c r="O310" s="78">
        <v>15345.01</v>
      </c>
      <c r="P310" s="78">
        <v>66.86</v>
      </c>
      <c r="Q310" s="78" t="s">
        <v>162</v>
      </c>
      <c r="R310" s="78">
        <v>81.81</v>
      </c>
      <c r="S310" s="78" t="s">
        <v>162</v>
      </c>
      <c r="T310" s="78">
        <v>716.53</v>
      </c>
      <c r="U310" s="78">
        <v>718.46</v>
      </c>
      <c r="V310" s="78">
        <v>708.4</v>
      </c>
      <c r="W310" s="78">
        <v>709.14</v>
      </c>
      <c r="X310" s="78">
        <v>3916592</v>
      </c>
    </row>
    <row r="311" spans="1:24" x14ac:dyDescent="0.2">
      <c r="A311" s="78" t="s">
        <v>468</v>
      </c>
      <c r="B311" s="78">
        <v>17.7</v>
      </c>
      <c r="C311" s="78">
        <v>17.98</v>
      </c>
      <c r="D311" s="78">
        <v>17.43</v>
      </c>
      <c r="E311" s="78">
        <v>17.96</v>
      </c>
      <c r="F311" s="78">
        <v>1318366</v>
      </c>
      <c r="G311" s="78">
        <v>17.95</v>
      </c>
      <c r="H311" s="78">
        <v>17.78</v>
      </c>
      <c r="I311" s="78">
        <v>18.29</v>
      </c>
      <c r="J311" s="78">
        <v>18.850000000000001</v>
      </c>
      <c r="K311" s="78" t="s">
        <v>162</v>
      </c>
      <c r="L311" s="78">
        <v>0</v>
      </c>
      <c r="M311" s="78">
        <v>13183.66</v>
      </c>
      <c r="N311" s="78">
        <v>15114.11</v>
      </c>
      <c r="O311" s="78">
        <v>15137.88</v>
      </c>
      <c r="P311" s="78">
        <v>76.52</v>
      </c>
      <c r="Q311" s="78" t="s">
        <v>162</v>
      </c>
      <c r="R311" s="78">
        <v>84.45</v>
      </c>
      <c r="S311" s="78" t="s">
        <v>162</v>
      </c>
      <c r="T311" s="78">
        <v>710.14</v>
      </c>
      <c r="U311" s="78">
        <v>724.03</v>
      </c>
      <c r="V311" s="78">
        <v>710.1</v>
      </c>
      <c r="W311" s="78">
        <v>723.46</v>
      </c>
      <c r="X311" s="78">
        <v>4872801</v>
      </c>
    </row>
    <row r="312" spans="1:24" x14ac:dyDescent="0.2">
      <c r="A312" s="78" t="s">
        <v>469</v>
      </c>
      <c r="B312" s="78">
        <v>17.97</v>
      </c>
      <c r="C312" s="78">
        <v>18.29</v>
      </c>
      <c r="D312" s="78">
        <v>17.86</v>
      </c>
      <c r="E312" s="78">
        <v>18.149999999999999</v>
      </c>
      <c r="F312" s="78">
        <v>1869454</v>
      </c>
      <c r="G312" s="78">
        <v>17.96</v>
      </c>
      <c r="H312" s="78">
        <v>17.829999999999998</v>
      </c>
      <c r="I312" s="78">
        <v>18.239999999999998</v>
      </c>
      <c r="J312" s="78">
        <v>18.850000000000001</v>
      </c>
      <c r="K312" s="78" t="s">
        <v>162</v>
      </c>
      <c r="L312" s="78">
        <v>0</v>
      </c>
      <c r="M312" s="78">
        <v>18694.54</v>
      </c>
      <c r="N312" s="78">
        <v>15258.84</v>
      </c>
      <c r="O312" s="78">
        <v>15167.94</v>
      </c>
      <c r="P312" s="78">
        <v>76.2</v>
      </c>
      <c r="Q312" s="78" t="s">
        <v>162</v>
      </c>
      <c r="R312" s="78">
        <v>84.75</v>
      </c>
      <c r="S312" s="78" t="s">
        <v>162</v>
      </c>
      <c r="T312" s="78">
        <v>723.83</v>
      </c>
      <c r="U312" s="78">
        <v>728.46</v>
      </c>
      <c r="V312" s="78">
        <v>721.59</v>
      </c>
      <c r="W312" s="78">
        <v>725.12</v>
      </c>
      <c r="X312" s="78">
        <v>4816491</v>
      </c>
    </row>
    <row r="313" spans="1:24" x14ac:dyDescent="0.2">
      <c r="A313" s="78" t="s">
        <v>470</v>
      </c>
      <c r="B313" s="78">
        <v>18.14</v>
      </c>
      <c r="C313" s="78">
        <v>18.25</v>
      </c>
      <c r="D313" s="78">
        <v>17.899999999999999</v>
      </c>
      <c r="E313" s="78">
        <v>18.18</v>
      </c>
      <c r="F313" s="78">
        <v>1699887</v>
      </c>
      <c r="G313" s="78">
        <v>18.010000000000002</v>
      </c>
      <c r="H313" s="78">
        <v>17.89</v>
      </c>
      <c r="I313" s="78">
        <v>18.16</v>
      </c>
      <c r="J313" s="78">
        <v>18.87</v>
      </c>
      <c r="K313" s="78" t="s">
        <v>162</v>
      </c>
      <c r="L313" s="78">
        <v>0</v>
      </c>
      <c r="M313" s="78">
        <v>16998.87</v>
      </c>
      <c r="N313" s="78">
        <v>15819.51</v>
      </c>
      <c r="O313" s="78">
        <v>15494.16</v>
      </c>
      <c r="P313" s="78">
        <v>78.67</v>
      </c>
      <c r="Q313" s="78" t="s">
        <v>162</v>
      </c>
      <c r="R313" s="78">
        <v>87.22</v>
      </c>
      <c r="S313" s="78" t="s">
        <v>162</v>
      </c>
      <c r="T313" s="78">
        <v>724.13</v>
      </c>
      <c r="U313" s="78">
        <v>728.72</v>
      </c>
      <c r="V313" s="78">
        <v>720.83</v>
      </c>
      <c r="W313" s="78">
        <v>728.72</v>
      </c>
      <c r="X313" s="78">
        <v>4664623</v>
      </c>
    </row>
    <row r="314" spans="1:24" x14ac:dyDescent="0.2">
      <c r="A314" s="78" t="s">
        <v>471</v>
      </c>
      <c r="B314" s="78">
        <v>18.2</v>
      </c>
      <c r="C314" s="78">
        <v>18.350000000000001</v>
      </c>
      <c r="D314" s="78">
        <v>17.53</v>
      </c>
      <c r="E314" s="78">
        <v>17.55</v>
      </c>
      <c r="F314" s="78">
        <v>2073080</v>
      </c>
      <c r="G314" s="78">
        <v>17.91</v>
      </c>
      <c r="H314" s="78">
        <v>17.93</v>
      </c>
      <c r="I314" s="78">
        <v>18.07</v>
      </c>
      <c r="J314" s="78">
        <v>18.86</v>
      </c>
      <c r="K314" s="78" t="s">
        <v>162</v>
      </c>
      <c r="L314" s="78">
        <v>0</v>
      </c>
      <c r="M314" s="78">
        <v>20730.8</v>
      </c>
      <c r="N314" s="78">
        <v>16155.51</v>
      </c>
      <c r="O314" s="78">
        <v>16572.099999999999</v>
      </c>
      <c r="P314" s="78">
        <v>76.27</v>
      </c>
      <c r="Q314" s="78" t="s">
        <v>162</v>
      </c>
      <c r="R314" s="78">
        <v>82.76</v>
      </c>
      <c r="S314" s="78" t="s">
        <v>162</v>
      </c>
      <c r="T314" s="78">
        <v>724.9</v>
      </c>
      <c r="U314" s="78">
        <v>724.9</v>
      </c>
      <c r="V314" s="78">
        <v>689.44</v>
      </c>
      <c r="W314" s="78">
        <v>690.43</v>
      </c>
      <c r="X314" s="78">
        <v>7329877</v>
      </c>
    </row>
    <row r="315" spans="1:24" x14ac:dyDescent="0.2">
      <c r="A315" s="78" t="s">
        <v>472</v>
      </c>
      <c r="B315" s="78">
        <v>17.45</v>
      </c>
      <c r="C315" s="78">
        <v>17.57</v>
      </c>
      <c r="D315" s="78">
        <v>16.77</v>
      </c>
      <c r="E315" s="78">
        <v>17.29</v>
      </c>
      <c r="F315" s="78">
        <v>1798700</v>
      </c>
      <c r="G315" s="78">
        <v>17.829999999999998</v>
      </c>
      <c r="H315" s="78">
        <v>17.88</v>
      </c>
      <c r="I315" s="78">
        <v>17.95</v>
      </c>
      <c r="J315" s="78">
        <v>18.86</v>
      </c>
      <c r="K315" s="78" t="s">
        <v>162</v>
      </c>
      <c r="L315" s="78">
        <v>0</v>
      </c>
      <c r="M315" s="78">
        <v>17987</v>
      </c>
      <c r="N315" s="78">
        <v>17518.97</v>
      </c>
      <c r="O315" s="78">
        <v>16790.27</v>
      </c>
      <c r="P315" s="78">
        <v>71.75</v>
      </c>
      <c r="Q315" s="78" t="s">
        <v>162</v>
      </c>
      <c r="R315" s="78">
        <v>82.52</v>
      </c>
      <c r="S315" s="78" t="s">
        <v>162</v>
      </c>
      <c r="T315" s="78">
        <v>680.61</v>
      </c>
      <c r="U315" s="78">
        <v>689.88</v>
      </c>
      <c r="V315" s="78">
        <v>663.92</v>
      </c>
      <c r="W315" s="78">
        <v>681.53</v>
      </c>
      <c r="X315" s="78">
        <v>5847302</v>
      </c>
    </row>
    <row r="316" spans="1:24" x14ac:dyDescent="0.2">
      <c r="A316" s="78" t="s">
        <v>473</v>
      </c>
      <c r="B316" s="78">
        <v>17.149999999999999</v>
      </c>
      <c r="C316" s="78">
        <v>17.79</v>
      </c>
      <c r="D316" s="78">
        <v>16.8</v>
      </c>
      <c r="E316" s="78">
        <v>17.64</v>
      </c>
      <c r="F316" s="78">
        <v>2457029</v>
      </c>
      <c r="G316" s="78">
        <v>17.760000000000002</v>
      </c>
      <c r="H316" s="78">
        <v>17.850000000000001</v>
      </c>
      <c r="I316" s="78">
        <v>17.850000000000001</v>
      </c>
      <c r="J316" s="78">
        <v>18.88</v>
      </c>
      <c r="K316" s="78" t="s">
        <v>162</v>
      </c>
      <c r="L316" s="78">
        <v>0</v>
      </c>
      <c r="M316" s="78">
        <v>24570.29</v>
      </c>
      <c r="N316" s="78">
        <v>19796.3</v>
      </c>
      <c r="O316" s="78">
        <v>17455.2</v>
      </c>
      <c r="P316" s="78">
        <v>69.180000000000007</v>
      </c>
      <c r="Q316" s="78" t="s">
        <v>162</v>
      </c>
      <c r="R316" s="78">
        <v>85.33</v>
      </c>
      <c r="S316" s="78" t="s">
        <v>162</v>
      </c>
      <c r="T316" s="78">
        <v>679.75</v>
      </c>
      <c r="U316" s="78">
        <v>684.48</v>
      </c>
      <c r="V316" s="78">
        <v>674.55</v>
      </c>
      <c r="W316" s="78">
        <v>682.52</v>
      </c>
      <c r="X316" s="78">
        <v>4409875</v>
      </c>
    </row>
    <row r="317" spans="1:24" x14ac:dyDescent="0.2">
      <c r="A317" s="78" t="s">
        <v>474</v>
      </c>
      <c r="B317" s="78">
        <v>17.87</v>
      </c>
      <c r="C317" s="78">
        <v>17.87</v>
      </c>
      <c r="D317" s="78">
        <v>17.45</v>
      </c>
      <c r="E317" s="78">
        <v>17.46</v>
      </c>
      <c r="F317" s="78">
        <v>1335047</v>
      </c>
      <c r="G317" s="78">
        <v>17.62</v>
      </c>
      <c r="H317" s="78">
        <v>17.79</v>
      </c>
      <c r="I317" s="78">
        <v>17.78</v>
      </c>
      <c r="J317" s="78">
        <v>18.88</v>
      </c>
      <c r="K317" s="78" t="s">
        <v>162</v>
      </c>
      <c r="L317" s="78">
        <v>0</v>
      </c>
      <c r="M317" s="78">
        <v>13350.47</v>
      </c>
      <c r="N317" s="78">
        <v>18727.490000000002</v>
      </c>
      <c r="O317" s="78">
        <v>16993.16</v>
      </c>
      <c r="P317" s="78">
        <v>71.16</v>
      </c>
      <c r="Q317" s="78" t="s">
        <v>162</v>
      </c>
      <c r="R317" s="78">
        <v>85.44</v>
      </c>
      <c r="S317" s="78" t="s">
        <v>162</v>
      </c>
      <c r="T317" s="78">
        <v>683.02</v>
      </c>
      <c r="U317" s="78">
        <v>685.82</v>
      </c>
      <c r="V317" s="78">
        <v>673.94</v>
      </c>
      <c r="W317" s="78">
        <v>678.44</v>
      </c>
      <c r="X317" s="78">
        <v>3854188</v>
      </c>
    </row>
    <row r="318" spans="1:24" x14ac:dyDescent="0.2">
      <c r="A318" s="78" t="s">
        <v>475</v>
      </c>
      <c r="B318" s="78">
        <v>17.48</v>
      </c>
      <c r="C318" s="78">
        <v>17.7</v>
      </c>
      <c r="D318" s="78">
        <v>17.27</v>
      </c>
      <c r="E318" s="78">
        <v>17.43</v>
      </c>
      <c r="F318" s="78">
        <v>711803</v>
      </c>
      <c r="G318" s="78">
        <v>17.47</v>
      </c>
      <c r="H318" s="78">
        <v>17.739999999999998</v>
      </c>
      <c r="I318" s="78">
        <v>17.71</v>
      </c>
      <c r="J318" s="78">
        <v>18.87</v>
      </c>
      <c r="K318" s="78" t="s">
        <v>162</v>
      </c>
      <c r="L318" s="78">
        <v>0</v>
      </c>
      <c r="M318" s="78">
        <v>7118.03</v>
      </c>
      <c r="N318" s="78">
        <v>16751.32</v>
      </c>
      <c r="O318" s="78">
        <v>16285.41</v>
      </c>
      <c r="P318" s="78">
        <v>69.05</v>
      </c>
      <c r="Q318" s="78" t="s">
        <v>162</v>
      </c>
      <c r="R318" s="78">
        <v>84.02</v>
      </c>
      <c r="S318" s="78" t="s">
        <v>162</v>
      </c>
      <c r="T318" s="78">
        <v>677.55</v>
      </c>
      <c r="U318" s="78">
        <v>689.1</v>
      </c>
      <c r="V318" s="78">
        <v>676.07</v>
      </c>
      <c r="W318" s="78">
        <v>685.13</v>
      </c>
      <c r="X318" s="78">
        <v>4055113</v>
      </c>
    </row>
    <row r="319" spans="1:24" x14ac:dyDescent="0.2">
      <c r="A319" s="78" t="s">
        <v>476</v>
      </c>
      <c r="B319" s="78">
        <v>17.64</v>
      </c>
      <c r="C319" s="78">
        <v>17.8</v>
      </c>
      <c r="D319" s="78">
        <v>17.440000000000001</v>
      </c>
      <c r="E319" s="78">
        <v>17.760000000000002</v>
      </c>
      <c r="F319" s="78">
        <v>1446286</v>
      </c>
      <c r="G319" s="78">
        <v>17.52</v>
      </c>
      <c r="H319" s="78">
        <v>17.71</v>
      </c>
      <c r="I319" s="78">
        <v>17.68</v>
      </c>
      <c r="J319" s="78">
        <v>18.87</v>
      </c>
      <c r="K319" s="78" t="s">
        <v>162</v>
      </c>
      <c r="L319" s="78">
        <v>0</v>
      </c>
      <c r="M319" s="78">
        <v>14462.86</v>
      </c>
      <c r="N319" s="78">
        <v>15497.73</v>
      </c>
      <c r="O319" s="78">
        <v>15826.62</v>
      </c>
      <c r="P319" s="78">
        <v>68.62</v>
      </c>
      <c r="Q319" s="78" t="s">
        <v>162</v>
      </c>
      <c r="R319" s="78">
        <v>85.47</v>
      </c>
      <c r="S319" s="78" t="s">
        <v>162</v>
      </c>
      <c r="T319" s="78">
        <v>692.35</v>
      </c>
      <c r="U319" s="78">
        <v>696.42</v>
      </c>
      <c r="V319" s="78">
        <v>686.18</v>
      </c>
      <c r="W319" s="78">
        <v>693.61</v>
      </c>
      <c r="X319" s="78">
        <v>4355691</v>
      </c>
    </row>
    <row r="320" spans="1:24" x14ac:dyDescent="0.2">
      <c r="A320" s="78" t="s">
        <v>477</v>
      </c>
      <c r="B320" s="78">
        <v>17.760000000000002</v>
      </c>
      <c r="C320" s="78">
        <v>18.149999999999999</v>
      </c>
      <c r="D320" s="78">
        <v>17.649999999999999</v>
      </c>
      <c r="E320" s="78">
        <v>18.07</v>
      </c>
      <c r="F320" s="78">
        <v>1999730</v>
      </c>
      <c r="G320" s="78">
        <v>17.670000000000002</v>
      </c>
      <c r="H320" s="78">
        <v>17.75</v>
      </c>
      <c r="I320" s="78">
        <v>17.73</v>
      </c>
      <c r="J320" s="78">
        <v>18.86</v>
      </c>
      <c r="K320" s="78" t="s">
        <v>162</v>
      </c>
      <c r="L320" s="78">
        <v>0</v>
      </c>
      <c r="M320" s="78">
        <v>19997.3</v>
      </c>
      <c r="N320" s="78">
        <v>15899.79</v>
      </c>
      <c r="O320" s="78">
        <v>16709.38</v>
      </c>
      <c r="P320" s="78">
        <v>67.599999999999994</v>
      </c>
      <c r="Q320" s="78" t="s">
        <v>162</v>
      </c>
      <c r="R320" s="78">
        <v>85.96</v>
      </c>
      <c r="S320" s="78" t="s">
        <v>162</v>
      </c>
      <c r="T320" s="78">
        <v>693.4</v>
      </c>
      <c r="U320" s="78">
        <v>699.41</v>
      </c>
      <c r="V320" s="78">
        <v>690.76</v>
      </c>
      <c r="W320" s="78">
        <v>699.31</v>
      </c>
      <c r="X320" s="78">
        <v>4122606</v>
      </c>
    </row>
    <row r="321" spans="1:24" x14ac:dyDescent="0.2">
      <c r="A321" s="78" t="s">
        <v>478</v>
      </c>
      <c r="B321" s="78">
        <v>18.100000000000001</v>
      </c>
      <c r="C321" s="78">
        <v>18.14</v>
      </c>
      <c r="D321" s="78">
        <v>17.95</v>
      </c>
      <c r="E321" s="78">
        <v>18.07</v>
      </c>
      <c r="F321" s="78">
        <v>1752287</v>
      </c>
      <c r="G321" s="78">
        <v>17.760000000000002</v>
      </c>
      <c r="H321" s="78">
        <v>17.760000000000002</v>
      </c>
      <c r="I321" s="78">
        <v>17.77</v>
      </c>
      <c r="J321" s="78">
        <v>18.86</v>
      </c>
      <c r="K321" s="78" t="s">
        <v>162</v>
      </c>
      <c r="L321" s="78">
        <v>0</v>
      </c>
      <c r="M321" s="78">
        <v>17522.87</v>
      </c>
      <c r="N321" s="78">
        <v>14490.31</v>
      </c>
      <c r="O321" s="78">
        <v>17143.3</v>
      </c>
      <c r="P321" s="78">
        <v>59.19</v>
      </c>
      <c r="Q321" s="78" t="s">
        <v>162</v>
      </c>
      <c r="R321" s="78">
        <v>85.39</v>
      </c>
      <c r="S321" s="78" t="s">
        <v>162</v>
      </c>
      <c r="T321" s="78">
        <v>699.88</v>
      </c>
      <c r="U321" s="78">
        <v>713.84</v>
      </c>
      <c r="V321" s="78">
        <v>699.88</v>
      </c>
      <c r="W321" s="78">
        <v>713.19</v>
      </c>
      <c r="X321" s="78">
        <v>5389720</v>
      </c>
    </row>
    <row r="322" spans="1:24" x14ac:dyDescent="0.2">
      <c r="A322" s="78" t="s">
        <v>479</v>
      </c>
      <c r="B322" s="78">
        <v>18.2</v>
      </c>
      <c r="C322" s="78">
        <v>18.57</v>
      </c>
      <c r="D322" s="78">
        <v>18.2</v>
      </c>
      <c r="E322" s="78">
        <v>18.23</v>
      </c>
      <c r="F322" s="78">
        <v>2710334</v>
      </c>
      <c r="G322" s="78">
        <v>17.91</v>
      </c>
      <c r="H322" s="78">
        <v>17.77</v>
      </c>
      <c r="I322" s="78">
        <v>17.8</v>
      </c>
      <c r="J322" s="78">
        <v>18.850000000000001</v>
      </c>
      <c r="K322" s="78" t="s">
        <v>162</v>
      </c>
      <c r="L322" s="78">
        <v>0</v>
      </c>
      <c r="M322" s="78">
        <v>27103.34</v>
      </c>
      <c r="N322" s="78">
        <v>17240.88</v>
      </c>
      <c r="O322" s="78">
        <v>17984.18</v>
      </c>
      <c r="P322" s="78">
        <v>58.8</v>
      </c>
      <c r="Q322" s="78" t="s">
        <v>162</v>
      </c>
      <c r="R322" s="78">
        <v>83.88</v>
      </c>
      <c r="S322" s="78" t="s">
        <v>162</v>
      </c>
      <c r="T322" s="78">
        <v>733.83</v>
      </c>
      <c r="U322" s="78">
        <v>738.52</v>
      </c>
      <c r="V322" s="78">
        <v>730.55</v>
      </c>
      <c r="W322" s="78">
        <v>731.72</v>
      </c>
      <c r="X322" s="78">
        <v>6619395</v>
      </c>
    </row>
    <row r="323" spans="1:24" x14ac:dyDescent="0.2">
      <c r="A323" s="78" t="s">
        <v>480</v>
      </c>
      <c r="B323" s="78">
        <v>18.100000000000001</v>
      </c>
      <c r="C323" s="78">
        <v>18.100000000000001</v>
      </c>
      <c r="D323" s="78">
        <v>17.600000000000001</v>
      </c>
      <c r="E323" s="78">
        <v>17.62</v>
      </c>
      <c r="F323" s="78">
        <v>1663904</v>
      </c>
      <c r="G323" s="78">
        <v>17.95</v>
      </c>
      <c r="H323" s="78">
        <v>17.71</v>
      </c>
      <c r="I323" s="78">
        <v>17.8</v>
      </c>
      <c r="J323" s="78">
        <v>18.84</v>
      </c>
      <c r="K323" s="78" t="s">
        <v>162</v>
      </c>
      <c r="L323" s="78">
        <v>0</v>
      </c>
      <c r="M323" s="78">
        <v>16639.04</v>
      </c>
      <c r="N323" s="78">
        <v>19145.080000000002</v>
      </c>
      <c r="O323" s="78">
        <v>17948.2</v>
      </c>
      <c r="P323" s="78">
        <v>47.71</v>
      </c>
      <c r="Q323" s="78" t="s">
        <v>162</v>
      </c>
      <c r="R323" s="78">
        <v>78.61</v>
      </c>
      <c r="S323" s="78" t="s">
        <v>162</v>
      </c>
      <c r="T323" s="78">
        <v>727.6</v>
      </c>
      <c r="U323" s="78">
        <v>727.7</v>
      </c>
      <c r="V323" s="78">
        <v>718.72</v>
      </c>
      <c r="W323" s="78">
        <v>719.35</v>
      </c>
      <c r="X323" s="78">
        <v>5805832</v>
      </c>
    </row>
    <row r="324" spans="1:24" x14ac:dyDescent="0.2">
      <c r="A324" s="78" t="s">
        <v>481</v>
      </c>
      <c r="B324" s="78">
        <v>17.59</v>
      </c>
      <c r="C324" s="78">
        <v>17.75</v>
      </c>
      <c r="D324" s="78">
        <v>17.45</v>
      </c>
      <c r="E324" s="78">
        <v>17.54</v>
      </c>
      <c r="F324" s="78">
        <v>1038915</v>
      </c>
      <c r="G324" s="78">
        <v>17.91</v>
      </c>
      <c r="H324" s="78">
        <v>17.71</v>
      </c>
      <c r="I324" s="78">
        <v>17.82</v>
      </c>
      <c r="J324" s="78">
        <v>18.84</v>
      </c>
      <c r="K324" s="78" t="s">
        <v>162</v>
      </c>
      <c r="L324" s="78">
        <v>0</v>
      </c>
      <c r="M324" s="78">
        <v>10389.15</v>
      </c>
      <c r="N324" s="78">
        <v>18330.34</v>
      </c>
      <c r="O324" s="78">
        <v>16914.04</v>
      </c>
      <c r="P324" s="78">
        <v>48.15</v>
      </c>
      <c r="Q324" s="78" t="s">
        <v>162</v>
      </c>
      <c r="R324" s="78">
        <v>78.459999999999994</v>
      </c>
      <c r="S324" s="78" t="s">
        <v>162</v>
      </c>
      <c r="T324" s="78">
        <v>718.24</v>
      </c>
      <c r="U324" s="78">
        <v>730.78</v>
      </c>
      <c r="V324" s="78">
        <v>718.24</v>
      </c>
      <c r="W324" s="78">
        <v>727.29</v>
      </c>
      <c r="X324" s="78">
        <v>5157954</v>
      </c>
    </row>
    <row r="325" spans="1:24" x14ac:dyDescent="0.2">
      <c r="A325" s="78" t="s">
        <v>482</v>
      </c>
      <c r="B325" s="78">
        <v>17.53</v>
      </c>
      <c r="C325" s="78">
        <v>18</v>
      </c>
      <c r="D325" s="78">
        <v>17.46</v>
      </c>
      <c r="E325" s="78">
        <v>17.64</v>
      </c>
      <c r="F325" s="78">
        <v>1440625</v>
      </c>
      <c r="G325" s="78">
        <v>17.82</v>
      </c>
      <c r="H325" s="78">
        <v>17.75</v>
      </c>
      <c r="I325" s="78">
        <v>17.809999999999999</v>
      </c>
      <c r="J325" s="78">
        <v>18.829999999999998</v>
      </c>
      <c r="K325" s="78" t="s">
        <v>162</v>
      </c>
      <c r="L325" s="78">
        <v>0</v>
      </c>
      <c r="M325" s="78">
        <v>14406.25</v>
      </c>
      <c r="N325" s="78">
        <v>17212.13</v>
      </c>
      <c r="O325" s="78">
        <v>16555.96</v>
      </c>
      <c r="P325" s="78">
        <v>52.33</v>
      </c>
      <c r="Q325" s="78" t="s">
        <v>162</v>
      </c>
      <c r="R325" s="78">
        <v>82.48</v>
      </c>
      <c r="S325" s="78" t="s">
        <v>162</v>
      </c>
      <c r="T325" s="78">
        <v>726.56</v>
      </c>
      <c r="U325" s="78">
        <v>730.83</v>
      </c>
      <c r="V325" s="78">
        <v>720.93</v>
      </c>
      <c r="W325" s="78">
        <v>721.08</v>
      </c>
      <c r="X325" s="78">
        <v>6002106</v>
      </c>
    </row>
    <row r="326" spans="1:24" x14ac:dyDescent="0.2">
      <c r="A326" s="78" t="s">
        <v>483</v>
      </c>
      <c r="B326" s="78">
        <v>17.899999999999999</v>
      </c>
      <c r="C326" s="78">
        <v>18.95</v>
      </c>
      <c r="D326" s="78">
        <v>17.79</v>
      </c>
      <c r="E326" s="78">
        <v>18.36</v>
      </c>
      <c r="F326" s="78">
        <v>4813973</v>
      </c>
      <c r="G326" s="78">
        <v>17.88</v>
      </c>
      <c r="H326" s="78">
        <v>17.82</v>
      </c>
      <c r="I326" s="78">
        <v>17.84</v>
      </c>
      <c r="J326" s="78">
        <v>18.82</v>
      </c>
      <c r="K326" s="78" t="s">
        <v>162</v>
      </c>
      <c r="L326" s="78">
        <v>0</v>
      </c>
      <c r="M326" s="78">
        <v>48139.73</v>
      </c>
      <c r="N326" s="78">
        <v>23335.5</v>
      </c>
      <c r="O326" s="78">
        <v>18912.900000000001</v>
      </c>
      <c r="P326" s="78">
        <v>69.88</v>
      </c>
      <c r="Q326" s="78" t="s">
        <v>162</v>
      </c>
      <c r="R326" s="78">
        <v>87.25</v>
      </c>
      <c r="S326" s="78" t="s">
        <v>162</v>
      </c>
      <c r="T326" s="78">
        <v>725.52</v>
      </c>
      <c r="U326" s="78">
        <v>729.67</v>
      </c>
      <c r="V326" s="78">
        <v>717.94</v>
      </c>
      <c r="W326" s="78">
        <v>719.87</v>
      </c>
      <c r="X326" s="78">
        <v>6024591</v>
      </c>
    </row>
    <row r="327" spans="1:24" x14ac:dyDescent="0.2">
      <c r="A327" s="78" t="s">
        <v>484</v>
      </c>
      <c r="B327" s="78">
        <v>18.100000000000001</v>
      </c>
      <c r="C327" s="78">
        <v>18.420000000000002</v>
      </c>
      <c r="D327" s="78">
        <v>17.850000000000001</v>
      </c>
      <c r="E327" s="78">
        <v>18.34</v>
      </c>
      <c r="F327" s="78">
        <v>2797295</v>
      </c>
      <c r="G327" s="78">
        <v>17.899999999999999</v>
      </c>
      <c r="H327" s="78">
        <v>17.91</v>
      </c>
      <c r="I327" s="78">
        <v>17.850000000000001</v>
      </c>
      <c r="J327" s="78">
        <v>18.809999999999999</v>
      </c>
      <c r="K327" s="78" t="s">
        <v>162</v>
      </c>
      <c r="L327" s="78">
        <v>0</v>
      </c>
      <c r="M327" s="78">
        <v>27972.95</v>
      </c>
      <c r="N327" s="78">
        <v>23509.42</v>
      </c>
      <c r="O327" s="78">
        <v>20375.150000000001</v>
      </c>
      <c r="P327" s="78">
        <v>64.290000000000006</v>
      </c>
      <c r="Q327" s="78" t="s">
        <v>162</v>
      </c>
      <c r="R327" s="78">
        <v>88.31</v>
      </c>
      <c r="S327" s="78" t="s">
        <v>162</v>
      </c>
      <c r="T327" s="78">
        <v>714.58</v>
      </c>
      <c r="U327" s="78">
        <v>720.21</v>
      </c>
      <c r="V327" s="78">
        <v>709.63</v>
      </c>
      <c r="W327" s="78">
        <v>720.12</v>
      </c>
      <c r="X327" s="78">
        <v>5181662</v>
      </c>
    </row>
    <row r="328" spans="1:24" x14ac:dyDescent="0.2">
      <c r="A328" s="78" t="s">
        <v>485</v>
      </c>
      <c r="B328" s="78">
        <v>18.440000000000001</v>
      </c>
      <c r="C328" s="78">
        <v>18.440000000000001</v>
      </c>
      <c r="D328" s="78">
        <v>17.63</v>
      </c>
      <c r="E328" s="78">
        <v>17.64</v>
      </c>
      <c r="F328" s="78">
        <v>2331057</v>
      </c>
      <c r="G328" s="78">
        <v>17.899999999999999</v>
      </c>
      <c r="H328" s="78">
        <v>17.93</v>
      </c>
      <c r="I328" s="78">
        <v>17.829999999999998</v>
      </c>
      <c r="J328" s="78">
        <v>18.79</v>
      </c>
      <c r="K328" s="78" t="s">
        <v>162</v>
      </c>
      <c r="L328" s="78">
        <v>0</v>
      </c>
      <c r="M328" s="78">
        <v>23310.57</v>
      </c>
      <c r="N328" s="78">
        <v>24843.73</v>
      </c>
      <c r="O328" s="78">
        <v>21994.41</v>
      </c>
      <c r="P328" s="78">
        <v>63.52</v>
      </c>
      <c r="Q328" s="78" t="s">
        <v>162</v>
      </c>
      <c r="R328" s="78">
        <v>85.19</v>
      </c>
      <c r="S328" s="78" t="s">
        <v>162</v>
      </c>
      <c r="T328" s="78">
        <v>718.71</v>
      </c>
      <c r="U328" s="78">
        <v>722.21</v>
      </c>
      <c r="V328" s="78">
        <v>709.88</v>
      </c>
      <c r="W328" s="78">
        <v>709.96</v>
      </c>
      <c r="X328" s="78">
        <v>4539304</v>
      </c>
    </row>
    <row r="329" spans="1:24" x14ac:dyDescent="0.2">
      <c r="A329" s="78" t="s">
        <v>486</v>
      </c>
      <c r="B329" s="78">
        <v>17.5</v>
      </c>
      <c r="C329" s="78">
        <v>17.920000000000002</v>
      </c>
      <c r="D329" s="78">
        <v>17.41</v>
      </c>
      <c r="E329" s="78">
        <v>17.920000000000002</v>
      </c>
      <c r="F329" s="78">
        <v>1585127</v>
      </c>
      <c r="G329" s="78">
        <v>17.98</v>
      </c>
      <c r="H329" s="78">
        <v>17.940000000000001</v>
      </c>
      <c r="I329" s="78">
        <v>17.829999999999998</v>
      </c>
      <c r="J329" s="78">
        <v>18.77</v>
      </c>
      <c r="K329" s="78" t="s">
        <v>162</v>
      </c>
      <c r="L329" s="78">
        <v>0</v>
      </c>
      <c r="M329" s="78">
        <v>15851.27</v>
      </c>
      <c r="N329" s="78">
        <v>25936.15</v>
      </c>
      <c r="O329" s="78">
        <v>22133.25</v>
      </c>
      <c r="P329" s="78">
        <v>66.099999999999994</v>
      </c>
      <c r="Q329" s="78" t="s">
        <v>162</v>
      </c>
      <c r="R329" s="78">
        <v>85.12</v>
      </c>
      <c r="S329" s="78" t="s">
        <v>162</v>
      </c>
      <c r="T329" s="78">
        <v>709.5</v>
      </c>
      <c r="U329" s="78">
        <v>718.44</v>
      </c>
      <c r="V329" s="78">
        <v>703.93</v>
      </c>
      <c r="W329" s="78">
        <v>716.17</v>
      </c>
      <c r="X329" s="78">
        <v>4652232</v>
      </c>
    </row>
    <row r="330" spans="1:24" x14ac:dyDescent="0.2">
      <c r="A330" s="78" t="s">
        <v>487</v>
      </c>
      <c r="B330" s="78">
        <v>17.61</v>
      </c>
      <c r="C330" s="78">
        <v>17.82</v>
      </c>
      <c r="D330" s="78">
        <v>17.55</v>
      </c>
      <c r="E330" s="78">
        <v>17.59</v>
      </c>
      <c r="F330" s="78">
        <v>1137852</v>
      </c>
      <c r="G330" s="78">
        <v>17.97</v>
      </c>
      <c r="H330" s="78">
        <v>17.899999999999999</v>
      </c>
      <c r="I330" s="78">
        <v>17.82</v>
      </c>
      <c r="J330" s="78">
        <v>18.739999999999998</v>
      </c>
      <c r="K330" s="78" t="s">
        <v>162</v>
      </c>
      <c r="L330" s="78">
        <v>0</v>
      </c>
      <c r="M330" s="78">
        <v>11378.52</v>
      </c>
      <c r="N330" s="78">
        <v>25330.61</v>
      </c>
      <c r="O330" s="78">
        <v>21271.37</v>
      </c>
      <c r="P330" s="78">
        <v>63.37</v>
      </c>
      <c r="Q330" s="78" t="s">
        <v>162</v>
      </c>
      <c r="R330" s="78">
        <v>83.63</v>
      </c>
      <c r="S330" s="78" t="s">
        <v>162</v>
      </c>
      <c r="T330" s="78">
        <v>711.69</v>
      </c>
      <c r="U330" s="78">
        <v>717.27</v>
      </c>
      <c r="V330" s="78">
        <v>705.25</v>
      </c>
      <c r="W330" s="78">
        <v>706.22</v>
      </c>
      <c r="X330" s="78">
        <v>5671257</v>
      </c>
    </row>
    <row r="331" spans="1:24" x14ac:dyDescent="0.2">
      <c r="A331" s="78" t="s">
        <v>488</v>
      </c>
      <c r="B331" s="78">
        <v>17.510000000000002</v>
      </c>
      <c r="C331" s="78">
        <v>17.79</v>
      </c>
      <c r="D331" s="78">
        <v>17.5</v>
      </c>
      <c r="E331" s="78">
        <v>17.72</v>
      </c>
      <c r="F331" s="78">
        <v>1006951</v>
      </c>
      <c r="G331" s="78">
        <v>17.84</v>
      </c>
      <c r="H331" s="78">
        <v>17.86</v>
      </c>
      <c r="I331" s="78">
        <v>17.809999999999999</v>
      </c>
      <c r="J331" s="78">
        <v>18.71</v>
      </c>
      <c r="K331" s="78" t="s">
        <v>162</v>
      </c>
      <c r="L331" s="78">
        <v>0</v>
      </c>
      <c r="M331" s="78">
        <v>10069.51</v>
      </c>
      <c r="N331" s="78">
        <v>17716.560000000001</v>
      </c>
      <c r="O331" s="78">
        <v>20526.03</v>
      </c>
      <c r="P331" s="78">
        <v>59.94</v>
      </c>
      <c r="Q331" s="78" t="s">
        <v>162</v>
      </c>
      <c r="R331" s="78">
        <v>85.8</v>
      </c>
      <c r="S331" s="78" t="s">
        <v>162</v>
      </c>
      <c r="T331" s="78">
        <v>705.87</v>
      </c>
      <c r="U331" s="78">
        <v>709.68</v>
      </c>
      <c r="V331" s="78">
        <v>698.81</v>
      </c>
      <c r="W331" s="78">
        <v>704.8</v>
      </c>
      <c r="X331" s="78">
        <v>4603324</v>
      </c>
    </row>
    <row r="332" spans="1:24" x14ac:dyDescent="0.2">
      <c r="A332" s="78" t="s">
        <v>489</v>
      </c>
      <c r="B332" s="78">
        <v>17.829999999999998</v>
      </c>
      <c r="C332" s="78">
        <v>18.14</v>
      </c>
      <c r="D332" s="78">
        <v>17.739999999999998</v>
      </c>
      <c r="E332" s="78">
        <v>18.02</v>
      </c>
      <c r="F332" s="78">
        <v>1545826</v>
      </c>
      <c r="G332" s="78">
        <v>17.78</v>
      </c>
      <c r="H332" s="78">
        <v>17.84</v>
      </c>
      <c r="I332" s="78">
        <v>17.8</v>
      </c>
      <c r="J332" s="78">
        <v>18.690000000000001</v>
      </c>
      <c r="K332" s="78" t="s">
        <v>162</v>
      </c>
      <c r="L332" s="78">
        <v>0</v>
      </c>
      <c r="M332" s="78">
        <v>15458.26</v>
      </c>
      <c r="N332" s="78">
        <v>15213.63</v>
      </c>
      <c r="O332" s="78">
        <v>19361.53</v>
      </c>
      <c r="P332" s="78">
        <v>69.92</v>
      </c>
      <c r="Q332" s="78" t="s">
        <v>162</v>
      </c>
      <c r="R332" s="78">
        <v>85.38</v>
      </c>
      <c r="S332" s="78" t="s">
        <v>162</v>
      </c>
      <c r="T332" s="78">
        <v>706.92</v>
      </c>
      <c r="U332" s="78">
        <v>714.91</v>
      </c>
      <c r="V332" s="78">
        <v>706.92</v>
      </c>
      <c r="W332" s="78">
        <v>714.66</v>
      </c>
      <c r="X332" s="78">
        <v>4144233</v>
      </c>
    </row>
    <row r="333" spans="1:24" x14ac:dyDescent="0.2">
      <c r="A333" s="78" t="s">
        <v>490</v>
      </c>
      <c r="B333" s="78">
        <v>18</v>
      </c>
      <c r="C333" s="78">
        <v>18.100000000000001</v>
      </c>
      <c r="D333" s="78">
        <v>17.62</v>
      </c>
      <c r="E333" s="78">
        <v>18.09</v>
      </c>
      <c r="F333" s="78">
        <v>1449846</v>
      </c>
      <c r="G333" s="78">
        <v>17.87</v>
      </c>
      <c r="H333" s="78">
        <v>17.89</v>
      </c>
      <c r="I333" s="78">
        <v>17.8</v>
      </c>
      <c r="J333" s="78">
        <v>18.670000000000002</v>
      </c>
      <c r="K333" s="78" t="s">
        <v>162</v>
      </c>
      <c r="L333" s="78">
        <v>0</v>
      </c>
      <c r="M333" s="78">
        <v>14498.46</v>
      </c>
      <c r="N333" s="78">
        <v>13451.2</v>
      </c>
      <c r="O333" s="78">
        <v>19147.47</v>
      </c>
      <c r="P333" s="78">
        <v>67.09</v>
      </c>
      <c r="Q333" s="78" t="s">
        <v>162</v>
      </c>
      <c r="R333" s="78">
        <v>84.89</v>
      </c>
      <c r="S333" s="78" t="s">
        <v>162</v>
      </c>
      <c r="T333" s="78">
        <v>715.03</v>
      </c>
      <c r="U333" s="78">
        <v>717.2</v>
      </c>
      <c r="V333" s="78">
        <v>705.2</v>
      </c>
      <c r="W333" s="78">
        <v>713.02</v>
      </c>
      <c r="X333" s="78">
        <v>5134553</v>
      </c>
    </row>
    <row r="334" spans="1:24" x14ac:dyDescent="0.2">
      <c r="A334" s="78" t="s">
        <v>491</v>
      </c>
      <c r="B334" s="78">
        <v>18</v>
      </c>
      <c r="C334" s="78">
        <v>18.2</v>
      </c>
      <c r="D334" s="78">
        <v>17.850000000000001</v>
      </c>
      <c r="E334" s="78">
        <v>17.920000000000002</v>
      </c>
      <c r="F334" s="78">
        <v>1182188</v>
      </c>
      <c r="G334" s="78">
        <v>17.87</v>
      </c>
      <c r="H334" s="78">
        <v>17.920000000000002</v>
      </c>
      <c r="I334" s="78">
        <v>17.82</v>
      </c>
      <c r="J334" s="78">
        <v>18.649999999999999</v>
      </c>
      <c r="K334" s="78" t="s">
        <v>162</v>
      </c>
      <c r="L334" s="78">
        <v>0</v>
      </c>
      <c r="M334" s="78">
        <v>11821.88</v>
      </c>
      <c r="N334" s="78">
        <v>12645.33</v>
      </c>
      <c r="O334" s="78">
        <v>19290.740000000002</v>
      </c>
      <c r="P334" s="78">
        <v>72.67</v>
      </c>
      <c r="Q334" s="78" t="s">
        <v>162</v>
      </c>
      <c r="R334" s="78">
        <v>83.62</v>
      </c>
      <c r="S334" s="78" t="s">
        <v>162</v>
      </c>
      <c r="T334" s="78">
        <v>711.69</v>
      </c>
      <c r="U334" s="78">
        <v>718.02</v>
      </c>
      <c r="V334" s="78">
        <v>710.07</v>
      </c>
      <c r="W334" s="78">
        <v>712.58</v>
      </c>
      <c r="X334" s="78">
        <v>5074632</v>
      </c>
    </row>
    <row r="335" spans="1:24" x14ac:dyDescent="0.2">
      <c r="A335" s="78" t="s">
        <v>492</v>
      </c>
      <c r="B335" s="78">
        <v>17.82</v>
      </c>
      <c r="C335" s="78">
        <v>18.16</v>
      </c>
      <c r="D335" s="78">
        <v>17.57</v>
      </c>
      <c r="E335" s="78">
        <v>17.760000000000002</v>
      </c>
      <c r="F335" s="78">
        <v>1674487</v>
      </c>
      <c r="G335" s="78">
        <v>17.899999999999999</v>
      </c>
      <c r="H335" s="78">
        <v>17.940000000000001</v>
      </c>
      <c r="I335" s="78">
        <v>17.84</v>
      </c>
      <c r="J335" s="78">
        <v>18.61</v>
      </c>
      <c r="K335" s="78" t="s">
        <v>162</v>
      </c>
      <c r="L335" s="78">
        <v>0</v>
      </c>
      <c r="M335" s="78">
        <v>16744.87</v>
      </c>
      <c r="N335" s="78">
        <v>13718.6</v>
      </c>
      <c r="O335" s="78">
        <v>19524.599999999999</v>
      </c>
      <c r="P335" s="78">
        <v>67.47</v>
      </c>
      <c r="Q335" s="78" t="s">
        <v>162</v>
      </c>
      <c r="R335" s="78">
        <v>83.85</v>
      </c>
      <c r="S335" s="78" t="s">
        <v>162</v>
      </c>
      <c r="T335" s="78">
        <v>713.04</v>
      </c>
      <c r="U335" s="78">
        <v>714.9</v>
      </c>
      <c r="V335" s="78">
        <v>700.62</v>
      </c>
      <c r="W335" s="78">
        <v>702.73</v>
      </c>
      <c r="X335" s="78">
        <v>4753242</v>
      </c>
    </row>
    <row r="336" spans="1:24" x14ac:dyDescent="0.2">
      <c r="A336" s="78" t="s">
        <v>493</v>
      </c>
      <c r="B336" s="78">
        <v>17.52</v>
      </c>
      <c r="C336" s="78">
        <v>18.3</v>
      </c>
      <c r="D336" s="78">
        <v>17.059999999999999</v>
      </c>
      <c r="E336" s="78">
        <v>18.21</v>
      </c>
      <c r="F336" s="78">
        <v>2761821</v>
      </c>
      <c r="G336" s="78">
        <v>18</v>
      </c>
      <c r="H336" s="78">
        <v>17.920000000000002</v>
      </c>
      <c r="I336" s="78">
        <v>17.87</v>
      </c>
      <c r="J336" s="78">
        <v>18.59</v>
      </c>
      <c r="K336" s="78" t="s">
        <v>162</v>
      </c>
      <c r="L336" s="78">
        <v>0</v>
      </c>
      <c r="M336" s="78">
        <v>27618.21</v>
      </c>
      <c r="N336" s="78">
        <v>17228.34</v>
      </c>
      <c r="O336" s="78">
        <v>17472.45</v>
      </c>
      <c r="P336" s="78">
        <v>66.989999999999995</v>
      </c>
      <c r="Q336" s="78" t="s">
        <v>162</v>
      </c>
      <c r="R336" s="78">
        <v>87.59</v>
      </c>
      <c r="S336" s="78" t="s">
        <v>162</v>
      </c>
      <c r="T336" s="78">
        <v>699.64</v>
      </c>
      <c r="U336" s="78">
        <v>707.49</v>
      </c>
      <c r="V336" s="78">
        <v>686.07</v>
      </c>
      <c r="W336" s="78">
        <v>706.47</v>
      </c>
      <c r="X336" s="78">
        <v>4642532</v>
      </c>
    </row>
    <row r="337" spans="1:24" x14ac:dyDescent="0.2">
      <c r="A337" s="78" t="s">
        <v>494</v>
      </c>
      <c r="B337" s="78">
        <v>18.3</v>
      </c>
      <c r="C337" s="78">
        <v>18.489999999999998</v>
      </c>
      <c r="D337" s="78">
        <v>18.07</v>
      </c>
      <c r="E337" s="78">
        <v>18.350000000000001</v>
      </c>
      <c r="F337" s="78">
        <v>3099279</v>
      </c>
      <c r="G337" s="78">
        <v>18.07</v>
      </c>
      <c r="H337" s="78">
        <v>17.920000000000002</v>
      </c>
      <c r="I337" s="78">
        <v>17.91</v>
      </c>
      <c r="J337" s="78">
        <v>18.559999999999999</v>
      </c>
      <c r="K337" s="78" t="s">
        <v>162</v>
      </c>
      <c r="L337" s="78">
        <v>0</v>
      </c>
      <c r="M337" s="78">
        <v>30992.79</v>
      </c>
      <c r="N337" s="78">
        <v>20335.240000000002</v>
      </c>
      <c r="O337" s="78">
        <v>17774.43</v>
      </c>
      <c r="P337" s="78">
        <v>70.819999999999993</v>
      </c>
      <c r="Q337" s="78" t="s">
        <v>162</v>
      </c>
      <c r="R337" s="78">
        <v>90.76</v>
      </c>
      <c r="S337" s="78">
        <v>90.76</v>
      </c>
      <c r="T337" s="78">
        <v>705.79</v>
      </c>
      <c r="U337" s="78">
        <v>721.73</v>
      </c>
      <c r="V337" s="78">
        <v>704.2</v>
      </c>
      <c r="W337" s="78">
        <v>720.45</v>
      </c>
      <c r="X337" s="78">
        <v>5517465</v>
      </c>
    </row>
    <row r="338" spans="1:24" x14ac:dyDescent="0.2">
      <c r="A338" s="78" t="s">
        <v>495</v>
      </c>
      <c r="B338" s="78">
        <v>18.350000000000001</v>
      </c>
      <c r="C338" s="78">
        <v>18.46</v>
      </c>
      <c r="D338" s="78">
        <v>18.21</v>
      </c>
      <c r="E338" s="78">
        <v>18.23</v>
      </c>
      <c r="F338" s="78">
        <v>2311985</v>
      </c>
      <c r="G338" s="78">
        <v>18.09</v>
      </c>
      <c r="H338" s="78">
        <v>17.98</v>
      </c>
      <c r="I338" s="78">
        <v>17.95</v>
      </c>
      <c r="J338" s="78">
        <v>18.53</v>
      </c>
      <c r="K338" s="78" t="s">
        <v>162</v>
      </c>
      <c r="L338" s="78">
        <v>0</v>
      </c>
      <c r="M338" s="78">
        <v>23119.85</v>
      </c>
      <c r="N338" s="78">
        <v>22059.52</v>
      </c>
      <c r="O338" s="78">
        <v>17755.36</v>
      </c>
      <c r="P338" s="78">
        <v>73.31</v>
      </c>
      <c r="Q338" s="78" t="s">
        <v>162</v>
      </c>
      <c r="R338" s="78">
        <v>89.92</v>
      </c>
      <c r="S338" s="78" t="s">
        <v>162</v>
      </c>
      <c r="T338" s="78">
        <v>720.57</v>
      </c>
      <c r="U338" s="78">
        <v>731.28</v>
      </c>
      <c r="V338" s="78">
        <v>719.14</v>
      </c>
      <c r="W338" s="78">
        <v>727.19</v>
      </c>
      <c r="X338" s="78">
        <v>6051260</v>
      </c>
    </row>
    <row r="339" spans="1:24" x14ac:dyDescent="0.2">
      <c r="A339" s="78" t="s">
        <v>496</v>
      </c>
      <c r="B339" s="78">
        <v>18.2</v>
      </c>
      <c r="C339" s="78">
        <v>18.32</v>
      </c>
      <c r="D339" s="78">
        <v>18.059999999999999</v>
      </c>
      <c r="E339" s="78">
        <v>18.18</v>
      </c>
      <c r="F339" s="78">
        <v>1625852</v>
      </c>
      <c r="G339" s="78">
        <v>18.149999999999999</v>
      </c>
      <c r="H339" s="78">
        <v>18.010000000000002</v>
      </c>
      <c r="I339" s="78">
        <v>17.98</v>
      </c>
      <c r="J339" s="78">
        <v>18.47</v>
      </c>
      <c r="K339" s="78" t="s">
        <v>162</v>
      </c>
      <c r="L339" s="78">
        <v>0</v>
      </c>
      <c r="M339" s="78">
        <v>16258.52</v>
      </c>
      <c r="N339" s="78">
        <v>22946.85</v>
      </c>
      <c r="O339" s="78">
        <v>17796.09</v>
      </c>
      <c r="P339" s="78">
        <v>73.03</v>
      </c>
      <c r="Q339" s="78" t="s">
        <v>162</v>
      </c>
      <c r="R339" s="78">
        <v>89.73</v>
      </c>
      <c r="S339" s="78" t="s">
        <v>162</v>
      </c>
      <c r="T339" s="78">
        <v>724.46</v>
      </c>
      <c r="U339" s="78">
        <v>740.49</v>
      </c>
      <c r="V339" s="78">
        <v>721.71</v>
      </c>
      <c r="W339" s="78">
        <v>734.45</v>
      </c>
      <c r="X339" s="78">
        <v>6704539</v>
      </c>
    </row>
    <row r="340" spans="1:24" x14ac:dyDescent="0.2">
      <c r="A340" s="78" t="s">
        <v>497</v>
      </c>
      <c r="B340" s="78">
        <v>18.2</v>
      </c>
      <c r="C340" s="78">
        <v>19.25</v>
      </c>
      <c r="D340" s="78">
        <v>18.07</v>
      </c>
      <c r="E340" s="78">
        <v>18.48</v>
      </c>
      <c r="F340" s="78">
        <v>3933448</v>
      </c>
      <c r="G340" s="78">
        <v>18.29</v>
      </c>
      <c r="H340" s="78">
        <v>18.100000000000001</v>
      </c>
      <c r="I340" s="78">
        <v>18</v>
      </c>
      <c r="J340" s="78">
        <v>18.440000000000001</v>
      </c>
      <c r="K340" s="78" t="s">
        <v>162</v>
      </c>
      <c r="L340" s="78">
        <v>0</v>
      </c>
      <c r="M340" s="78">
        <v>39334.480000000003</v>
      </c>
      <c r="N340" s="78">
        <v>27464.77</v>
      </c>
      <c r="O340" s="78">
        <v>20591.68</v>
      </c>
      <c r="P340" s="78">
        <v>55.05</v>
      </c>
      <c r="Q340" s="78" t="s">
        <v>162</v>
      </c>
      <c r="R340" s="78">
        <v>85.06</v>
      </c>
      <c r="S340" s="78" t="s">
        <v>162</v>
      </c>
      <c r="T340" s="78">
        <v>733.62</v>
      </c>
      <c r="U340" s="78">
        <v>739.93</v>
      </c>
      <c r="V340" s="78">
        <v>730</v>
      </c>
      <c r="W340" s="78">
        <v>734.26</v>
      </c>
      <c r="X340" s="78">
        <v>6364929</v>
      </c>
    </row>
    <row r="341" spans="1:24" x14ac:dyDescent="0.2">
      <c r="A341" s="78" t="s">
        <v>498</v>
      </c>
      <c r="B341" s="78">
        <v>18</v>
      </c>
      <c r="C341" s="78">
        <v>18.079999999999998</v>
      </c>
      <c r="D341" s="78">
        <v>17.66</v>
      </c>
      <c r="E341" s="78">
        <v>17.670000000000002</v>
      </c>
      <c r="F341" s="78">
        <v>2195686</v>
      </c>
      <c r="G341" s="78">
        <v>18.18</v>
      </c>
      <c r="H341" s="78">
        <v>18.09</v>
      </c>
      <c r="I341" s="78">
        <v>17.98</v>
      </c>
      <c r="J341" s="78">
        <v>18.399999999999999</v>
      </c>
      <c r="K341" s="78" t="s">
        <v>162</v>
      </c>
      <c r="L341" s="78">
        <v>0</v>
      </c>
      <c r="M341" s="78">
        <v>21956.86</v>
      </c>
      <c r="N341" s="78">
        <v>26332.5</v>
      </c>
      <c r="O341" s="78">
        <v>21780.42</v>
      </c>
      <c r="P341" s="78">
        <v>53.64</v>
      </c>
      <c r="Q341" s="78" t="s">
        <v>162</v>
      </c>
      <c r="R341" s="78">
        <v>85.04</v>
      </c>
      <c r="S341" s="78" t="s">
        <v>162</v>
      </c>
      <c r="T341" s="78">
        <v>721.68</v>
      </c>
      <c r="U341" s="78">
        <v>734.26</v>
      </c>
      <c r="V341" s="78">
        <v>717.04</v>
      </c>
      <c r="W341" s="78">
        <v>717.1</v>
      </c>
      <c r="X341" s="78">
        <v>6180151</v>
      </c>
    </row>
    <row r="342" spans="1:24" x14ac:dyDescent="0.2">
      <c r="A342" s="78" t="s">
        <v>499</v>
      </c>
      <c r="B342" s="78">
        <v>17.559999999999999</v>
      </c>
      <c r="C342" s="78">
        <v>17.79</v>
      </c>
      <c r="D342" s="78">
        <v>17.510000000000002</v>
      </c>
      <c r="E342" s="78">
        <v>17.579999999999998</v>
      </c>
      <c r="F342" s="78">
        <v>1097877</v>
      </c>
      <c r="G342" s="78">
        <v>18.03</v>
      </c>
      <c r="H342" s="78">
        <v>18.05</v>
      </c>
      <c r="I342" s="78">
        <v>17.940000000000001</v>
      </c>
      <c r="J342" s="78">
        <v>18.34</v>
      </c>
      <c r="K342" s="78" t="s">
        <v>162</v>
      </c>
      <c r="L342" s="78">
        <v>0</v>
      </c>
      <c r="M342" s="78">
        <v>10978.77</v>
      </c>
      <c r="N342" s="78">
        <v>22329.7</v>
      </c>
      <c r="O342" s="78">
        <v>21332.47</v>
      </c>
      <c r="P342" s="78">
        <v>45.38</v>
      </c>
      <c r="Q342" s="78" t="s">
        <v>162</v>
      </c>
      <c r="R342" s="78">
        <v>85.54</v>
      </c>
      <c r="S342" s="78" t="s">
        <v>162</v>
      </c>
      <c r="T342" s="78">
        <v>718.11</v>
      </c>
      <c r="U342" s="78">
        <v>721.57</v>
      </c>
      <c r="V342" s="78">
        <v>713.58</v>
      </c>
      <c r="W342" s="78">
        <v>715.93</v>
      </c>
      <c r="X342" s="78">
        <v>4196363</v>
      </c>
    </row>
    <row r="343" spans="1:24" x14ac:dyDescent="0.2">
      <c r="A343" s="78" t="s">
        <v>500</v>
      </c>
      <c r="B343" s="78">
        <v>17.600000000000001</v>
      </c>
      <c r="C343" s="78">
        <v>17.75</v>
      </c>
      <c r="D343" s="78">
        <v>17.350000000000001</v>
      </c>
      <c r="E343" s="78">
        <v>17.440000000000001</v>
      </c>
      <c r="F343" s="78">
        <v>925451</v>
      </c>
      <c r="G343" s="78">
        <v>17.87</v>
      </c>
      <c r="H343" s="78">
        <v>17.98</v>
      </c>
      <c r="I343" s="78">
        <v>17.93</v>
      </c>
      <c r="J343" s="78">
        <v>18.29</v>
      </c>
      <c r="K343" s="78" t="s">
        <v>162</v>
      </c>
      <c r="L343" s="78">
        <v>0</v>
      </c>
      <c r="M343" s="78">
        <v>9254.51</v>
      </c>
      <c r="N343" s="78">
        <v>19556.63</v>
      </c>
      <c r="O343" s="78">
        <v>20808.07</v>
      </c>
      <c r="P343" s="78">
        <v>35.409999999999997</v>
      </c>
      <c r="Q343" s="78" t="s">
        <v>162</v>
      </c>
      <c r="R343" s="78">
        <v>77.52</v>
      </c>
      <c r="S343" s="78" t="s">
        <v>162</v>
      </c>
      <c r="T343" s="78">
        <v>717.13</v>
      </c>
      <c r="U343" s="78">
        <v>722.36</v>
      </c>
      <c r="V343" s="78">
        <v>711.19</v>
      </c>
      <c r="W343" s="78">
        <v>715.24</v>
      </c>
      <c r="X343" s="78">
        <v>3899402</v>
      </c>
    </row>
    <row r="344" spans="1:24" x14ac:dyDescent="0.2">
      <c r="A344" s="78" t="s">
        <v>501</v>
      </c>
      <c r="B344" s="78">
        <v>17.559999999999999</v>
      </c>
      <c r="C344" s="78">
        <v>17.7</v>
      </c>
      <c r="D344" s="78">
        <v>17.190000000000001</v>
      </c>
      <c r="E344" s="78">
        <v>17.25</v>
      </c>
      <c r="F344" s="78">
        <v>890523</v>
      </c>
      <c r="G344" s="78">
        <v>17.68</v>
      </c>
      <c r="H344" s="78">
        <v>17.920000000000002</v>
      </c>
      <c r="I344" s="78">
        <v>17.920000000000002</v>
      </c>
      <c r="J344" s="78">
        <v>18.239999999999998</v>
      </c>
      <c r="K344" s="78" t="s">
        <v>162</v>
      </c>
      <c r="L344" s="78">
        <v>0</v>
      </c>
      <c r="M344" s="78">
        <v>8905.23</v>
      </c>
      <c r="N344" s="78">
        <v>18085.97</v>
      </c>
      <c r="O344" s="78">
        <v>20516.41</v>
      </c>
      <c r="P344" s="78">
        <v>26.35</v>
      </c>
      <c r="Q344" s="78" t="s">
        <v>162</v>
      </c>
      <c r="R344" s="78">
        <v>71.739999999999995</v>
      </c>
      <c r="S344" s="78" t="s">
        <v>162</v>
      </c>
      <c r="T344" s="78">
        <v>721.56</v>
      </c>
      <c r="U344" s="78">
        <v>725.29</v>
      </c>
      <c r="V344" s="78">
        <v>709.17</v>
      </c>
      <c r="W344" s="78">
        <v>711.43</v>
      </c>
      <c r="X344" s="78">
        <v>4404545</v>
      </c>
    </row>
    <row r="345" spans="1:24" x14ac:dyDescent="0.2">
      <c r="A345" s="78" t="s">
        <v>502</v>
      </c>
      <c r="B345" s="78">
        <v>17.54</v>
      </c>
      <c r="C345" s="78">
        <v>17.55</v>
      </c>
      <c r="D345" s="78">
        <v>17.079999999999998</v>
      </c>
      <c r="E345" s="78">
        <v>17.149999999999999</v>
      </c>
      <c r="F345" s="78">
        <v>912494</v>
      </c>
      <c r="G345" s="78">
        <v>17.420000000000002</v>
      </c>
      <c r="H345" s="78">
        <v>17.850000000000001</v>
      </c>
      <c r="I345" s="78">
        <v>17.899999999999999</v>
      </c>
      <c r="J345" s="78">
        <v>18.2</v>
      </c>
      <c r="K345" s="78" t="s">
        <v>162</v>
      </c>
      <c r="L345" s="78">
        <v>0</v>
      </c>
      <c r="M345" s="78">
        <v>9124.94</v>
      </c>
      <c r="N345" s="78">
        <v>12044.06</v>
      </c>
      <c r="O345" s="78">
        <v>19754.419999999998</v>
      </c>
      <c r="P345" s="78">
        <v>48.53</v>
      </c>
      <c r="Q345" s="78" t="s">
        <v>162</v>
      </c>
      <c r="R345" s="78">
        <v>70.59</v>
      </c>
      <c r="S345" s="78" t="s">
        <v>162</v>
      </c>
      <c r="T345" s="78">
        <v>716.42</v>
      </c>
      <c r="U345" s="78">
        <v>721.36</v>
      </c>
      <c r="V345" s="78">
        <v>710.27</v>
      </c>
      <c r="W345" s="78">
        <v>713.92</v>
      </c>
      <c r="X345" s="78">
        <v>5113299</v>
      </c>
    </row>
    <row r="346" spans="1:24" x14ac:dyDescent="0.2">
      <c r="A346" s="78" t="s">
        <v>503</v>
      </c>
      <c r="B346" s="78">
        <v>17.28</v>
      </c>
      <c r="C346" s="78">
        <v>17.54</v>
      </c>
      <c r="D346" s="78">
        <v>17.190000000000001</v>
      </c>
      <c r="E346" s="78">
        <v>17.52</v>
      </c>
      <c r="F346" s="78">
        <v>854173</v>
      </c>
      <c r="G346" s="78">
        <v>17.39</v>
      </c>
      <c r="H346" s="78">
        <v>17.78</v>
      </c>
      <c r="I346" s="78">
        <v>17.850000000000001</v>
      </c>
      <c r="J346" s="78">
        <v>18.16</v>
      </c>
      <c r="K346" s="78" t="s">
        <v>162</v>
      </c>
      <c r="L346" s="78">
        <v>0</v>
      </c>
      <c r="M346" s="78">
        <v>8541.73</v>
      </c>
      <c r="N346" s="78">
        <v>9361.0400000000009</v>
      </c>
      <c r="O346" s="78">
        <v>17846.77</v>
      </c>
      <c r="P346" s="78">
        <v>51</v>
      </c>
      <c r="Q346" s="78" t="s">
        <v>162</v>
      </c>
      <c r="R346" s="78">
        <v>75.650000000000006</v>
      </c>
      <c r="S346" s="78" t="s">
        <v>162</v>
      </c>
      <c r="T346" s="78">
        <v>714.12</v>
      </c>
      <c r="U346" s="78">
        <v>734.5</v>
      </c>
      <c r="V346" s="78">
        <v>714.12</v>
      </c>
      <c r="W346" s="78">
        <v>734.5</v>
      </c>
      <c r="X346" s="78">
        <v>6469825</v>
      </c>
    </row>
    <row r="347" spans="1:24" x14ac:dyDescent="0.2">
      <c r="A347" s="78" t="s">
        <v>504</v>
      </c>
      <c r="B347" s="78">
        <v>17.510000000000002</v>
      </c>
      <c r="C347" s="78">
        <v>17.59</v>
      </c>
      <c r="D347" s="78">
        <v>17.22</v>
      </c>
      <c r="E347" s="78">
        <v>17.5</v>
      </c>
      <c r="F347" s="78">
        <v>789582</v>
      </c>
      <c r="G347" s="78">
        <v>17.37</v>
      </c>
      <c r="H347" s="78">
        <v>17.7</v>
      </c>
      <c r="I347" s="78">
        <v>17.809999999999999</v>
      </c>
      <c r="J347" s="78">
        <v>18.11</v>
      </c>
      <c r="K347" s="78" t="s">
        <v>162</v>
      </c>
      <c r="L347" s="78">
        <v>0</v>
      </c>
      <c r="M347" s="78">
        <v>7895.82</v>
      </c>
      <c r="N347" s="78">
        <v>8744.4500000000007</v>
      </c>
      <c r="O347" s="78">
        <v>15537.07</v>
      </c>
      <c r="P347" s="78">
        <v>53.14</v>
      </c>
      <c r="Q347" s="78" t="s">
        <v>162</v>
      </c>
      <c r="R347" s="78">
        <v>70.98</v>
      </c>
      <c r="S347" s="78" t="s">
        <v>162</v>
      </c>
      <c r="T347" s="78">
        <v>731.04</v>
      </c>
      <c r="U347" s="78">
        <v>739.02</v>
      </c>
      <c r="V347" s="78">
        <v>729.71</v>
      </c>
      <c r="W347" s="78">
        <v>735.29</v>
      </c>
      <c r="X347" s="78">
        <v>6473938</v>
      </c>
    </row>
    <row r="348" spans="1:24" x14ac:dyDescent="0.2">
      <c r="A348" s="78" t="s">
        <v>505</v>
      </c>
      <c r="B348" s="78">
        <v>17.7</v>
      </c>
      <c r="C348" s="78">
        <v>17.87</v>
      </c>
      <c r="D348" s="78">
        <v>17.59</v>
      </c>
      <c r="E348" s="78">
        <v>17.649999999999999</v>
      </c>
      <c r="F348" s="78">
        <v>1824299</v>
      </c>
      <c r="G348" s="78">
        <v>17.41</v>
      </c>
      <c r="H348" s="78">
        <v>17.64</v>
      </c>
      <c r="I348" s="78">
        <v>17.809999999999999</v>
      </c>
      <c r="J348" s="78">
        <v>18.059999999999999</v>
      </c>
      <c r="K348" s="78" t="s">
        <v>162</v>
      </c>
      <c r="L348" s="78">
        <v>0</v>
      </c>
      <c r="M348" s="78">
        <v>18242.990000000002</v>
      </c>
      <c r="N348" s="78">
        <v>10542.14</v>
      </c>
      <c r="O348" s="78">
        <v>15049.38</v>
      </c>
      <c r="P348" s="78">
        <v>26.43</v>
      </c>
      <c r="Q348" s="78" t="s">
        <v>162</v>
      </c>
      <c r="R348" s="78">
        <v>79.94</v>
      </c>
      <c r="S348" s="78" t="s">
        <v>162</v>
      </c>
      <c r="T348" s="78">
        <v>745.76</v>
      </c>
      <c r="U348" s="78">
        <v>750.28</v>
      </c>
      <c r="V348" s="78">
        <v>739.91</v>
      </c>
      <c r="W348" s="78">
        <v>740.97</v>
      </c>
      <c r="X348" s="78">
        <v>7100317</v>
      </c>
    </row>
    <row r="349" spans="1:24" x14ac:dyDescent="0.2">
      <c r="A349" s="78" t="s">
        <v>506</v>
      </c>
      <c r="B349" s="78">
        <v>17.68</v>
      </c>
      <c r="C349" s="78">
        <v>17.84</v>
      </c>
      <c r="D349" s="78">
        <v>17.3</v>
      </c>
      <c r="E349" s="78">
        <v>17.8</v>
      </c>
      <c r="F349" s="78">
        <v>1361745</v>
      </c>
      <c r="G349" s="78">
        <v>17.52</v>
      </c>
      <c r="H349" s="78">
        <v>17.600000000000001</v>
      </c>
      <c r="I349" s="78">
        <v>17.809999999999999</v>
      </c>
      <c r="J349" s="78">
        <v>18.010000000000002</v>
      </c>
      <c r="K349" s="78" t="s">
        <v>162</v>
      </c>
      <c r="L349" s="78">
        <v>0</v>
      </c>
      <c r="M349" s="78">
        <v>13617.45</v>
      </c>
      <c r="N349" s="78">
        <v>11484.59</v>
      </c>
      <c r="O349" s="78">
        <v>14785.28</v>
      </c>
      <c r="P349" s="78">
        <v>19.899999999999999</v>
      </c>
      <c r="Q349" s="78" t="s">
        <v>162</v>
      </c>
      <c r="R349" s="78">
        <v>70.03</v>
      </c>
      <c r="S349" s="78" t="s">
        <v>162</v>
      </c>
      <c r="T349" s="78">
        <v>742.38</v>
      </c>
      <c r="U349" s="78">
        <v>747.3</v>
      </c>
      <c r="V349" s="78">
        <v>733.33</v>
      </c>
      <c r="W349" s="78">
        <v>742.27</v>
      </c>
      <c r="X349" s="78">
        <v>6901456</v>
      </c>
    </row>
    <row r="350" spans="1:24" x14ac:dyDescent="0.2">
      <c r="A350" s="78" t="s">
        <v>507</v>
      </c>
      <c r="B350" s="78">
        <v>18.010000000000002</v>
      </c>
      <c r="C350" s="78">
        <v>18.43</v>
      </c>
      <c r="D350" s="78">
        <v>17.89</v>
      </c>
      <c r="E350" s="78">
        <v>18.100000000000001</v>
      </c>
      <c r="F350" s="78">
        <v>2371567</v>
      </c>
      <c r="G350" s="78">
        <v>17.71</v>
      </c>
      <c r="H350" s="78">
        <v>17.57</v>
      </c>
      <c r="I350" s="78">
        <v>17.829999999999998</v>
      </c>
      <c r="J350" s="78">
        <v>17.989999999999998</v>
      </c>
      <c r="K350" s="78" t="s">
        <v>162</v>
      </c>
      <c r="L350" s="78">
        <v>0</v>
      </c>
      <c r="M350" s="78">
        <v>23715.67</v>
      </c>
      <c r="N350" s="78">
        <v>14402.73</v>
      </c>
      <c r="O350" s="78">
        <v>13223.4</v>
      </c>
      <c r="P350" s="78">
        <v>20.100000000000001</v>
      </c>
      <c r="Q350" s="78" t="s">
        <v>162</v>
      </c>
      <c r="R350" s="78">
        <v>64.28</v>
      </c>
      <c r="S350" s="78" t="s">
        <v>162</v>
      </c>
      <c r="T350" s="78">
        <v>744.05</v>
      </c>
      <c r="U350" s="78">
        <v>753.77</v>
      </c>
      <c r="V350" s="78">
        <v>744.05</v>
      </c>
      <c r="W350" s="78">
        <v>752.98</v>
      </c>
      <c r="X350" s="78">
        <v>7963397</v>
      </c>
    </row>
    <row r="351" spans="1:24" x14ac:dyDescent="0.2">
      <c r="A351" s="78" t="s">
        <v>508</v>
      </c>
      <c r="B351" s="78">
        <v>18.09</v>
      </c>
      <c r="C351" s="78">
        <v>18.239999999999998</v>
      </c>
      <c r="D351" s="78">
        <v>17.84</v>
      </c>
      <c r="E351" s="78">
        <v>17.98</v>
      </c>
      <c r="F351" s="78">
        <v>1480304</v>
      </c>
      <c r="G351" s="78">
        <v>17.809999999999999</v>
      </c>
      <c r="H351" s="78">
        <v>17.600000000000001</v>
      </c>
      <c r="I351" s="78">
        <v>17.84</v>
      </c>
      <c r="J351" s="78">
        <v>17.98</v>
      </c>
      <c r="K351" s="78" t="s">
        <v>162</v>
      </c>
      <c r="L351" s="78">
        <v>0</v>
      </c>
      <c r="M351" s="78">
        <v>14803.04</v>
      </c>
      <c r="N351" s="78">
        <v>15654.99</v>
      </c>
      <c r="O351" s="78">
        <v>12508.01</v>
      </c>
      <c r="P351" s="78">
        <v>12.46</v>
      </c>
      <c r="Q351" s="78" t="s">
        <v>162</v>
      </c>
      <c r="R351" s="78">
        <v>48.75</v>
      </c>
      <c r="S351" s="78" t="s">
        <v>162</v>
      </c>
      <c r="T351" s="78">
        <v>751.27</v>
      </c>
      <c r="U351" s="78">
        <v>752.77</v>
      </c>
      <c r="V351" s="78">
        <v>746.09</v>
      </c>
      <c r="W351" s="78">
        <v>747.49</v>
      </c>
      <c r="X351" s="78">
        <v>8450025</v>
      </c>
    </row>
    <row r="352" spans="1:24" x14ac:dyDescent="0.2">
      <c r="A352" s="78" t="s">
        <v>509</v>
      </c>
      <c r="B352" s="78">
        <v>18.03</v>
      </c>
      <c r="C352" s="78">
        <v>18.09</v>
      </c>
      <c r="D352" s="78">
        <v>17.899999999999999</v>
      </c>
      <c r="E352" s="78">
        <v>17.95</v>
      </c>
      <c r="F352" s="78">
        <v>1004459</v>
      </c>
      <c r="G352" s="78">
        <v>17.899999999999999</v>
      </c>
      <c r="H352" s="78">
        <v>17.63</v>
      </c>
      <c r="I352" s="78">
        <v>17.84</v>
      </c>
      <c r="J352" s="78">
        <v>17.96</v>
      </c>
      <c r="K352" s="78" t="s">
        <v>162</v>
      </c>
      <c r="L352" s="78">
        <v>0</v>
      </c>
      <c r="M352" s="78">
        <v>10044.59</v>
      </c>
      <c r="N352" s="78">
        <v>16084.75</v>
      </c>
      <c r="O352" s="78">
        <v>12414.6</v>
      </c>
      <c r="P352" s="78">
        <v>11.28</v>
      </c>
      <c r="Q352" s="78" t="s">
        <v>162</v>
      </c>
      <c r="R352" s="78">
        <v>55.51</v>
      </c>
      <c r="S352" s="78" t="s">
        <v>162</v>
      </c>
      <c r="T352" s="78">
        <v>747.64</v>
      </c>
      <c r="U352" s="78">
        <v>751.9</v>
      </c>
      <c r="V352" s="78">
        <v>746.03</v>
      </c>
      <c r="W352" s="78">
        <v>748.39</v>
      </c>
      <c r="X352" s="78">
        <v>8516857</v>
      </c>
    </row>
    <row r="353" spans="1:24" x14ac:dyDescent="0.2">
      <c r="A353" s="78" t="s">
        <v>510</v>
      </c>
      <c r="B353" s="78">
        <v>17.899999999999999</v>
      </c>
      <c r="C353" s="78">
        <v>18.07</v>
      </c>
      <c r="D353" s="78">
        <v>17.63</v>
      </c>
      <c r="E353" s="78">
        <v>17.79</v>
      </c>
      <c r="F353" s="78">
        <v>1031364</v>
      </c>
      <c r="G353" s="78">
        <v>17.920000000000002</v>
      </c>
      <c r="H353" s="78">
        <v>17.670000000000002</v>
      </c>
      <c r="I353" s="78">
        <v>17.829999999999998</v>
      </c>
      <c r="J353" s="78">
        <v>17.93</v>
      </c>
      <c r="K353" s="78" t="s">
        <v>162</v>
      </c>
      <c r="L353" s="78">
        <v>0</v>
      </c>
      <c r="M353" s="78">
        <v>10313.64</v>
      </c>
      <c r="N353" s="78">
        <v>14498.88</v>
      </c>
      <c r="O353" s="78">
        <v>12520.51</v>
      </c>
      <c r="P353" s="78">
        <v>18.73</v>
      </c>
      <c r="Q353" s="78" t="s">
        <v>162</v>
      </c>
      <c r="R353" s="78">
        <v>56.89</v>
      </c>
      <c r="S353" s="78" t="s">
        <v>162</v>
      </c>
      <c r="T353" s="78">
        <v>746.61</v>
      </c>
      <c r="U353" s="78">
        <v>746.61</v>
      </c>
      <c r="V353" s="78">
        <v>732.17</v>
      </c>
      <c r="W353" s="78">
        <v>739.05</v>
      </c>
      <c r="X353" s="78">
        <v>7793460</v>
      </c>
    </row>
    <row r="354" spans="1:24" x14ac:dyDescent="0.2">
      <c r="A354" s="78" t="s">
        <v>511</v>
      </c>
      <c r="B354" s="78">
        <v>18.07</v>
      </c>
      <c r="C354" s="78">
        <v>18.75</v>
      </c>
      <c r="D354" s="78">
        <v>17.920000000000002</v>
      </c>
      <c r="E354" s="78">
        <v>18.02</v>
      </c>
      <c r="F354" s="78">
        <v>4483692</v>
      </c>
      <c r="G354" s="78">
        <v>17.97</v>
      </c>
      <c r="H354" s="78">
        <v>17.75</v>
      </c>
      <c r="I354" s="78">
        <v>17.829999999999998</v>
      </c>
      <c r="J354" s="78">
        <v>17.899999999999999</v>
      </c>
      <c r="K354" s="78" t="s">
        <v>162</v>
      </c>
      <c r="L354" s="78">
        <v>0</v>
      </c>
      <c r="M354" s="78">
        <v>44836.92</v>
      </c>
      <c r="N354" s="78">
        <v>20742.77</v>
      </c>
      <c r="O354" s="78">
        <v>16113.68</v>
      </c>
      <c r="P354" s="78">
        <v>12.49</v>
      </c>
      <c r="Q354" s="78" t="s">
        <v>162</v>
      </c>
      <c r="R354" s="78">
        <v>71.150000000000006</v>
      </c>
      <c r="S354" s="78" t="s">
        <v>162</v>
      </c>
      <c r="T354" s="78">
        <v>736.18</v>
      </c>
      <c r="U354" s="78">
        <v>736.18</v>
      </c>
      <c r="V354" s="78">
        <v>720.47</v>
      </c>
      <c r="W354" s="78">
        <v>720.6</v>
      </c>
      <c r="X354" s="78">
        <v>6650404</v>
      </c>
    </row>
    <row r="355" spans="1:24" x14ac:dyDescent="0.2">
      <c r="A355" s="78" t="s">
        <v>512</v>
      </c>
      <c r="B355" s="78">
        <v>17.649999999999999</v>
      </c>
      <c r="C355" s="78">
        <v>18.14</v>
      </c>
      <c r="D355" s="78">
        <v>17.09</v>
      </c>
      <c r="E355" s="78">
        <v>17.88</v>
      </c>
      <c r="F355" s="78">
        <v>2555910</v>
      </c>
      <c r="G355" s="78">
        <v>17.920000000000002</v>
      </c>
      <c r="H355" s="78">
        <v>17.82</v>
      </c>
      <c r="I355" s="78">
        <v>17.84</v>
      </c>
      <c r="J355" s="78">
        <v>17.88</v>
      </c>
      <c r="K355" s="78" t="s">
        <v>162</v>
      </c>
      <c r="L355" s="78">
        <v>0</v>
      </c>
      <c r="M355" s="78">
        <v>25559.1</v>
      </c>
      <c r="N355" s="78">
        <v>21111.46</v>
      </c>
      <c r="O355" s="78">
        <v>17757.099999999999</v>
      </c>
      <c r="P355" s="78">
        <v>8.6</v>
      </c>
      <c r="Q355" s="78" t="s">
        <v>162</v>
      </c>
      <c r="R355" s="78">
        <v>69.069999999999993</v>
      </c>
      <c r="S355" s="78" t="s">
        <v>162</v>
      </c>
      <c r="T355" s="78">
        <v>716.3</v>
      </c>
      <c r="U355" s="78">
        <v>719.33</v>
      </c>
      <c r="V355" s="78">
        <v>703.03</v>
      </c>
      <c r="W355" s="78">
        <v>715.92</v>
      </c>
      <c r="X355" s="78">
        <v>6050190</v>
      </c>
    </row>
    <row r="356" spans="1:24" x14ac:dyDescent="0.2">
      <c r="A356" s="78" t="s">
        <v>513</v>
      </c>
      <c r="B356" s="78">
        <v>17.920000000000002</v>
      </c>
      <c r="C356" s="78">
        <v>18.28</v>
      </c>
      <c r="D356" s="78">
        <v>17.86</v>
      </c>
      <c r="E356" s="78">
        <v>17.93</v>
      </c>
      <c r="F356" s="78">
        <v>2580613</v>
      </c>
      <c r="G356" s="78">
        <v>17.91</v>
      </c>
      <c r="H356" s="78">
        <v>17.86</v>
      </c>
      <c r="I356" s="78">
        <v>17.82</v>
      </c>
      <c r="J356" s="78">
        <v>17.850000000000001</v>
      </c>
      <c r="K356" s="78" t="s">
        <v>162</v>
      </c>
      <c r="L356" s="78">
        <v>0</v>
      </c>
      <c r="M356" s="78">
        <v>25806.13</v>
      </c>
      <c r="N356" s="78">
        <v>23312.080000000002</v>
      </c>
      <c r="O356" s="78">
        <v>19483.54</v>
      </c>
      <c r="P356" s="78">
        <v>12.6</v>
      </c>
      <c r="Q356" s="78" t="s">
        <v>162</v>
      </c>
      <c r="R356" s="78">
        <v>78.27</v>
      </c>
      <c r="S356" s="78" t="s">
        <v>162</v>
      </c>
      <c r="T356" s="78">
        <v>715.52</v>
      </c>
      <c r="U356" s="78">
        <v>728.54</v>
      </c>
      <c r="V356" s="78">
        <v>715.38</v>
      </c>
      <c r="W356" s="78">
        <v>718.93</v>
      </c>
      <c r="X356" s="78">
        <v>6893909</v>
      </c>
    </row>
    <row r="357" spans="1:24" x14ac:dyDescent="0.2">
      <c r="A357" s="78" t="s">
        <v>514</v>
      </c>
      <c r="B357" s="78">
        <v>17.98</v>
      </c>
      <c r="C357" s="78">
        <v>18.190000000000001</v>
      </c>
      <c r="D357" s="78">
        <v>17.260000000000002</v>
      </c>
      <c r="E357" s="78">
        <v>17.309999999999999</v>
      </c>
      <c r="F357" s="78">
        <v>1900223</v>
      </c>
      <c r="G357" s="78">
        <v>17.79</v>
      </c>
      <c r="H357" s="78">
        <v>17.84</v>
      </c>
      <c r="I357" s="78">
        <v>17.77</v>
      </c>
      <c r="J357" s="78">
        <v>17.82</v>
      </c>
      <c r="K357" s="78" t="s">
        <v>162</v>
      </c>
      <c r="L357" s="78">
        <v>0</v>
      </c>
      <c r="M357" s="78">
        <v>19002.23</v>
      </c>
      <c r="N357" s="78">
        <v>25103.61</v>
      </c>
      <c r="O357" s="78">
        <v>20594.18</v>
      </c>
      <c r="P357" s="78">
        <v>13.97</v>
      </c>
      <c r="Q357" s="78" t="s">
        <v>162</v>
      </c>
      <c r="R357" s="78">
        <v>78.39</v>
      </c>
      <c r="S357" s="78" t="s">
        <v>162</v>
      </c>
      <c r="T357" s="78">
        <v>719.09</v>
      </c>
      <c r="U357" s="78">
        <v>723.07</v>
      </c>
      <c r="V357" s="78">
        <v>710.9</v>
      </c>
      <c r="W357" s="78">
        <v>711.14</v>
      </c>
      <c r="X357" s="78">
        <v>7400715</v>
      </c>
    </row>
    <row r="358" spans="1:24" x14ac:dyDescent="0.2">
      <c r="A358" s="78" t="s">
        <v>515</v>
      </c>
      <c r="B358" s="78">
        <v>17.190000000000001</v>
      </c>
      <c r="C358" s="78">
        <v>17.489999999999998</v>
      </c>
      <c r="D358" s="78">
        <v>17.13</v>
      </c>
      <c r="E358" s="78">
        <v>17.399999999999999</v>
      </c>
      <c r="F358" s="78">
        <v>1275422</v>
      </c>
      <c r="G358" s="78">
        <v>17.71</v>
      </c>
      <c r="H358" s="78">
        <v>17.82</v>
      </c>
      <c r="I358" s="78">
        <v>17.73</v>
      </c>
      <c r="J358" s="78">
        <v>17.8</v>
      </c>
      <c r="K358" s="78" t="s">
        <v>162</v>
      </c>
      <c r="L358" s="78">
        <v>0</v>
      </c>
      <c r="M358" s="78">
        <v>12754.22</v>
      </c>
      <c r="N358" s="78">
        <v>25591.72</v>
      </c>
      <c r="O358" s="78">
        <v>20045.3</v>
      </c>
      <c r="P358" s="78">
        <v>5.78</v>
      </c>
      <c r="Q358" s="78" t="s">
        <v>162</v>
      </c>
      <c r="R358" s="78">
        <v>72.84</v>
      </c>
      <c r="S358" s="78" t="s">
        <v>162</v>
      </c>
      <c r="T358" s="78">
        <v>708.11</v>
      </c>
      <c r="U358" s="78">
        <v>726.68</v>
      </c>
      <c r="V358" s="78">
        <v>705.86</v>
      </c>
      <c r="W358" s="78">
        <v>726.68</v>
      </c>
      <c r="X358" s="78">
        <v>7104600</v>
      </c>
    </row>
    <row r="359" spans="1:24" x14ac:dyDescent="0.2">
      <c r="A359" s="78" t="s">
        <v>516</v>
      </c>
      <c r="B359" s="78">
        <v>17.53</v>
      </c>
      <c r="C359" s="78">
        <v>17.63</v>
      </c>
      <c r="D359" s="78">
        <v>17.38</v>
      </c>
      <c r="E359" s="78">
        <v>17.47</v>
      </c>
      <c r="F359" s="78">
        <v>1077809</v>
      </c>
      <c r="G359" s="78">
        <v>17.600000000000001</v>
      </c>
      <c r="H359" s="78">
        <v>17.78</v>
      </c>
      <c r="I359" s="78">
        <v>17.690000000000001</v>
      </c>
      <c r="J359" s="78">
        <v>17.78</v>
      </c>
      <c r="K359" s="78" t="s">
        <v>162</v>
      </c>
      <c r="L359" s="78">
        <v>0</v>
      </c>
      <c r="M359" s="78">
        <v>10778.09</v>
      </c>
      <c r="N359" s="78">
        <v>18779.95</v>
      </c>
      <c r="O359" s="78">
        <v>19761.36</v>
      </c>
      <c r="P359" s="78">
        <v>4.46</v>
      </c>
      <c r="Q359" s="78" t="s">
        <v>162</v>
      </c>
      <c r="R359" s="78">
        <v>72.08</v>
      </c>
      <c r="S359" s="78" t="s">
        <v>162</v>
      </c>
      <c r="T359" s="78">
        <v>730.77</v>
      </c>
      <c r="U359" s="78">
        <v>744.96</v>
      </c>
      <c r="V359" s="78">
        <v>730.76</v>
      </c>
      <c r="W359" s="78">
        <v>741.19</v>
      </c>
      <c r="X359" s="78">
        <v>7743385</v>
      </c>
    </row>
    <row r="360" spans="1:24" x14ac:dyDescent="0.2">
      <c r="A360" s="78" t="s">
        <v>517</v>
      </c>
      <c r="B360" s="78">
        <v>17.45</v>
      </c>
      <c r="C360" s="78">
        <v>17.68</v>
      </c>
      <c r="D360" s="78">
        <v>17.32</v>
      </c>
      <c r="E360" s="78">
        <v>17.57</v>
      </c>
      <c r="F360" s="78">
        <v>1066101</v>
      </c>
      <c r="G360" s="78">
        <v>17.54</v>
      </c>
      <c r="H360" s="78">
        <v>17.73</v>
      </c>
      <c r="I360" s="78">
        <v>17.649999999999999</v>
      </c>
      <c r="J360" s="78">
        <v>17.79</v>
      </c>
      <c r="K360" s="78" t="s">
        <v>162</v>
      </c>
      <c r="L360" s="78">
        <v>0</v>
      </c>
      <c r="M360" s="78">
        <v>10661.01</v>
      </c>
      <c r="N360" s="78">
        <v>15800.34</v>
      </c>
      <c r="O360" s="78">
        <v>18455.900000000001</v>
      </c>
      <c r="P360" s="78">
        <v>4.83</v>
      </c>
      <c r="Q360" s="78" t="s">
        <v>162</v>
      </c>
      <c r="R360" s="78">
        <v>77.739999999999995</v>
      </c>
      <c r="S360" s="78" t="s">
        <v>162</v>
      </c>
      <c r="T360" s="78">
        <v>742.2</v>
      </c>
      <c r="U360" s="78">
        <v>751.36</v>
      </c>
      <c r="V360" s="78">
        <v>739.92</v>
      </c>
      <c r="W360" s="78">
        <v>743.9</v>
      </c>
      <c r="X360" s="78">
        <v>9347557</v>
      </c>
    </row>
    <row r="361" spans="1:24" x14ac:dyDescent="0.2">
      <c r="A361" s="78" t="s">
        <v>518</v>
      </c>
      <c r="B361" s="78">
        <v>17.59</v>
      </c>
      <c r="C361" s="78">
        <v>17.66</v>
      </c>
      <c r="D361" s="78">
        <v>17.399999999999999</v>
      </c>
      <c r="E361" s="78">
        <v>17.43</v>
      </c>
      <c r="F361" s="78">
        <v>866680</v>
      </c>
      <c r="G361" s="78">
        <v>17.440000000000001</v>
      </c>
      <c r="H361" s="78">
        <v>17.670000000000002</v>
      </c>
      <c r="I361" s="78">
        <v>17.64</v>
      </c>
      <c r="J361" s="78">
        <v>17.79</v>
      </c>
      <c r="K361" s="78" t="s">
        <v>162</v>
      </c>
      <c r="L361" s="78">
        <v>0</v>
      </c>
      <c r="M361" s="78">
        <v>8666.7999999999993</v>
      </c>
      <c r="N361" s="78">
        <v>12372.47</v>
      </c>
      <c r="O361" s="78">
        <v>17842.27</v>
      </c>
      <c r="P361" s="78">
        <v>7.07</v>
      </c>
      <c r="Q361" s="78" t="s">
        <v>162</v>
      </c>
      <c r="R361" s="78">
        <v>77.930000000000007</v>
      </c>
      <c r="S361" s="78" t="s">
        <v>162</v>
      </c>
      <c r="T361" s="78">
        <v>744.7</v>
      </c>
      <c r="U361" s="78">
        <v>747.84</v>
      </c>
      <c r="V361" s="78">
        <v>736.9</v>
      </c>
      <c r="W361" s="78">
        <v>739.62</v>
      </c>
      <c r="X361" s="78">
        <v>7965050</v>
      </c>
    </row>
    <row r="362" spans="1:24" x14ac:dyDescent="0.2">
      <c r="A362" s="78" t="s">
        <v>519</v>
      </c>
      <c r="B362" s="78">
        <v>17.399999999999999</v>
      </c>
      <c r="C362" s="78">
        <v>17.489999999999998</v>
      </c>
      <c r="D362" s="78">
        <v>17.100000000000001</v>
      </c>
      <c r="E362" s="78">
        <v>17.170000000000002</v>
      </c>
      <c r="F362" s="78">
        <v>1077430</v>
      </c>
      <c r="G362" s="78">
        <v>17.41</v>
      </c>
      <c r="H362" s="78">
        <v>17.600000000000001</v>
      </c>
      <c r="I362" s="78">
        <v>17.62</v>
      </c>
      <c r="J362" s="78">
        <v>17.79</v>
      </c>
      <c r="K362" s="78" t="s">
        <v>162</v>
      </c>
      <c r="L362" s="78">
        <v>0</v>
      </c>
      <c r="M362" s="78">
        <v>10774.3</v>
      </c>
      <c r="N362" s="78">
        <v>10726.88</v>
      </c>
      <c r="O362" s="78">
        <v>17915.240000000002</v>
      </c>
      <c r="P362" s="78">
        <v>13.7</v>
      </c>
      <c r="Q362" s="78" t="s">
        <v>162</v>
      </c>
      <c r="R362" s="78">
        <v>78.23</v>
      </c>
      <c r="S362" s="78" t="s">
        <v>162</v>
      </c>
      <c r="T362" s="78">
        <v>738.49</v>
      </c>
      <c r="U362" s="78">
        <v>738.49</v>
      </c>
      <c r="V362" s="78">
        <v>721.36</v>
      </c>
      <c r="W362" s="78">
        <v>724.31</v>
      </c>
      <c r="X362" s="78">
        <v>7451569</v>
      </c>
    </row>
    <row r="363" spans="1:24" x14ac:dyDescent="0.2">
      <c r="A363" s="78" t="s">
        <v>520</v>
      </c>
      <c r="B363" s="78">
        <v>17.29</v>
      </c>
      <c r="C363" s="78">
        <v>17.5</v>
      </c>
      <c r="D363" s="78">
        <v>17.010000000000002</v>
      </c>
      <c r="E363" s="78">
        <v>17.47</v>
      </c>
      <c r="F363" s="78">
        <v>1262615</v>
      </c>
      <c r="G363" s="78">
        <v>17.420000000000002</v>
      </c>
      <c r="H363" s="78">
        <v>17.57</v>
      </c>
      <c r="I363" s="78">
        <v>17.62</v>
      </c>
      <c r="J363" s="78">
        <v>17.78</v>
      </c>
      <c r="K363" s="78" t="s">
        <v>162</v>
      </c>
      <c r="L363" s="78">
        <v>0</v>
      </c>
      <c r="M363" s="78">
        <v>12626.15</v>
      </c>
      <c r="N363" s="78">
        <v>10701.27</v>
      </c>
      <c r="O363" s="78">
        <v>18146.5</v>
      </c>
      <c r="P363" s="78">
        <v>12.97</v>
      </c>
      <c r="Q363" s="78" t="s">
        <v>162</v>
      </c>
      <c r="R363" s="78">
        <v>78.010000000000005</v>
      </c>
      <c r="S363" s="78" t="s">
        <v>162</v>
      </c>
      <c r="T363" s="78">
        <v>727.69</v>
      </c>
      <c r="U363" s="78">
        <v>737.69</v>
      </c>
      <c r="V363" s="78">
        <v>712.44</v>
      </c>
      <c r="W363" s="78">
        <v>737.29</v>
      </c>
      <c r="X363" s="78">
        <v>8229852</v>
      </c>
    </row>
    <row r="364" spans="1:24" x14ac:dyDescent="0.2">
      <c r="A364" s="78" t="s">
        <v>521</v>
      </c>
      <c r="B364" s="78">
        <v>17.350000000000001</v>
      </c>
      <c r="C364" s="78">
        <v>17.45</v>
      </c>
      <c r="D364" s="78">
        <v>17.07</v>
      </c>
      <c r="E364" s="78">
        <v>17.100000000000001</v>
      </c>
      <c r="F364" s="78">
        <v>883604</v>
      </c>
      <c r="G364" s="78">
        <v>17.350000000000001</v>
      </c>
      <c r="H364" s="78">
        <v>17.47</v>
      </c>
      <c r="I364" s="78">
        <v>17.61</v>
      </c>
      <c r="J364" s="78">
        <v>17.78</v>
      </c>
      <c r="K364" s="78" t="s">
        <v>162</v>
      </c>
      <c r="L364" s="78">
        <v>0</v>
      </c>
      <c r="M364" s="78">
        <v>8836.0400000000009</v>
      </c>
      <c r="N364" s="78">
        <v>10312.86</v>
      </c>
      <c r="O364" s="78">
        <v>14546.41</v>
      </c>
      <c r="P364" s="78">
        <v>10.63</v>
      </c>
      <c r="Q364" s="78" t="s">
        <v>162</v>
      </c>
      <c r="R364" s="78">
        <v>77.42</v>
      </c>
      <c r="S364" s="78" t="s">
        <v>162</v>
      </c>
      <c r="T364" s="78">
        <v>733.66</v>
      </c>
      <c r="U364" s="78">
        <v>737.79</v>
      </c>
      <c r="V364" s="78">
        <v>721.6</v>
      </c>
      <c r="W364" s="78">
        <v>722.28</v>
      </c>
      <c r="X364" s="78">
        <v>7618162</v>
      </c>
    </row>
    <row r="365" spans="1:24" x14ac:dyDescent="0.2">
      <c r="A365" s="78" t="s">
        <v>522</v>
      </c>
      <c r="B365" s="78">
        <v>17.02</v>
      </c>
      <c r="C365" s="78">
        <v>17.2</v>
      </c>
      <c r="D365" s="78">
        <v>16.75</v>
      </c>
      <c r="E365" s="78">
        <v>16.84</v>
      </c>
      <c r="F365" s="78">
        <v>839491</v>
      </c>
      <c r="G365" s="78">
        <v>17.2</v>
      </c>
      <c r="H365" s="78">
        <v>17.37</v>
      </c>
      <c r="I365" s="78">
        <v>17.59</v>
      </c>
      <c r="J365" s="78">
        <v>17.77</v>
      </c>
      <c r="K365" s="78" t="s">
        <v>162</v>
      </c>
      <c r="L365" s="78">
        <v>0</v>
      </c>
      <c r="M365" s="78">
        <v>8394.91</v>
      </c>
      <c r="N365" s="78">
        <v>9859.64</v>
      </c>
      <c r="O365" s="78">
        <v>12829.99</v>
      </c>
      <c r="P365" s="78">
        <v>9.81</v>
      </c>
      <c r="Q365" s="78" t="s">
        <v>162</v>
      </c>
      <c r="R365" s="78">
        <v>78.12</v>
      </c>
      <c r="S365" s="78" t="s">
        <v>162</v>
      </c>
      <c r="T365" s="78">
        <v>719.89</v>
      </c>
      <c r="U365" s="78">
        <v>721.81</v>
      </c>
      <c r="V365" s="78">
        <v>710.73</v>
      </c>
      <c r="W365" s="78">
        <v>713.53</v>
      </c>
      <c r="X365" s="78">
        <v>7035974</v>
      </c>
    </row>
    <row r="366" spans="1:24" x14ac:dyDescent="0.2">
      <c r="A366" s="78" t="s">
        <v>523</v>
      </c>
      <c r="B366" s="78">
        <v>16.899999999999999</v>
      </c>
      <c r="C366" s="78">
        <v>17.190000000000001</v>
      </c>
      <c r="D366" s="78">
        <v>16.899999999999999</v>
      </c>
      <c r="E366" s="78">
        <v>17.05</v>
      </c>
      <c r="F366" s="78">
        <v>688058</v>
      </c>
      <c r="G366" s="78">
        <v>17.13</v>
      </c>
      <c r="H366" s="78">
        <v>17.28</v>
      </c>
      <c r="I366" s="78">
        <v>17.57</v>
      </c>
      <c r="J366" s="78">
        <v>17.75</v>
      </c>
      <c r="K366" s="78" t="s">
        <v>162</v>
      </c>
      <c r="L366" s="78">
        <v>0</v>
      </c>
      <c r="M366" s="78">
        <v>6880.58</v>
      </c>
      <c r="N366" s="78">
        <v>9502.4</v>
      </c>
      <c r="O366" s="78">
        <v>10937.43</v>
      </c>
      <c r="P366" s="78">
        <v>25.4</v>
      </c>
      <c r="Q366" s="78" t="s">
        <v>162</v>
      </c>
      <c r="R366" s="78">
        <v>76.64</v>
      </c>
      <c r="S366" s="78" t="s">
        <v>162</v>
      </c>
      <c r="T366" s="78">
        <v>710.89</v>
      </c>
      <c r="U366" s="78">
        <v>719.3</v>
      </c>
      <c r="V366" s="78">
        <v>706.72</v>
      </c>
      <c r="W366" s="78">
        <v>719.3</v>
      </c>
      <c r="X366" s="78">
        <v>5668274</v>
      </c>
    </row>
    <row r="367" spans="1:24" x14ac:dyDescent="0.2">
      <c r="A367" s="78" t="s">
        <v>524</v>
      </c>
      <c r="B367" s="78">
        <v>17.05</v>
      </c>
      <c r="C367" s="78">
        <v>17.37</v>
      </c>
      <c r="D367" s="78">
        <v>16.86</v>
      </c>
      <c r="E367" s="78">
        <v>17.309999999999999</v>
      </c>
      <c r="F367" s="78">
        <v>1168841</v>
      </c>
      <c r="G367" s="78">
        <v>17.149999999999999</v>
      </c>
      <c r="H367" s="78">
        <v>17.28</v>
      </c>
      <c r="I367" s="78">
        <v>17.559999999999999</v>
      </c>
      <c r="J367" s="78">
        <v>17.739999999999998</v>
      </c>
      <c r="K367" s="78" t="s">
        <v>162</v>
      </c>
      <c r="L367" s="78">
        <v>0</v>
      </c>
      <c r="M367" s="78">
        <v>11688.41</v>
      </c>
      <c r="N367" s="78">
        <v>9685.2199999999993</v>
      </c>
      <c r="O367" s="78">
        <v>10206.049999999999</v>
      </c>
      <c r="P367" s="78">
        <v>39.68</v>
      </c>
      <c r="Q367" s="78" t="s">
        <v>162</v>
      </c>
      <c r="R367" s="78">
        <v>75.78</v>
      </c>
      <c r="S367" s="78" t="s">
        <v>162</v>
      </c>
      <c r="T367" s="78">
        <v>718.62</v>
      </c>
      <c r="U367" s="78">
        <v>735.7</v>
      </c>
      <c r="V367" s="78">
        <v>717.2</v>
      </c>
      <c r="W367" s="78">
        <v>734.32</v>
      </c>
      <c r="X367" s="78">
        <v>7327214</v>
      </c>
    </row>
    <row r="368" spans="1:24" x14ac:dyDescent="0.2">
      <c r="A368" s="78" t="s">
        <v>525</v>
      </c>
      <c r="B368" s="78">
        <v>17.190000000000001</v>
      </c>
      <c r="C368" s="78">
        <v>17.34</v>
      </c>
      <c r="D368" s="78">
        <v>17.04</v>
      </c>
      <c r="E368" s="78">
        <v>17.100000000000001</v>
      </c>
      <c r="F368" s="78">
        <v>709244</v>
      </c>
      <c r="G368" s="78">
        <v>17.079999999999998</v>
      </c>
      <c r="H368" s="78">
        <v>17.25</v>
      </c>
      <c r="I368" s="78">
        <v>17.53</v>
      </c>
      <c r="J368" s="78">
        <v>17.73</v>
      </c>
      <c r="K368" s="78" t="s">
        <v>162</v>
      </c>
      <c r="L368" s="78">
        <v>0</v>
      </c>
      <c r="M368" s="78">
        <v>7092.44</v>
      </c>
      <c r="N368" s="78">
        <v>8578.48</v>
      </c>
      <c r="O368" s="78">
        <v>9639.8700000000008</v>
      </c>
      <c r="P368" s="78">
        <v>36.03</v>
      </c>
      <c r="Q368" s="78" t="s">
        <v>162</v>
      </c>
      <c r="R368" s="78">
        <v>71.42</v>
      </c>
      <c r="S368" s="78" t="s">
        <v>162</v>
      </c>
      <c r="T368" s="78">
        <v>731.49</v>
      </c>
      <c r="U368" s="78">
        <v>736.46</v>
      </c>
      <c r="V368" s="78">
        <v>722.65</v>
      </c>
      <c r="W368" s="78">
        <v>725.79</v>
      </c>
      <c r="X368" s="78">
        <v>7484220</v>
      </c>
    </row>
    <row r="369" spans="1:24" x14ac:dyDescent="0.2">
      <c r="A369" s="78" t="s">
        <v>526</v>
      </c>
      <c r="B369" s="78">
        <v>17.149999999999999</v>
      </c>
      <c r="C369" s="78">
        <v>17.28</v>
      </c>
      <c r="D369" s="78">
        <v>16.309999999999999</v>
      </c>
      <c r="E369" s="78">
        <v>16.329999999999998</v>
      </c>
      <c r="F369" s="78">
        <v>1242434</v>
      </c>
      <c r="G369" s="78">
        <v>16.93</v>
      </c>
      <c r="H369" s="78">
        <v>17.14</v>
      </c>
      <c r="I369" s="78">
        <v>17.46</v>
      </c>
      <c r="J369" s="78">
        <v>17.7</v>
      </c>
      <c r="K369" s="78" t="s">
        <v>162</v>
      </c>
      <c r="L369" s="78">
        <v>0</v>
      </c>
      <c r="M369" s="78">
        <v>12424.34</v>
      </c>
      <c r="N369" s="78">
        <v>9296.14</v>
      </c>
      <c r="O369" s="78">
        <v>9804.5</v>
      </c>
      <c r="P369" s="78">
        <v>28.97</v>
      </c>
      <c r="Q369" s="78" t="s">
        <v>162</v>
      </c>
      <c r="R369" s="78">
        <v>73.33</v>
      </c>
      <c r="S369" s="78" t="s">
        <v>162</v>
      </c>
      <c r="T369" s="78">
        <v>722.82</v>
      </c>
      <c r="U369" s="78">
        <v>722.82</v>
      </c>
      <c r="V369" s="78">
        <v>691.23</v>
      </c>
      <c r="W369" s="78">
        <v>691.39</v>
      </c>
      <c r="X369" s="78">
        <v>8277827</v>
      </c>
    </row>
    <row r="370" spans="1:24" x14ac:dyDescent="0.2">
      <c r="A370" s="78" t="s">
        <v>527</v>
      </c>
      <c r="B370" s="78">
        <v>16.3</v>
      </c>
      <c r="C370" s="78">
        <v>16.399999999999999</v>
      </c>
      <c r="D370" s="78">
        <v>15.9</v>
      </c>
      <c r="E370" s="78">
        <v>16.149999999999999</v>
      </c>
      <c r="F370" s="78">
        <v>1049146</v>
      </c>
      <c r="G370" s="78">
        <v>16.79</v>
      </c>
      <c r="H370" s="78">
        <v>16.989999999999998</v>
      </c>
      <c r="I370" s="78">
        <v>17.36</v>
      </c>
      <c r="J370" s="78">
        <v>17.670000000000002</v>
      </c>
      <c r="K370" s="78" t="s">
        <v>162</v>
      </c>
      <c r="L370" s="78">
        <v>0</v>
      </c>
      <c r="M370" s="78">
        <v>10491.46</v>
      </c>
      <c r="N370" s="78">
        <v>9715.4500000000007</v>
      </c>
      <c r="O370" s="78">
        <v>9787.5400000000009</v>
      </c>
      <c r="P370" s="78">
        <v>21.99</v>
      </c>
      <c r="Q370" s="78" t="s">
        <v>162</v>
      </c>
      <c r="R370" s="78">
        <v>72.22</v>
      </c>
      <c r="S370" s="78" t="s">
        <v>162</v>
      </c>
      <c r="T370" s="78">
        <v>687.74</v>
      </c>
      <c r="U370" s="78">
        <v>697</v>
      </c>
      <c r="V370" s="78">
        <v>686.11</v>
      </c>
      <c r="W370" s="78">
        <v>697</v>
      </c>
      <c r="X370" s="78">
        <v>5490463</v>
      </c>
    </row>
    <row r="371" spans="1:24" x14ac:dyDescent="0.2">
      <c r="A371" s="78" t="s">
        <v>528</v>
      </c>
      <c r="B371" s="78">
        <v>16.14</v>
      </c>
      <c r="C371" s="78">
        <v>16.170000000000002</v>
      </c>
      <c r="D371" s="78">
        <v>15.66</v>
      </c>
      <c r="E371" s="78">
        <v>16.11</v>
      </c>
      <c r="F371" s="78">
        <v>1013329</v>
      </c>
      <c r="G371" s="78">
        <v>16.600000000000001</v>
      </c>
      <c r="H371" s="78">
        <v>16.86</v>
      </c>
      <c r="I371" s="78">
        <v>17.27</v>
      </c>
      <c r="J371" s="78">
        <v>17.64</v>
      </c>
      <c r="K371" s="78" t="s">
        <v>162</v>
      </c>
      <c r="L371" s="78">
        <v>0</v>
      </c>
      <c r="M371" s="78">
        <v>10133.290000000001</v>
      </c>
      <c r="N371" s="78">
        <v>10365.99</v>
      </c>
      <c r="O371" s="78">
        <v>9934.19</v>
      </c>
      <c r="P371" s="78">
        <v>16.059999999999999</v>
      </c>
      <c r="Q371" s="78" t="s">
        <v>162</v>
      </c>
      <c r="R371" s="78">
        <v>72.489999999999995</v>
      </c>
      <c r="S371" s="78" t="s">
        <v>162</v>
      </c>
      <c r="T371" s="78">
        <v>695.92</v>
      </c>
      <c r="U371" s="78">
        <v>702.17</v>
      </c>
      <c r="V371" s="78">
        <v>684.3</v>
      </c>
      <c r="W371" s="78">
        <v>702.14</v>
      </c>
      <c r="X371" s="78">
        <v>6205299</v>
      </c>
    </row>
    <row r="372" spans="1:24" x14ac:dyDescent="0.2">
      <c r="A372" s="78" t="s">
        <v>529</v>
      </c>
      <c r="B372" s="78">
        <v>16.14</v>
      </c>
      <c r="C372" s="78">
        <v>16.47</v>
      </c>
      <c r="D372" s="78">
        <v>16</v>
      </c>
      <c r="E372" s="78">
        <v>16.350000000000001</v>
      </c>
      <c r="F372" s="78">
        <v>860143</v>
      </c>
      <c r="G372" s="78">
        <v>16.41</v>
      </c>
      <c r="H372" s="78">
        <v>16.78</v>
      </c>
      <c r="I372" s="78">
        <v>17.190000000000001</v>
      </c>
      <c r="J372" s="78">
        <v>17.61</v>
      </c>
      <c r="K372" s="78" t="s">
        <v>162</v>
      </c>
      <c r="L372" s="78">
        <v>0</v>
      </c>
      <c r="M372" s="78">
        <v>8601.43</v>
      </c>
      <c r="N372" s="78">
        <v>9748.59</v>
      </c>
      <c r="O372" s="78">
        <v>9716.91</v>
      </c>
      <c r="P372" s="78">
        <v>28.29</v>
      </c>
      <c r="Q372" s="78" t="s">
        <v>162</v>
      </c>
      <c r="R372" s="78">
        <v>70.430000000000007</v>
      </c>
      <c r="S372" s="78" t="s">
        <v>162</v>
      </c>
      <c r="T372" s="78">
        <v>701.23</v>
      </c>
      <c r="U372" s="78">
        <v>714.92</v>
      </c>
      <c r="V372" s="78">
        <v>698.48</v>
      </c>
      <c r="W372" s="78">
        <v>709.17</v>
      </c>
      <c r="X372" s="78">
        <v>7086094</v>
      </c>
    </row>
    <row r="373" spans="1:24" x14ac:dyDescent="0.2">
      <c r="A373" s="78" t="s">
        <v>530</v>
      </c>
      <c r="B373" s="78">
        <v>16.28</v>
      </c>
      <c r="C373" s="78">
        <v>16.47</v>
      </c>
      <c r="D373" s="78">
        <v>16.11</v>
      </c>
      <c r="E373" s="78">
        <v>16.12</v>
      </c>
      <c r="F373" s="78">
        <v>866244</v>
      </c>
      <c r="G373" s="78">
        <v>16.21</v>
      </c>
      <c r="H373" s="78">
        <v>16.649999999999999</v>
      </c>
      <c r="I373" s="78">
        <v>17.11</v>
      </c>
      <c r="J373" s="78">
        <v>17.579999999999998</v>
      </c>
      <c r="K373" s="78" t="s">
        <v>162</v>
      </c>
      <c r="L373" s="78">
        <v>0</v>
      </c>
      <c r="M373" s="78">
        <v>8662.44</v>
      </c>
      <c r="N373" s="78">
        <v>10062.59</v>
      </c>
      <c r="O373" s="78">
        <v>9320.5300000000007</v>
      </c>
      <c r="P373" s="78">
        <v>38.93</v>
      </c>
      <c r="Q373" s="78" t="s">
        <v>162</v>
      </c>
      <c r="R373" s="78">
        <v>63.29</v>
      </c>
      <c r="S373" s="78" t="s">
        <v>162</v>
      </c>
      <c r="T373" s="78">
        <v>707.83</v>
      </c>
      <c r="U373" s="78">
        <v>714.15</v>
      </c>
      <c r="V373" s="78">
        <v>704.87</v>
      </c>
      <c r="W373" s="78">
        <v>706.25</v>
      </c>
      <c r="X373" s="78">
        <v>5726629</v>
      </c>
    </row>
    <row r="374" spans="1:24" x14ac:dyDescent="0.2">
      <c r="A374" s="78" t="s">
        <v>531</v>
      </c>
      <c r="B374" s="78">
        <v>17.3</v>
      </c>
      <c r="C374" s="78">
        <v>17.55</v>
      </c>
      <c r="D374" s="78">
        <v>16.46</v>
      </c>
      <c r="E374" s="78">
        <v>16.62</v>
      </c>
      <c r="F374" s="78">
        <v>2648935</v>
      </c>
      <c r="G374" s="78">
        <v>16.27</v>
      </c>
      <c r="H374" s="78">
        <v>16.600000000000001</v>
      </c>
      <c r="I374" s="78">
        <v>17.04</v>
      </c>
      <c r="J374" s="78">
        <v>17.559999999999999</v>
      </c>
      <c r="K374" s="78" t="s">
        <v>162</v>
      </c>
      <c r="L374" s="78">
        <v>0</v>
      </c>
      <c r="M374" s="78">
        <v>26489.35</v>
      </c>
      <c r="N374" s="78">
        <v>12875.59</v>
      </c>
      <c r="O374" s="78">
        <v>11085.87</v>
      </c>
      <c r="P374" s="78">
        <v>35.24</v>
      </c>
      <c r="Q374" s="78" t="s">
        <v>162</v>
      </c>
      <c r="R374" s="78">
        <v>64.42</v>
      </c>
      <c r="S374" s="78" t="s">
        <v>162</v>
      </c>
      <c r="T374" s="78">
        <v>703.2</v>
      </c>
      <c r="U374" s="78">
        <v>708.21</v>
      </c>
      <c r="V374" s="78">
        <v>697.69</v>
      </c>
      <c r="W374" s="78">
        <v>704.57</v>
      </c>
      <c r="X374" s="78">
        <v>5174113</v>
      </c>
    </row>
    <row r="375" spans="1:24" x14ac:dyDescent="0.2">
      <c r="A375" s="78" t="s">
        <v>532</v>
      </c>
      <c r="B375" s="78">
        <v>16.32</v>
      </c>
      <c r="C375" s="78">
        <v>17.07</v>
      </c>
      <c r="D375" s="78">
        <v>16.18</v>
      </c>
      <c r="E375" s="78">
        <v>16.649999999999999</v>
      </c>
      <c r="F375" s="78">
        <v>2061767</v>
      </c>
      <c r="G375" s="78">
        <v>16.37</v>
      </c>
      <c r="H375" s="78">
        <v>16.579999999999998</v>
      </c>
      <c r="I375" s="78">
        <v>16.97</v>
      </c>
      <c r="J375" s="78">
        <v>17.55</v>
      </c>
      <c r="K375" s="78" t="s">
        <v>162</v>
      </c>
      <c r="L375" s="78">
        <v>0</v>
      </c>
      <c r="M375" s="78">
        <v>20617.669999999998</v>
      </c>
      <c r="N375" s="78">
        <v>14900.84</v>
      </c>
      <c r="O375" s="78">
        <v>12308.14</v>
      </c>
      <c r="P375" s="78">
        <v>49.6</v>
      </c>
      <c r="Q375" s="78" t="s">
        <v>162</v>
      </c>
      <c r="R375" s="78">
        <v>63.53</v>
      </c>
      <c r="S375" s="78" t="s">
        <v>162</v>
      </c>
      <c r="T375" s="78">
        <v>700.58</v>
      </c>
      <c r="U375" s="78">
        <v>712.11</v>
      </c>
      <c r="V375" s="78">
        <v>698.39</v>
      </c>
      <c r="W375" s="78">
        <v>706.4</v>
      </c>
      <c r="X375" s="78">
        <v>5225362</v>
      </c>
    </row>
    <row r="376" spans="1:24" x14ac:dyDescent="0.2">
      <c r="A376" s="78" t="s">
        <v>533</v>
      </c>
      <c r="B376" s="78">
        <v>16.7</v>
      </c>
      <c r="C376" s="78">
        <v>17.64</v>
      </c>
      <c r="D376" s="78">
        <v>16.579999999999998</v>
      </c>
      <c r="E376" s="78">
        <v>17.309999999999999</v>
      </c>
      <c r="F376" s="78">
        <v>4169012</v>
      </c>
      <c r="G376" s="78">
        <v>16.61</v>
      </c>
      <c r="H376" s="78">
        <v>16.600000000000001</v>
      </c>
      <c r="I376" s="78">
        <v>16.940000000000001</v>
      </c>
      <c r="J376" s="78">
        <v>17.55</v>
      </c>
      <c r="K376" s="78" t="s">
        <v>162</v>
      </c>
      <c r="L376" s="78">
        <v>0</v>
      </c>
      <c r="M376" s="78">
        <v>41690.120000000003</v>
      </c>
      <c r="N376" s="78">
        <v>21212.2</v>
      </c>
      <c r="O376" s="78">
        <v>15789.09</v>
      </c>
      <c r="P376" s="78">
        <v>61.81</v>
      </c>
      <c r="Q376" s="78" t="s">
        <v>162</v>
      </c>
      <c r="R376" s="78">
        <v>70.22</v>
      </c>
      <c r="S376" s="78" t="s">
        <v>162</v>
      </c>
      <c r="T376" s="78">
        <v>704.7</v>
      </c>
      <c r="U376" s="78">
        <v>715.97</v>
      </c>
      <c r="V376" s="78">
        <v>703.35</v>
      </c>
      <c r="W376" s="78">
        <v>708.3</v>
      </c>
      <c r="X376" s="78">
        <v>6079427</v>
      </c>
    </row>
    <row r="377" spans="1:24" x14ac:dyDescent="0.2">
      <c r="A377" s="78" t="s">
        <v>534</v>
      </c>
      <c r="B377" s="78">
        <v>17.52</v>
      </c>
      <c r="C377" s="78">
        <v>17.78</v>
      </c>
      <c r="D377" s="78">
        <v>16.899999999999999</v>
      </c>
      <c r="E377" s="78">
        <v>16.97</v>
      </c>
      <c r="F377" s="78">
        <v>2403301</v>
      </c>
      <c r="G377" s="78">
        <v>16.73</v>
      </c>
      <c r="H377" s="78">
        <v>16.57</v>
      </c>
      <c r="I377" s="78">
        <v>16.93</v>
      </c>
      <c r="J377" s="78">
        <v>17.54</v>
      </c>
      <c r="K377" s="78" t="s">
        <v>162</v>
      </c>
      <c r="L377" s="78">
        <v>0</v>
      </c>
      <c r="M377" s="78">
        <v>24033.01</v>
      </c>
      <c r="N377" s="78">
        <v>24298.52</v>
      </c>
      <c r="O377" s="78">
        <v>17023.55</v>
      </c>
      <c r="P377" s="78">
        <v>50.17</v>
      </c>
      <c r="Q377" s="78" t="s">
        <v>162</v>
      </c>
      <c r="R377" s="78">
        <v>62.16</v>
      </c>
      <c r="S377" s="78" t="s">
        <v>162</v>
      </c>
      <c r="T377" s="78">
        <v>707.77</v>
      </c>
      <c r="U377" s="78">
        <v>717.76</v>
      </c>
      <c r="V377" s="78">
        <v>704.97</v>
      </c>
      <c r="W377" s="78">
        <v>706.73</v>
      </c>
      <c r="X377" s="78">
        <v>5454038</v>
      </c>
    </row>
    <row r="378" spans="1:24" x14ac:dyDescent="0.2">
      <c r="A378" s="78" t="s">
        <v>535</v>
      </c>
      <c r="B378" s="78">
        <v>16.97</v>
      </c>
      <c r="C378" s="78">
        <v>17.04</v>
      </c>
      <c r="D378" s="78">
        <v>16.52</v>
      </c>
      <c r="E378" s="78">
        <v>16.559999999999999</v>
      </c>
      <c r="F378" s="78">
        <v>1597761</v>
      </c>
      <c r="G378" s="78">
        <v>16.82</v>
      </c>
      <c r="H378" s="78">
        <v>16.52</v>
      </c>
      <c r="I378" s="78">
        <v>16.88</v>
      </c>
      <c r="J378" s="78">
        <v>17.52</v>
      </c>
      <c r="K378" s="78" t="s">
        <v>162</v>
      </c>
      <c r="L378" s="78">
        <v>0</v>
      </c>
      <c r="M378" s="78">
        <v>15977.61</v>
      </c>
      <c r="N378" s="78">
        <v>25761.55</v>
      </c>
      <c r="O378" s="78">
        <v>17912.07</v>
      </c>
      <c r="P378" s="78">
        <v>42.96</v>
      </c>
      <c r="Q378" s="78" t="s">
        <v>162</v>
      </c>
      <c r="R378" s="78">
        <v>51.57</v>
      </c>
      <c r="S378" s="78" t="s">
        <v>162</v>
      </c>
      <c r="T378" s="78">
        <v>707.97</v>
      </c>
      <c r="U378" s="78">
        <v>711.57</v>
      </c>
      <c r="V378" s="78">
        <v>698.18</v>
      </c>
      <c r="W378" s="78">
        <v>703.58</v>
      </c>
      <c r="X378" s="78">
        <v>5414012</v>
      </c>
    </row>
    <row r="379" spans="1:24" x14ac:dyDescent="0.2">
      <c r="A379" s="78" t="s">
        <v>536</v>
      </c>
      <c r="B379" s="78">
        <v>16.690000000000001</v>
      </c>
      <c r="C379" s="78">
        <v>16.739999999999998</v>
      </c>
      <c r="D379" s="78">
        <v>16.03</v>
      </c>
      <c r="E379" s="78">
        <v>16.18</v>
      </c>
      <c r="F379" s="78">
        <v>994104</v>
      </c>
      <c r="G379" s="78">
        <v>16.73</v>
      </c>
      <c r="H379" s="78">
        <v>16.5</v>
      </c>
      <c r="I379" s="78">
        <v>16.82</v>
      </c>
      <c r="J379" s="78">
        <v>17.5</v>
      </c>
      <c r="K379" s="78" t="s">
        <v>162</v>
      </c>
      <c r="L379" s="78">
        <v>0</v>
      </c>
      <c r="M379" s="78">
        <v>9941.0400000000009</v>
      </c>
      <c r="N379" s="78">
        <v>22451.89</v>
      </c>
      <c r="O379" s="78">
        <v>17663.740000000002</v>
      </c>
      <c r="P379" s="78">
        <v>41.59</v>
      </c>
      <c r="Q379" s="78" t="s">
        <v>162</v>
      </c>
      <c r="R379" s="78">
        <v>52.31</v>
      </c>
      <c r="S379" s="78" t="s">
        <v>162</v>
      </c>
      <c r="T379" s="78">
        <v>703.7</v>
      </c>
      <c r="U379" s="78">
        <v>707.63</v>
      </c>
      <c r="V379" s="78">
        <v>685.84</v>
      </c>
      <c r="W379" s="78">
        <v>688.47</v>
      </c>
      <c r="X379" s="78">
        <v>5253858</v>
      </c>
    </row>
    <row r="380" spans="1:24" x14ac:dyDescent="0.2">
      <c r="A380" s="78" t="s">
        <v>537</v>
      </c>
      <c r="B380" s="78">
        <v>16.079999999999998</v>
      </c>
      <c r="C380" s="78">
        <v>16.47</v>
      </c>
      <c r="D380" s="78">
        <v>15.83</v>
      </c>
      <c r="E380" s="78">
        <v>16.28</v>
      </c>
      <c r="F380" s="78">
        <v>870683</v>
      </c>
      <c r="G380" s="78">
        <v>16.66</v>
      </c>
      <c r="H380" s="78">
        <v>16.510000000000002</v>
      </c>
      <c r="I380" s="78">
        <v>16.75</v>
      </c>
      <c r="J380" s="78">
        <v>17.47</v>
      </c>
      <c r="K380" s="78" t="s">
        <v>162</v>
      </c>
      <c r="L380" s="78">
        <v>0</v>
      </c>
      <c r="M380" s="78">
        <v>8706.83</v>
      </c>
      <c r="N380" s="78">
        <v>20069.72</v>
      </c>
      <c r="O380" s="78">
        <v>17485.28</v>
      </c>
      <c r="P380" s="78">
        <v>46.25</v>
      </c>
      <c r="Q380" s="78" t="s">
        <v>162</v>
      </c>
      <c r="R380" s="78">
        <v>48.46</v>
      </c>
      <c r="S380" s="78" t="s">
        <v>162</v>
      </c>
      <c r="T380" s="78">
        <v>686.54</v>
      </c>
      <c r="U380" s="78">
        <v>687.69</v>
      </c>
      <c r="V380" s="78">
        <v>672.28</v>
      </c>
      <c r="W380" s="78">
        <v>676.96</v>
      </c>
      <c r="X380" s="78">
        <v>4853301</v>
      </c>
    </row>
    <row r="381" spans="1:24" x14ac:dyDescent="0.2">
      <c r="A381" s="78" t="s">
        <v>538</v>
      </c>
      <c r="B381" s="78">
        <v>16.22</v>
      </c>
      <c r="C381" s="78">
        <v>16.57</v>
      </c>
      <c r="D381" s="78">
        <v>16.2</v>
      </c>
      <c r="E381" s="78">
        <v>16.399999999999999</v>
      </c>
      <c r="F381" s="78">
        <v>907722</v>
      </c>
      <c r="G381" s="78">
        <v>16.48</v>
      </c>
      <c r="H381" s="78">
        <v>16.54</v>
      </c>
      <c r="I381" s="78">
        <v>16.7</v>
      </c>
      <c r="J381" s="78">
        <v>17.440000000000001</v>
      </c>
      <c r="K381" s="78" t="s">
        <v>162</v>
      </c>
      <c r="L381" s="78">
        <v>0</v>
      </c>
      <c r="M381" s="78">
        <v>9077.2199999999993</v>
      </c>
      <c r="N381" s="78">
        <v>13547.14</v>
      </c>
      <c r="O381" s="78">
        <v>17379.669999999998</v>
      </c>
      <c r="P381" s="78">
        <v>45.25</v>
      </c>
      <c r="Q381" s="78" t="s">
        <v>162</v>
      </c>
      <c r="R381" s="78">
        <v>47.57</v>
      </c>
      <c r="S381" s="78" t="s">
        <v>162</v>
      </c>
      <c r="T381" s="78">
        <v>677.53</v>
      </c>
      <c r="U381" s="78">
        <v>694.54</v>
      </c>
      <c r="V381" s="78">
        <v>676.34</v>
      </c>
      <c r="W381" s="78">
        <v>689.49</v>
      </c>
      <c r="X381" s="78">
        <v>4694356</v>
      </c>
    </row>
    <row r="382" spans="1:24" x14ac:dyDescent="0.2">
      <c r="A382" s="78" t="s">
        <v>539</v>
      </c>
      <c r="B382" s="78">
        <v>16.399999999999999</v>
      </c>
      <c r="C382" s="78">
        <v>16.45</v>
      </c>
      <c r="D382" s="78">
        <v>16.11</v>
      </c>
      <c r="E382" s="78">
        <v>16.440000000000001</v>
      </c>
      <c r="F382" s="78">
        <v>797647</v>
      </c>
      <c r="G382" s="78">
        <v>16.37</v>
      </c>
      <c r="H382" s="78">
        <v>16.55</v>
      </c>
      <c r="I382" s="78">
        <v>16.670000000000002</v>
      </c>
      <c r="J382" s="78">
        <v>17.41</v>
      </c>
      <c r="K382" s="78" t="s">
        <v>162</v>
      </c>
      <c r="L382" s="78">
        <v>0</v>
      </c>
      <c r="M382" s="78">
        <v>7976.47</v>
      </c>
      <c r="N382" s="78">
        <v>10335.83</v>
      </c>
      <c r="O382" s="78">
        <v>17317.18</v>
      </c>
      <c r="P382" s="78">
        <v>47.04</v>
      </c>
      <c r="Q382" s="78" t="s">
        <v>162</v>
      </c>
      <c r="R382" s="78">
        <v>48.86</v>
      </c>
      <c r="S382" s="78" t="s">
        <v>162</v>
      </c>
      <c r="T382" s="78">
        <v>688.33</v>
      </c>
      <c r="U382" s="78">
        <v>694.83</v>
      </c>
      <c r="V382" s="78">
        <v>684.2</v>
      </c>
      <c r="W382" s="78">
        <v>690.98</v>
      </c>
      <c r="X382" s="78">
        <v>4952914</v>
      </c>
    </row>
    <row r="383" spans="1:24" x14ac:dyDescent="0.2">
      <c r="A383" s="78" t="s">
        <v>540</v>
      </c>
      <c r="B383" s="78">
        <v>16.41</v>
      </c>
      <c r="C383" s="78">
        <v>16.55</v>
      </c>
      <c r="D383" s="78">
        <v>16.32</v>
      </c>
      <c r="E383" s="78">
        <v>16.54</v>
      </c>
      <c r="F383" s="78">
        <v>938954</v>
      </c>
      <c r="G383" s="78">
        <v>16.37</v>
      </c>
      <c r="H383" s="78">
        <v>16.59</v>
      </c>
      <c r="I383" s="78">
        <v>16.62</v>
      </c>
      <c r="J383" s="78">
        <v>17.39</v>
      </c>
      <c r="K383" s="78" t="s">
        <v>162</v>
      </c>
      <c r="L383" s="78">
        <v>0</v>
      </c>
      <c r="M383" s="78">
        <v>9389.5400000000009</v>
      </c>
      <c r="N383" s="78">
        <v>9018.2199999999993</v>
      </c>
      <c r="O383" s="78">
        <v>17389.89</v>
      </c>
      <c r="P383" s="78">
        <v>45.97</v>
      </c>
      <c r="Q383" s="78" t="s">
        <v>162</v>
      </c>
      <c r="R383" s="78">
        <v>51.5</v>
      </c>
      <c r="S383" s="78" t="s">
        <v>162</v>
      </c>
      <c r="T383" s="78">
        <v>691.79</v>
      </c>
      <c r="U383" s="78">
        <v>711.93</v>
      </c>
      <c r="V383" s="78">
        <v>690.26</v>
      </c>
      <c r="W383" s="78">
        <v>711.93</v>
      </c>
      <c r="X383" s="78">
        <v>6116857</v>
      </c>
    </row>
    <row r="384" spans="1:24" x14ac:dyDescent="0.2">
      <c r="A384" s="78" t="s">
        <v>541</v>
      </c>
      <c r="B384" s="78">
        <v>16.45</v>
      </c>
      <c r="C384" s="78">
        <v>16.88</v>
      </c>
      <c r="D384" s="78">
        <v>16.420000000000002</v>
      </c>
      <c r="E384" s="78">
        <v>16.86</v>
      </c>
      <c r="F384" s="78">
        <v>1404835</v>
      </c>
      <c r="G384" s="78">
        <v>16.5</v>
      </c>
      <c r="H384" s="78">
        <v>16.62</v>
      </c>
      <c r="I384" s="78">
        <v>16.61</v>
      </c>
      <c r="J384" s="78">
        <v>17.38</v>
      </c>
      <c r="K384" s="78" t="s">
        <v>162</v>
      </c>
      <c r="L384" s="78">
        <v>0</v>
      </c>
      <c r="M384" s="78">
        <v>14048.35</v>
      </c>
      <c r="N384" s="78">
        <v>9839.68</v>
      </c>
      <c r="O384" s="78">
        <v>16145.79</v>
      </c>
      <c r="P384" s="78">
        <v>54.17</v>
      </c>
      <c r="Q384" s="78" t="s">
        <v>162</v>
      </c>
      <c r="R384" s="78">
        <v>48.54</v>
      </c>
      <c r="S384" s="78" t="s">
        <v>162</v>
      </c>
      <c r="T384" s="78">
        <v>708.26</v>
      </c>
      <c r="U384" s="78">
        <v>731.39</v>
      </c>
      <c r="V384" s="78">
        <v>706.83</v>
      </c>
      <c r="W384" s="78">
        <v>730.42</v>
      </c>
      <c r="X384" s="78">
        <v>7449598</v>
      </c>
    </row>
    <row r="385" spans="1:24" x14ac:dyDescent="0.2">
      <c r="A385" s="78" t="s">
        <v>542</v>
      </c>
      <c r="B385" s="78">
        <v>16.86</v>
      </c>
      <c r="C385" s="78">
        <v>16.98</v>
      </c>
      <c r="D385" s="78">
        <v>16.72</v>
      </c>
      <c r="E385" s="78">
        <v>16.91</v>
      </c>
      <c r="F385" s="78">
        <v>1318028</v>
      </c>
      <c r="G385" s="78">
        <v>16.63</v>
      </c>
      <c r="H385" s="78">
        <v>16.649999999999999</v>
      </c>
      <c r="I385" s="78">
        <v>16.61</v>
      </c>
      <c r="J385" s="78">
        <v>17.37</v>
      </c>
      <c r="K385" s="78" t="s">
        <v>162</v>
      </c>
      <c r="L385" s="78">
        <v>0</v>
      </c>
      <c r="M385" s="78">
        <v>13180.28</v>
      </c>
      <c r="N385" s="78">
        <v>10734.37</v>
      </c>
      <c r="O385" s="78">
        <v>15402.05</v>
      </c>
      <c r="P385" s="78">
        <v>49.96</v>
      </c>
      <c r="Q385" s="78" t="s">
        <v>162</v>
      </c>
      <c r="R385" s="78">
        <v>47.55</v>
      </c>
      <c r="S385" s="78" t="s">
        <v>162</v>
      </c>
      <c r="T385" s="78">
        <v>729.63</v>
      </c>
      <c r="U385" s="78">
        <v>737.58</v>
      </c>
      <c r="V385" s="78">
        <v>729.44</v>
      </c>
      <c r="W385" s="78">
        <v>736.01</v>
      </c>
      <c r="X385" s="78">
        <v>7168251</v>
      </c>
    </row>
    <row r="386" spans="1:24" x14ac:dyDescent="0.2">
      <c r="A386" s="78" t="s">
        <v>543</v>
      </c>
      <c r="B386" s="78">
        <v>17.07</v>
      </c>
      <c r="C386" s="78">
        <v>17.190000000000001</v>
      </c>
      <c r="D386" s="78">
        <v>16.62</v>
      </c>
      <c r="E386" s="78">
        <v>16.690000000000001</v>
      </c>
      <c r="F386" s="78">
        <v>1698782</v>
      </c>
      <c r="G386" s="78">
        <v>16.690000000000001</v>
      </c>
      <c r="H386" s="78">
        <v>16.579999999999998</v>
      </c>
      <c r="I386" s="78">
        <v>16.59</v>
      </c>
      <c r="J386" s="78">
        <v>17.34</v>
      </c>
      <c r="K386" s="78" t="s">
        <v>162</v>
      </c>
      <c r="L386" s="78">
        <v>0</v>
      </c>
      <c r="M386" s="78">
        <v>16987.82</v>
      </c>
      <c r="N386" s="78">
        <v>12316.49</v>
      </c>
      <c r="O386" s="78">
        <v>12931.82</v>
      </c>
      <c r="P386" s="78">
        <v>43.22</v>
      </c>
      <c r="Q386" s="78" t="s">
        <v>162</v>
      </c>
      <c r="R386" s="78">
        <v>47.06</v>
      </c>
      <c r="S386" s="78" t="s">
        <v>162</v>
      </c>
      <c r="T386" s="78">
        <v>734.88</v>
      </c>
      <c r="U386" s="78">
        <v>734.88</v>
      </c>
      <c r="V386" s="78">
        <v>723.98</v>
      </c>
      <c r="W386" s="78">
        <v>730.07</v>
      </c>
      <c r="X386" s="78">
        <v>5817704</v>
      </c>
    </row>
    <row r="387" spans="1:24" x14ac:dyDescent="0.2">
      <c r="A387" s="78" t="s">
        <v>544</v>
      </c>
      <c r="B387" s="78">
        <v>16.7</v>
      </c>
      <c r="C387" s="78">
        <v>16.79</v>
      </c>
      <c r="D387" s="78">
        <v>16.399999999999999</v>
      </c>
      <c r="E387" s="78">
        <v>16.77</v>
      </c>
      <c r="F387" s="78">
        <v>1671846</v>
      </c>
      <c r="G387" s="78">
        <v>16.75</v>
      </c>
      <c r="H387" s="78">
        <v>16.559999999999999</v>
      </c>
      <c r="I387" s="78">
        <v>16.57</v>
      </c>
      <c r="J387" s="78">
        <v>17.309999999999999</v>
      </c>
      <c r="K387" s="78" t="s">
        <v>162</v>
      </c>
      <c r="L387" s="78">
        <v>0</v>
      </c>
      <c r="M387" s="78">
        <v>16718.46</v>
      </c>
      <c r="N387" s="78">
        <v>14064.89</v>
      </c>
      <c r="O387" s="78">
        <v>12200.36</v>
      </c>
      <c r="P387" s="78">
        <v>40.24</v>
      </c>
      <c r="Q387" s="78" t="s">
        <v>162</v>
      </c>
      <c r="R387" s="78">
        <v>59.46</v>
      </c>
      <c r="S387" s="78" t="s">
        <v>162</v>
      </c>
      <c r="T387" s="78">
        <v>729.5</v>
      </c>
      <c r="U387" s="78">
        <v>743.23</v>
      </c>
      <c r="V387" s="78">
        <v>727.7</v>
      </c>
      <c r="W387" s="78">
        <v>743.2</v>
      </c>
      <c r="X387" s="78">
        <v>7047415</v>
      </c>
    </row>
    <row r="388" spans="1:24" x14ac:dyDescent="0.2">
      <c r="A388" s="78" t="s">
        <v>545</v>
      </c>
      <c r="B388" s="78">
        <v>16.760000000000002</v>
      </c>
      <c r="C388" s="78">
        <v>16.920000000000002</v>
      </c>
      <c r="D388" s="78">
        <v>16.579999999999998</v>
      </c>
      <c r="E388" s="78">
        <v>16.600000000000001</v>
      </c>
      <c r="F388" s="78">
        <v>1045800</v>
      </c>
      <c r="G388" s="78">
        <v>16.77</v>
      </c>
      <c r="H388" s="78">
        <v>16.57</v>
      </c>
      <c r="I388" s="78">
        <v>16.54</v>
      </c>
      <c r="J388" s="78">
        <v>17.3</v>
      </c>
      <c r="K388" s="78" t="s">
        <v>162</v>
      </c>
      <c r="L388" s="78">
        <v>0</v>
      </c>
      <c r="M388" s="78">
        <v>10458</v>
      </c>
      <c r="N388" s="78">
        <v>14278.58</v>
      </c>
      <c r="O388" s="78">
        <v>11648.4</v>
      </c>
      <c r="P388" s="78">
        <v>39.450000000000003</v>
      </c>
      <c r="Q388" s="78" t="s">
        <v>162</v>
      </c>
      <c r="R388" s="78">
        <v>55.15</v>
      </c>
      <c r="S388" s="78" t="s">
        <v>162</v>
      </c>
      <c r="T388" s="78">
        <v>743.29</v>
      </c>
      <c r="U388" s="78">
        <v>744.84</v>
      </c>
      <c r="V388" s="78">
        <v>736.55</v>
      </c>
      <c r="W388" s="78">
        <v>743.07</v>
      </c>
      <c r="X388" s="78">
        <v>6130295</v>
      </c>
    </row>
    <row r="389" spans="1:24" x14ac:dyDescent="0.2">
      <c r="A389" s="78" t="s">
        <v>546</v>
      </c>
      <c r="B389" s="78">
        <v>16.53</v>
      </c>
      <c r="C389" s="78">
        <v>16.77</v>
      </c>
      <c r="D389" s="78">
        <v>16.100000000000001</v>
      </c>
      <c r="E389" s="78">
        <v>16.18</v>
      </c>
      <c r="F389" s="78">
        <v>1118617</v>
      </c>
      <c r="G389" s="78">
        <v>16.63</v>
      </c>
      <c r="H389" s="78">
        <v>16.57</v>
      </c>
      <c r="I389" s="78">
        <v>16.53</v>
      </c>
      <c r="J389" s="78">
        <v>17.27</v>
      </c>
      <c r="K389" s="78" t="s">
        <v>162</v>
      </c>
      <c r="L389" s="78">
        <v>0</v>
      </c>
      <c r="M389" s="78">
        <v>11186.17</v>
      </c>
      <c r="N389" s="78">
        <v>13706.15</v>
      </c>
      <c r="O389" s="78">
        <v>11772.91</v>
      </c>
      <c r="P389" s="78">
        <v>39.19</v>
      </c>
      <c r="Q389" s="78" t="s">
        <v>162</v>
      </c>
      <c r="R389" s="78">
        <v>54.65</v>
      </c>
      <c r="S389" s="78" t="s">
        <v>162</v>
      </c>
      <c r="T389" s="78">
        <v>742.38</v>
      </c>
      <c r="U389" s="78">
        <v>742.38</v>
      </c>
      <c r="V389" s="78">
        <v>726.93</v>
      </c>
      <c r="W389" s="78">
        <v>727.64</v>
      </c>
      <c r="X389" s="78">
        <v>6153185</v>
      </c>
    </row>
    <row r="390" spans="1:24" x14ac:dyDescent="0.2">
      <c r="A390" s="78" t="s">
        <v>547</v>
      </c>
      <c r="B390" s="78">
        <v>16.09</v>
      </c>
      <c r="C390" s="78">
        <v>16.36</v>
      </c>
      <c r="D390" s="78">
        <v>15.95</v>
      </c>
      <c r="E390" s="78">
        <v>16.32</v>
      </c>
      <c r="F390" s="78">
        <v>1148317</v>
      </c>
      <c r="G390" s="78">
        <v>16.510000000000002</v>
      </c>
      <c r="H390" s="78">
        <v>16.57</v>
      </c>
      <c r="I390" s="78">
        <v>16.54</v>
      </c>
      <c r="J390" s="78">
        <v>17.25</v>
      </c>
      <c r="K390" s="78" t="s">
        <v>162</v>
      </c>
      <c r="L390" s="78">
        <v>0</v>
      </c>
      <c r="M390" s="78">
        <v>11483.17</v>
      </c>
      <c r="N390" s="78">
        <v>13366.72</v>
      </c>
      <c r="O390" s="78">
        <v>12050.55</v>
      </c>
      <c r="P390" s="78">
        <v>35.57</v>
      </c>
      <c r="Q390" s="78" t="s">
        <v>162</v>
      </c>
      <c r="R390" s="78">
        <v>51.42</v>
      </c>
      <c r="S390" s="78" t="s">
        <v>162</v>
      </c>
      <c r="T390" s="78">
        <v>726.84</v>
      </c>
      <c r="U390" s="78">
        <v>736.45</v>
      </c>
      <c r="V390" s="78">
        <v>714.65</v>
      </c>
      <c r="W390" s="78">
        <v>736.35</v>
      </c>
      <c r="X390" s="78">
        <v>6321177</v>
      </c>
    </row>
    <row r="391" spans="1:24" x14ac:dyDescent="0.2">
      <c r="A391" s="78" t="s">
        <v>548</v>
      </c>
      <c r="B391" s="78">
        <v>16.36</v>
      </c>
      <c r="C391" s="78">
        <v>16.36</v>
      </c>
      <c r="D391" s="78">
        <v>15.97</v>
      </c>
      <c r="E391" s="78">
        <v>16.05</v>
      </c>
      <c r="F391" s="78">
        <v>710988</v>
      </c>
      <c r="G391" s="78">
        <v>16.38</v>
      </c>
      <c r="H391" s="78">
        <v>16.54</v>
      </c>
      <c r="I391" s="78">
        <v>16.54</v>
      </c>
      <c r="J391" s="78">
        <v>17.22</v>
      </c>
      <c r="K391" s="78" t="s">
        <v>162</v>
      </c>
      <c r="L391" s="78">
        <v>0</v>
      </c>
      <c r="M391" s="78">
        <v>7109.88</v>
      </c>
      <c r="N391" s="78">
        <v>11391.14</v>
      </c>
      <c r="O391" s="78">
        <v>11853.81</v>
      </c>
      <c r="P391" s="78">
        <v>34.799999999999997</v>
      </c>
      <c r="Q391" s="78" t="s">
        <v>162</v>
      </c>
      <c r="R391" s="78">
        <v>50.49</v>
      </c>
      <c r="S391" s="78" t="s">
        <v>162</v>
      </c>
      <c r="T391" s="78">
        <v>734.87</v>
      </c>
      <c r="U391" s="78">
        <v>736.28</v>
      </c>
      <c r="V391" s="78">
        <v>728.49</v>
      </c>
      <c r="W391" s="78">
        <v>729.73</v>
      </c>
      <c r="X391" s="78">
        <v>5061584</v>
      </c>
    </row>
    <row r="392" spans="1:24" x14ac:dyDescent="0.2">
      <c r="A392" s="78" t="s">
        <v>549</v>
      </c>
      <c r="B392" s="78">
        <v>15.98</v>
      </c>
      <c r="C392" s="78">
        <v>16.22</v>
      </c>
      <c r="D392" s="78">
        <v>15.88</v>
      </c>
      <c r="E392" s="78">
        <v>15.92</v>
      </c>
      <c r="F392" s="78">
        <v>778401</v>
      </c>
      <c r="G392" s="78">
        <v>16.21</v>
      </c>
      <c r="H392" s="78">
        <v>16.48</v>
      </c>
      <c r="I392" s="78">
        <v>16.52</v>
      </c>
      <c r="J392" s="78">
        <v>17.18</v>
      </c>
      <c r="K392" s="78" t="s">
        <v>162</v>
      </c>
      <c r="L392" s="78">
        <v>0</v>
      </c>
      <c r="M392" s="78">
        <v>7784.01</v>
      </c>
      <c r="N392" s="78">
        <v>9604.25</v>
      </c>
      <c r="O392" s="78">
        <v>11834.57</v>
      </c>
      <c r="P392" s="78">
        <v>38.21</v>
      </c>
      <c r="Q392" s="78" t="s">
        <v>162</v>
      </c>
      <c r="R392" s="78">
        <v>40.03</v>
      </c>
      <c r="S392" s="78" t="s">
        <v>162</v>
      </c>
      <c r="T392" s="78">
        <v>728.66</v>
      </c>
      <c r="U392" s="78">
        <v>730.13</v>
      </c>
      <c r="V392" s="78">
        <v>720.72</v>
      </c>
      <c r="W392" s="78">
        <v>723.53</v>
      </c>
      <c r="X392" s="78">
        <v>4190765</v>
      </c>
    </row>
    <row r="393" spans="1:24" x14ac:dyDescent="0.2">
      <c r="A393" s="78" t="s">
        <v>550</v>
      </c>
      <c r="B393" s="78">
        <v>15.86</v>
      </c>
      <c r="C393" s="78">
        <v>16.11</v>
      </c>
      <c r="D393" s="78">
        <v>15.86</v>
      </c>
      <c r="E393" s="78">
        <v>16.07</v>
      </c>
      <c r="F393" s="78">
        <v>642015</v>
      </c>
      <c r="G393" s="78">
        <v>16.11</v>
      </c>
      <c r="H393" s="78">
        <v>16.440000000000001</v>
      </c>
      <c r="I393" s="78">
        <v>16.52</v>
      </c>
      <c r="J393" s="78">
        <v>17.149999999999999</v>
      </c>
      <c r="K393" s="78" t="s">
        <v>162</v>
      </c>
      <c r="L393" s="78">
        <v>0</v>
      </c>
      <c r="M393" s="78">
        <v>6420.15</v>
      </c>
      <c r="N393" s="78">
        <v>8796.68</v>
      </c>
      <c r="O393" s="78">
        <v>11537.63</v>
      </c>
      <c r="P393" s="78">
        <v>44.4</v>
      </c>
      <c r="Q393" s="78" t="s">
        <v>162</v>
      </c>
      <c r="R393" s="78">
        <v>40.06</v>
      </c>
      <c r="S393" s="78" t="s">
        <v>162</v>
      </c>
      <c r="T393" s="78">
        <v>721.33</v>
      </c>
      <c r="U393" s="78">
        <v>723.2</v>
      </c>
      <c r="V393" s="78">
        <v>714.02</v>
      </c>
      <c r="W393" s="78">
        <v>721.05</v>
      </c>
      <c r="X393" s="78">
        <v>4587319</v>
      </c>
    </row>
    <row r="394" spans="1:24" x14ac:dyDescent="0.2">
      <c r="A394" s="78" t="s">
        <v>551</v>
      </c>
      <c r="B394" s="78">
        <v>16.05</v>
      </c>
      <c r="C394" s="78">
        <v>16.09</v>
      </c>
      <c r="D394" s="78">
        <v>15.85</v>
      </c>
      <c r="E394" s="78">
        <v>16.059999999999999</v>
      </c>
      <c r="F394" s="78">
        <v>453010</v>
      </c>
      <c r="G394" s="78">
        <v>16.079999999999998</v>
      </c>
      <c r="H394" s="78">
        <v>16.36</v>
      </c>
      <c r="I394" s="78">
        <v>16.489999999999998</v>
      </c>
      <c r="J394" s="78">
        <v>17.12</v>
      </c>
      <c r="K394" s="78" t="s">
        <v>162</v>
      </c>
      <c r="L394" s="78">
        <v>0</v>
      </c>
      <c r="M394" s="78">
        <v>4530.1000000000004</v>
      </c>
      <c r="N394" s="78">
        <v>7465.46</v>
      </c>
      <c r="O394" s="78">
        <v>10585.8</v>
      </c>
      <c r="P394" s="78">
        <v>43.53</v>
      </c>
      <c r="Q394" s="78" t="s">
        <v>162</v>
      </c>
      <c r="R394" s="78">
        <v>37.119999999999997</v>
      </c>
      <c r="S394" s="78" t="s">
        <v>162</v>
      </c>
      <c r="T394" s="78">
        <v>718.14</v>
      </c>
      <c r="U394" s="78">
        <v>732.67</v>
      </c>
      <c r="V394" s="78">
        <v>713.15</v>
      </c>
      <c r="W394" s="78">
        <v>730.87</v>
      </c>
      <c r="X394" s="78">
        <v>5226300</v>
      </c>
    </row>
    <row r="395" spans="1:24" x14ac:dyDescent="0.2">
      <c r="A395" s="78" t="s">
        <v>552</v>
      </c>
      <c r="B395" s="78">
        <v>16</v>
      </c>
      <c r="C395" s="78">
        <v>16.309999999999999</v>
      </c>
      <c r="D395" s="78">
        <v>16</v>
      </c>
      <c r="E395" s="78">
        <v>16.22</v>
      </c>
      <c r="F395" s="78">
        <v>833967</v>
      </c>
      <c r="G395" s="78">
        <v>16.059999999999999</v>
      </c>
      <c r="H395" s="78">
        <v>16.29</v>
      </c>
      <c r="I395" s="78">
        <v>16.47</v>
      </c>
      <c r="J395" s="78">
        <v>17.09</v>
      </c>
      <c r="K395" s="78" t="s">
        <v>162</v>
      </c>
      <c r="L395" s="78">
        <v>0</v>
      </c>
      <c r="M395" s="78">
        <v>8339.67</v>
      </c>
      <c r="N395" s="78">
        <v>6836.76</v>
      </c>
      <c r="O395" s="78">
        <v>10101.74</v>
      </c>
      <c r="P395" s="78">
        <v>36.22</v>
      </c>
      <c r="Q395" s="78" t="s">
        <v>162</v>
      </c>
      <c r="R395" s="78">
        <v>40.020000000000003</v>
      </c>
      <c r="S395" s="78" t="s">
        <v>162</v>
      </c>
      <c r="T395" s="78">
        <v>730.29</v>
      </c>
      <c r="U395" s="78">
        <v>752.78</v>
      </c>
      <c r="V395" s="78">
        <v>729.99</v>
      </c>
      <c r="W395" s="78">
        <v>748.94</v>
      </c>
      <c r="X395" s="78">
        <v>8531240</v>
      </c>
    </row>
    <row r="396" spans="1:24" x14ac:dyDescent="0.2">
      <c r="A396" s="78" t="s">
        <v>553</v>
      </c>
      <c r="B396" s="78">
        <v>16.23</v>
      </c>
      <c r="C396" s="78">
        <v>16.38</v>
      </c>
      <c r="D396" s="78">
        <v>16.059999999999999</v>
      </c>
      <c r="E396" s="78">
        <v>16.12</v>
      </c>
      <c r="F396" s="78">
        <v>796306</v>
      </c>
      <c r="G396" s="78">
        <v>16.079999999999998</v>
      </c>
      <c r="H396" s="78">
        <v>16.23</v>
      </c>
      <c r="I396" s="78">
        <v>16.41</v>
      </c>
      <c r="J396" s="78">
        <v>17.059999999999999</v>
      </c>
      <c r="K396" s="78" t="s">
        <v>162</v>
      </c>
      <c r="L396" s="78">
        <v>0</v>
      </c>
      <c r="M396" s="78">
        <v>7963.06</v>
      </c>
      <c r="N396" s="78">
        <v>7007.4</v>
      </c>
      <c r="O396" s="78">
        <v>9199.27</v>
      </c>
      <c r="P396" s="78">
        <v>39.33</v>
      </c>
      <c r="Q396" s="78" t="s">
        <v>162</v>
      </c>
      <c r="R396" s="78">
        <v>53.95</v>
      </c>
      <c r="S396" s="78" t="s">
        <v>162</v>
      </c>
      <c r="T396" s="78">
        <v>749</v>
      </c>
      <c r="U396" s="78">
        <v>756.53</v>
      </c>
      <c r="V396" s="78">
        <v>743.61</v>
      </c>
      <c r="W396" s="78">
        <v>746.85</v>
      </c>
      <c r="X396" s="78">
        <v>8927210</v>
      </c>
    </row>
    <row r="397" spans="1:24" x14ac:dyDescent="0.2">
      <c r="A397" s="78" t="s">
        <v>554</v>
      </c>
      <c r="B397" s="78">
        <v>16.09</v>
      </c>
      <c r="C397" s="78">
        <v>16.25</v>
      </c>
      <c r="D397" s="78">
        <v>16.04</v>
      </c>
      <c r="E397" s="78">
        <v>16.16</v>
      </c>
      <c r="F397" s="78">
        <v>662054</v>
      </c>
      <c r="G397" s="78">
        <v>16.13</v>
      </c>
      <c r="H397" s="78">
        <v>16.170000000000002</v>
      </c>
      <c r="I397" s="78">
        <v>16.37</v>
      </c>
      <c r="J397" s="78">
        <v>17.02</v>
      </c>
      <c r="K397" s="78" t="s">
        <v>162</v>
      </c>
      <c r="L397" s="78">
        <v>0</v>
      </c>
      <c r="M397" s="78">
        <v>6620.54</v>
      </c>
      <c r="N397" s="78">
        <v>6774.7</v>
      </c>
      <c r="O397" s="78">
        <v>8189.48</v>
      </c>
      <c r="P397" s="78">
        <v>32.67</v>
      </c>
      <c r="Q397" s="78" t="s">
        <v>162</v>
      </c>
      <c r="R397" s="78">
        <v>54.59</v>
      </c>
      <c r="S397" s="78" t="s">
        <v>162</v>
      </c>
      <c r="T397" s="78">
        <v>745.47</v>
      </c>
      <c r="U397" s="78">
        <v>751.71</v>
      </c>
      <c r="V397" s="78">
        <v>741.38</v>
      </c>
      <c r="W397" s="78">
        <v>750.56</v>
      </c>
      <c r="X397" s="78">
        <v>8967547</v>
      </c>
    </row>
    <row r="398" spans="1:24" x14ac:dyDescent="0.2">
      <c r="A398" s="78" t="s">
        <v>555</v>
      </c>
      <c r="B398" s="78">
        <v>16.100000000000001</v>
      </c>
      <c r="C398" s="78">
        <v>16.149999999999999</v>
      </c>
      <c r="D398" s="78">
        <v>15.82</v>
      </c>
      <c r="E398" s="78">
        <v>15.85</v>
      </c>
      <c r="F398" s="78">
        <v>779662</v>
      </c>
      <c r="G398" s="78">
        <v>16.079999999999998</v>
      </c>
      <c r="H398" s="78">
        <v>16.09</v>
      </c>
      <c r="I398" s="78">
        <v>16.329999999999998</v>
      </c>
      <c r="J398" s="78">
        <v>16.98</v>
      </c>
      <c r="K398" s="78" t="s">
        <v>162</v>
      </c>
      <c r="L398" s="78">
        <v>0</v>
      </c>
      <c r="M398" s="78">
        <v>7796.62</v>
      </c>
      <c r="N398" s="78">
        <v>7050</v>
      </c>
      <c r="O398" s="78">
        <v>7923.34</v>
      </c>
      <c r="P398" s="78">
        <v>32.69</v>
      </c>
      <c r="Q398" s="78" t="s">
        <v>162</v>
      </c>
      <c r="R398" s="78">
        <v>53.89</v>
      </c>
      <c r="S398" s="78" t="s">
        <v>162</v>
      </c>
      <c r="T398" s="78">
        <v>747.73</v>
      </c>
      <c r="U398" s="78">
        <v>750.36</v>
      </c>
      <c r="V398" s="78">
        <v>733.31</v>
      </c>
      <c r="W398" s="78">
        <v>733.31</v>
      </c>
      <c r="X398" s="78">
        <v>7938355</v>
      </c>
    </row>
    <row r="399" spans="1:24" x14ac:dyDescent="0.2">
      <c r="A399" s="78" t="s">
        <v>556</v>
      </c>
      <c r="B399" s="78">
        <v>15.75</v>
      </c>
      <c r="C399" s="78">
        <v>15.75</v>
      </c>
      <c r="D399" s="78">
        <v>15.11</v>
      </c>
      <c r="E399" s="78">
        <v>15.13</v>
      </c>
      <c r="F399" s="78">
        <v>907245</v>
      </c>
      <c r="G399" s="78">
        <v>15.9</v>
      </c>
      <c r="H399" s="78">
        <v>15.99</v>
      </c>
      <c r="I399" s="78">
        <v>16.28</v>
      </c>
      <c r="J399" s="78">
        <v>16.93</v>
      </c>
      <c r="K399" s="78" t="s">
        <v>162</v>
      </c>
      <c r="L399" s="78">
        <v>0</v>
      </c>
      <c r="M399" s="78">
        <v>9072.4500000000007</v>
      </c>
      <c r="N399" s="78">
        <v>7958.47</v>
      </c>
      <c r="O399" s="78">
        <v>7711.96</v>
      </c>
      <c r="P399" s="78">
        <v>18.39</v>
      </c>
      <c r="Q399" s="78" t="s">
        <v>162</v>
      </c>
      <c r="R399" s="78">
        <v>49.7</v>
      </c>
      <c r="S399" s="78" t="s">
        <v>162</v>
      </c>
      <c r="T399" s="78">
        <v>731.67</v>
      </c>
      <c r="U399" s="78">
        <v>731.67</v>
      </c>
      <c r="V399" s="78">
        <v>721.2</v>
      </c>
      <c r="W399" s="78">
        <v>722.57</v>
      </c>
      <c r="X399" s="78">
        <v>6616475</v>
      </c>
    </row>
    <row r="400" spans="1:24" x14ac:dyDescent="0.2">
      <c r="A400" s="78" t="s">
        <v>557</v>
      </c>
      <c r="B400" s="78">
        <v>15.14</v>
      </c>
      <c r="C400" s="78">
        <v>15.3</v>
      </c>
      <c r="D400" s="78">
        <v>14.98</v>
      </c>
      <c r="E400" s="78">
        <v>15.18</v>
      </c>
      <c r="F400" s="78">
        <v>714930</v>
      </c>
      <c r="G400" s="78">
        <v>15.69</v>
      </c>
      <c r="H400" s="78">
        <v>15.88</v>
      </c>
      <c r="I400" s="78">
        <v>16.22</v>
      </c>
      <c r="J400" s="78">
        <v>16.88</v>
      </c>
      <c r="K400" s="78" t="s">
        <v>162</v>
      </c>
      <c r="L400" s="78">
        <v>0</v>
      </c>
      <c r="M400" s="78">
        <v>7149.3</v>
      </c>
      <c r="N400" s="78">
        <v>7720.39</v>
      </c>
      <c r="O400" s="78">
        <v>7278.58</v>
      </c>
      <c r="P400" s="78">
        <v>26.34</v>
      </c>
      <c r="Q400" s="78" t="s">
        <v>162</v>
      </c>
      <c r="R400" s="78">
        <v>49.28</v>
      </c>
      <c r="S400" s="78" t="s">
        <v>162</v>
      </c>
      <c r="T400" s="78">
        <v>720.83</v>
      </c>
      <c r="U400" s="78">
        <v>733.13</v>
      </c>
      <c r="V400" s="78">
        <v>717.53</v>
      </c>
      <c r="W400" s="78">
        <v>727.62</v>
      </c>
      <c r="X400" s="78">
        <v>6369417</v>
      </c>
    </row>
    <row r="401" spans="1:24" x14ac:dyDescent="0.2">
      <c r="A401" s="78" t="s">
        <v>558</v>
      </c>
      <c r="B401" s="78">
        <v>15.06</v>
      </c>
      <c r="C401" s="78">
        <v>15.59</v>
      </c>
      <c r="D401" s="78">
        <v>15.05</v>
      </c>
      <c r="E401" s="78">
        <v>15.48</v>
      </c>
      <c r="F401" s="78">
        <v>1236597</v>
      </c>
      <c r="G401" s="78">
        <v>15.56</v>
      </c>
      <c r="H401" s="78">
        <v>15.82</v>
      </c>
      <c r="I401" s="78">
        <v>16.18</v>
      </c>
      <c r="J401" s="78">
        <v>16.84</v>
      </c>
      <c r="K401" s="78" t="s">
        <v>162</v>
      </c>
      <c r="L401" s="78">
        <v>0</v>
      </c>
      <c r="M401" s="78">
        <v>12365.97</v>
      </c>
      <c r="N401" s="78">
        <v>8600.98</v>
      </c>
      <c r="O401" s="78">
        <v>7804.19</v>
      </c>
      <c r="P401" s="78">
        <v>32.049999999999997</v>
      </c>
      <c r="Q401" s="78" t="s">
        <v>162</v>
      </c>
      <c r="R401" s="78">
        <v>48.71</v>
      </c>
      <c r="S401" s="78" t="s">
        <v>162</v>
      </c>
      <c r="T401" s="78">
        <v>726.7</v>
      </c>
      <c r="U401" s="78">
        <v>736.74</v>
      </c>
      <c r="V401" s="78">
        <v>722.82</v>
      </c>
      <c r="W401" s="78">
        <v>726.94</v>
      </c>
      <c r="X401" s="78">
        <v>7768386</v>
      </c>
    </row>
    <row r="402" spans="1:24" x14ac:dyDescent="0.2">
      <c r="A402" s="78" t="s">
        <v>559</v>
      </c>
      <c r="B402" s="78">
        <v>15.33</v>
      </c>
      <c r="C402" s="78">
        <v>15.51</v>
      </c>
      <c r="D402" s="78">
        <v>14.84</v>
      </c>
      <c r="E402" s="78">
        <v>14.96</v>
      </c>
      <c r="F402" s="78">
        <v>1095464</v>
      </c>
      <c r="G402" s="78">
        <v>15.32</v>
      </c>
      <c r="H402" s="78">
        <v>15.72</v>
      </c>
      <c r="I402" s="78">
        <v>16.100000000000001</v>
      </c>
      <c r="J402" s="78">
        <v>16.8</v>
      </c>
      <c r="K402" s="78" t="s">
        <v>162</v>
      </c>
      <c r="L402" s="78">
        <v>0</v>
      </c>
      <c r="M402" s="78">
        <v>10954.64</v>
      </c>
      <c r="N402" s="78">
        <v>9467.7999999999993</v>
      </c>
      <c r="O402" s="78">
        <v>8121.25</v>
      </c>
      <c r="P402" s="78">
        <v>25.23</v>
      </c>
      <c r="Q402" s="78" t="s">
        <v>162</v>
      </c>
      <c r="R402" s="78">
        <v>48.35</v>
      </c>
      <c r="S402" s="78" t="s">
        <v>162</v>
      </c>
      <c r="T402" s="78">
        <v>727.21</v>
      </c>
      <c r="U402" s="78">
        <v>729.05</v>
      </c>
      <c r="V402" s="78">
        <v>692.14</v>
      </c>
      <c r="W402" s="78">
        <v>704.04</v>
      </c>
      <c r="X402" s="78">
        <v>9026271</v>
      </c>
    </row>
    <row r="403" spans="1:24" x14ac:dyDescent="0.2">
      <c r="A403" s="78" t="s">
        <v>560</v>
      </c>
      <c r="B403" s="78">
        <v>14.9</v>
      </c>
      <c r="C403" s="78">
        <v>15.07</v>
      </c>
      <c r="D403" s="78">
        <v>14.8</v>
      </c>
      <c r="E403" s="78">
        <v>15</v>
      </c>
      <c r="F403" s="78">
        <v>429253</v>
      </c>
      <c r="G403" s="78">
        <v>15.15</v>
      </c>
      <c r="H403" s="78">
        <v>15.62</v>
      </c>
      <c r="I403" s="78">
        <v>16.03</v>
      </c>
      <c r="J403" s="78">
        <v>16.75</v>
      </c>
      <c r="K403" s="78" t="s">
        <v>162</v>
      </c>
      <c r="L403" s="78">
        <v>0</v>
      </c>
      <c r="M403" s="78">
        <v>4292.53</v>
      </c>
      <c r="N403" s="78">
        <v>8766.98</v>
      </c>
      <c r="O403" s="78">
        <v>7908.49</v>
      </c>
      <c r="P403" s="78">
        <v>26.51</v>
      </c>
      <c r="Q403" s="78" t="s">
        <v>162</v>
      </c>
      <c r="R403" s="78">
        <v>40.47</v>
      </c>
      <c r="S403" s="78" t="s">
        <v>162</v>
      </c>
      <c r="T403" s="78">
        <v>701.37</v>
      </c>
      <c r="U403" s="78">
        <v>710.02</v>
      </c>
      <c r="V403" s="78">
        <v>698.62</v>
      </c>
      <c r="W403" s="78">
        <v>706.63</v>
      </c>
      <c r="X403" s="78">
        <v>5713335</v>
      </c>
    </row>
    <row r="404" spans="1:24" x14ac:dyDescent="0.2">
      <c r="A404" s="78" t="s">
        <v>561</v>
      </c>
      <c r="B404" s="78">
        <v>15</v>
      </c>
      <c r="C404" s="78">
        <v>15.25</v>
      </c>
      <c r="D404" s="78">
        <v>14.88</v>
      </c>
      <c r="E404" s="78">
        <v>15.22</v>
      </c>
      <c r="F404" s="78">
        <v>630085</v>
      </c>
      <c r="G404" s="78">
        <v>15.17</v>
      </c>
      <c r="H404" s="78">
        <v>15.53</v>
      </c>
      <c r="I404" s="78">
        <v>15.94</v>
      </c>
      <c r="J404" s="78">
        <v>16.72</v>
      </c>
      <c r="K404" s="78" t="s">
        <v>162</v>
      </c>
      <c r="L404" s="78">
        <v>0</v>
      </c>
      <c r="M404" s="78">
        <v>6300.85</v>
      </c>
      <c r="N404" s="78">
        <v>8212.66</v>
      </c>
      <c r="O404" s="78">
        <v>8085.56</v>
      </c>
      <c r="P404" s="78">
        <v>32.22</v>
      </c>
      <c r="Q404" s="78" t="s">
        <v>162</v>
      </c>
      <c r="R404" s="78">
        <v>43.29</v>
      </c>
      <c r="S404" s="78" t="s">
        <v>162</v>
      </c>
      <c r="T404" s="78">
        <v>703.81</v>
      </c>
      <c r="U404" s="78">
        <v>725.17</v>
      </c>
      <c r="V404" s="78">
        <v>701.7</v>
      </c>
      <c r="W404" s="78">
        <v>723.87</v>
      </c>
      <c r="X404" s="78">
        <v>6550695</v>
      </c>
    </row>
    <row r="405" spans="1:24" x14ac:dyDescent="0.2">
      <c r="A405" s="78" t="s">
        <v>562</v>
      </c>
      <c r="B405" s="78">
        <v>15.22</v>
      </c>
      <c r="C405" s="78">
        <v>15.25</v>
      </c>
      <c r="D405" s="78">
        <v>15</v>
      </c>
      <c r="E405" s="78">
        <v>15.12</v>
      </c>
      <c r="F405" s="78">
        <v>531581</v>
      </c>
      <c r="G405" s="78">
        <v>15.16</v>
      </c>
      <c r="H405" s="78">
        <v>15.42</v>
      </c>
      <c r="I405" s="78">
        <v>15.85</v>
      </c>
      <c r="J405" s="78">
        <v>16.690000000000001</v>
      </c>
      <c r="K405" s="78" t="s">
        <v>162</v>
      </c>
      <c r="L405" s="78">
        <v>0</v>
      </c>
      <c r="M405" s="78">
        <v>5315.81</v>
      </c>
      <c r="N405" s="78">
        <v>7845.96</v>
      </c>
      <c r="O405" s="78">
        <v>7783.18</v>
      </c>
      <c r="P405" s="78">
        <v>38.75</v>
      </c>
      <c r="Q405" s="78" t="s">
        <v>162</v>
      </c>
      <c r="R405" s="78">
        <v>46.57</v>
      </c>
      <c r="S405" s="78" t="s">
        <v>162</v>
      </c>
      <c r="T405" s="78">
        <v>724.7</v>
      </c>
      <c r="U405" s="78">
        <v>732.36</v>
      </c>
      <c r="V405" s="78">
        <v>721.52</v>
      </c>
      <c r="W405" s="78">
        <v>722.72</v>
      </c>
      <c r="X405" s="78">
        <v>7726658</v>
      </c>
    </row>
    <row r="406" spans="1:24" x14ac:dyDescent="0.2">
      <c r="A406" s="78" t="s">
        <v>563</v>
      </c>
      <c r="B406" s="78">
        <v>15.08</v>
      </c>
      <c r="C406" s="78">
        <v>15.22</v>
      </c>
      <c r="D406" s="78">
        <v>14.91</v>
      </c>
      <c r="E406" s="78">
        <v>15.1</v>
      </c>
      <c r="F406" s="78">
        <v>421151</v>
      </c>
      <c r="G406" s="78">
        <v>15.08</v>
      </c>
      <c r="H406" s="78">
        <v>15.32</v>
      </c>
      <c r="I406" s="78">
        <v>15.78</v>
      </c>
      <c r="J406" s="78">
        <v>16.649999999999999</v>
      </c>
      <c r="K406" s="78" t="s">
        <v>162</v>
      </c>
      <c r="L406" s="78">
        <v>0</v>
      </c>
      <c r="M406" s="78">
        <v>4211.51</v>
      </c>
      <c r="N406" s="78">
        <v>6215.07</v>
      </c>
      <c r="O406" s="78">
        <v>7408.02</v>
      </c>
      <c r="P406" s="78">
        <v>34.93</v>
      </c>
      <c r="Q406" s="78" t="s">
        <v>162</v>
      </c>
      <c r="R406" s="78">
        <v>49.24</v>
      </c>
      <c r="S406" s="78" t="s">
        <v>162</v>
      </c>
      <c r="T406" s="78">
        <v>721.07</v>
      </c>
      <c r="U406" s="78">
        <v>732.77</v>
      </c>
      <c r="V406" s="78">
        <v>719.34</v>
      </c>
      <c r="W406" s="78">
        <v>730.62</v>
      </c>
      <c r="X406" s="78">
        <v>7974380</v>
      </c>
    </row>
    <row r="407" spans="1:24" x14ac:dyDescent="0.2">
      <c r="A407" s="78" t="s">
        <v>564</v>
      </c>
      <c r="B407" s="78">
        <v>15.1</v>
      </c>
      <c r="C407" s="78">
        <v>15.3</v>
      </c>
      <c r="D407" s="78">
        <v>15.1</v>
      </c>
      <c r="E407" s="78">
        <v>15.28</v>
      </c>
      <c r="F407" s="78">
        <v>556247</v>
      </c>
      <c r="G407" s="78">
        <v>15.14</v>
      </c>
      <c r="H407" s="78">
        <v>15.23</v>
      </c>
      <c r="I407" s="78">
        <v>15.7</v>
      </c>
      <c r="J407" s="78">
        <v>16.61</v>
      </c>
      <c r="K407" s="78" t="s">
        <v>162</v>
      </c>
      <c r="L407" s="78">
        <v>0</v>
      </c>
      <c r="M407" s="78">
        <v>5562.47</v>
      </c>
      <c r="N407" s="78">
        <v>5136.63</v>
      </c>
      <c r="O407" s="78">
        <v>7302.21</v>
      </c>
      <c r="P407" s="78">
        <v>28.81</v>
      </c>
      <c r="Q407" s="78" t="s">
        <v>162</v>
      </c>
      <c r="R407" s="78">
        <v>46.83</v>
      </c>
      <c r="S407" s="78" t="s">
        <v>162</v>
      </c>
      <c r="T407" s="78">
        <v>732.46</v>
      </c>
      <c r="U407" s="78">
        <v>739.74</v>
      </c>
      <c r="V407" s="78">
        <v>731.24</v>
      </c>
      <c r="W407" s="78">
        <v>739.74</v>
      </c>
      <c r="X407" s="78">
        <v>8159590</v>
      </c>
    </row>
    <row r="408" spans="1:24" x14ac:dyDescent="0.2">
      <c r="A408" s="78" t="s">
        <v>565</v>
      </c>
      <c r="B408" s="78">
        <v>15.35</v>
      </c>
      <c r="C408" s="78">
        <v>15.97</v>
      </c>
      <c r="D408" s="78">
        <v>15.35</v>
      </c>
      <c r="E408" s="78">
        <v>15.83</v>
      </c>
      <c r="F408" s="78">
        <v>2072267</v>
      </c>
      <c r="G408" s="78">
        <v>15.31</v>
      </c>
      <c r="H408" s="78">
        <v>15.23</v>
      </c>
      <c r="I408" s="78">
        <v>15.66</v>
      </c>
      <c r="J408" s="78">
        <v>16.579999999999998</v>
      </c>
      <c r="K408" s="78" t="s">
        <v>162</v>
      </c>
      <c r="L408" s="78">
        <v>0</v>
      </c>
      <c r="M408" s="78">
        <v>20722.669999999998</v>
      </c>
      <c r="N408" s="78">
        <v>8422.66</v>
      </c>
      <c r="O408" s="78">
        <v>8594.82</v>
      </c>
      <c r="P408" s="78">
        <v>24.89</v>
      </c>
      <c r="Q408" s="78" t="s">
        <v>162</v>
      </c>
      <c r="R408" s="78">
        <v>45.37</v>
      </c>
      <c r="S408" s="78" t="s">
        <v>162</v>
      </c>
      <c r="T408" s="78">
        <v>744.65</v>
      </c>
      <c r="U408" s="78">
        <v>764.45</v>
      </c>
      <c r="V408" s="78">
        <v>744.24</v>
      </c>
      <c r="W408" s="78">
        <v>759.46</v>
      </c>
      <c r="X408" s="78">
        <v>13543457</v>
      </c>
    </row>
    <row r="409" spans="1:24" x14ac:dyDescent="0.2">
      <c r="A409" s="78" t="s">
        <v>566</v>
      </c>
      <c r="B409" s="78">
        <v>16.11</v>
      </c>
      <c r="C409" s="78">
        <v>16.18</v>
      </c>
      <c r="D409" s="78">
        <v>15.83</v>
      </c>
      <c r="E409" s="78">
        <v>15.91</v>
      </c>
      <c r="F409" s="78">
        <v>1377666</v>
      </c>
      <c r="G409" s="78">
        <v>15.45</v>
      </c>
      <c r="H409" s="78">
        <v>15.31</v>
      </c>
      <c r="I409" s="78">
        <v>15.65</v>
      </c>
      <c r="J409" s="78">
        <v>16.55</v>
      </c>
      <c r="K409" s="78" t="s">
        <v>162</v>
      </c>
      <c r="L409" s="78">
        <v>0</v>
      </c>
      <c r="M409" s="78">
        <v>13776.66</v>
      </c>
      <c r="N409" s="78">
        <v>9917.82</v>
      </c>
      <c r="O409" s="78">
        <v>9065.24</v>
      </c>
      <c r="P409" s="78">
        <v>18.7</v>
      </c>
      <c r="Q409" s="78" t="s">
        <v>162</v>
      </c>
      <c r="R409" s="78">
        <v>42.44</v>
      </c>
      <c r="S409" s="78" t="s">
        <v>162</v>
      </c>
      <c r="T409" s="78">
        <v>759.69</v>
      </c>
      <c r="U409" s="78">
        <v>765.31</v>
      </c>
      <c r="V409" s="78">
        <v>756.03</v>
      </c>
      <c r="W409" s="78">
        <v>762.31</v>
      </c>
      <c r="X409" s="78">
        <v>11740557</v>
      </c>
    </row>
    <row r="410" spans="1:24" x14ac:dyDescent="0.2">
      <c r="A410" s="78" t="s">
        <v>567</v>
      </c>
      <c r="B410" s="78">
        <v>15.82</v>
      </c>
      <c r="C410" s="78">
        <v>15.91</v>
      </c>
      <c r="D410" s="78">
        <v>15.66</v>
      </c>
      <c r="E410" s="78">
        <v>15.77</v>
      </c>
      <c r="F410" s="78">
        <v>869502</v>
      </c>
      <c r="G410" s="78">
        <v>15.58</v>
      </c>
      <c r="H410" s="78">
        <v>15.37</v>
      </c>
      <c r="I410" s="78">
        <v>15.62</v>
      </c>
      <c r="J410" s="78">
        <v>16.510000000000002</v>
      </c>
      <c r="K410" s="78" t="s">
        <v>162</v>
      </c>
      <c r="L410" s="78">
        <v>0</v>
      </c>
      <c r="M410" s="78">
        <v>8695.02</v>
      </c>
      <c r="N410" s="78">
        <v>10593.67</v>
      </c>
      <c r="O410" s="78">
        <v>9219.81</v>
      </c>
      <c r="P410" s="78">
        <v>32.869999999999997</v>
      </c>
      <c r="Q410" s="78" t="s">
        <v>162</v>
      </c>
      <c r="R410" s="78">
        <v>41.49</v>
      </c>
      <c r="S410" s="78" t="s">
        <v>162</v>
      </c>
      <c r="T410" s="78">
        <v>761.55</v>
      </c>
      <c r="U410" s="78">
        <v>762.51</v>
      </c>
      <c r="V410" s="78">
        <v>756.77</v>
      </c>
      <c r="W410" s="78">
        <v>761.73</v>
      </c>
      <c r="X410" s="78">
        <v>10596146</v>
      </c>
    </row>
    <row r="411" spans="1:24" x14ac:dyDescent="0.2">
      <c r="A411" s="78" t="s">
        <v>568</v>
      </c>
      <c r="B411" s="78">
        <v>15.83</v>
      </c>
      <c r="C411" s="78">
        <v>16.09</v>
      </c>
      <c r="D411" s="78">
        <v>15.77</v>
      </c>
      <c r="E411" s="78">
        <v>15.95</v>
      </c>
      <c r="F411" s="78">
        <v>865887</v>
      </c>
      <c r="G411" s="78">
        <v>15.75</v>
      </c>
      <c r="H411" s="78">
        <v>15.41</v>
      </c>
      <c r="I411" s="78">
        <v>15.62</v>
      </c>
      <c r="J411" s="78">
        <v>16.48</v>
      </c>
      <c r="K411" s="78" t="s">
        <v>162</v>
      </c>
      <c r="L411" s="78">
        <v>0</v>
      </c>
      <c r="M411" s="78">
        <v>8658.8700000000008</v>
      </c>
      <c r="N411" s="78">
        <v>11483.14</v>
      </c>
      <c r="O411" s="78">
        <v>8849.1</v>
      </c>
      <c r="P411" s="78">
        <v>43.27</v>
      </c>
      <c r="Q411" s="78" t="s">
        <v>162</v>
      </c>
      <c r="R411" s="78">
        <v>41.05</v>
      </c>
      <c r="S411" s="78" t="s">
        <v>162</v>
      </c>
      <c r="T411" s="78">
        <v>763.05</v>
      </c>
      <c r="U411" s="78">
        <v>766.52</v>
      </c>
      <c r="V411" s="78">
        <v>754.32</v>
      </c>
      <c r="W411" s="78">
        <v>762.51</v>
      </c>
      <c r="X411" s="78">
        <v>9339447</v>
      </c>
    </row>
    <row r="412" spans="1:24" x14ac:dyDescent="0.2">
      <c r="A412" s="78" t="s">
        <v>569</v>
      </c>
      <c r="B412" s="78">
        <v>15.94</v>
      </c>
      <c r="C412" s="78">
        <v>16.09</v>
      </c>
      <c r="D412" s="78">
        <v>15.62</v>
      </c>
      <c r="E412" s="78">
        <v>15.62</v>
      </c>
      <c r="F412" s="78">
        <v>722701</v>
      </c>
      <c r="G412" s="78">
        <v>15.82</v>
      </c>
      <c r="H412" s="78">
        <v>15.48</v>
      </c>
      <c r="I412" s="78">
        <v>15.6</v>
      </c>
      <c r="J412" s="78">
        <v>16.440000000000001</v>
      </c>
      <c r="K412" s="78" t="s">
        <v>162</v>
      </c>
      <c r="L412" s="78">
        <v>0</v>
      </c>
      <c r="M412" s="78">
        <v>7227.01</v>
      </c>
      <c r="N412" s="78">
        <v>11816.05</v>
      </c>
      <c r="O412" s="78">
        <v>8476.34</v>
      </c>
      <c r="P412" s="78">
        <v>35.53</v>
      </c>
      <c r="Q412" s="78" t="s">
        <v>162</v>
      </c>
      <c r="R412" s="78">
        <v>42.73</v>
      </c>
      <c r="S412" s="78" t="s">
        <v>162</v>
      </c>
      <c r="T412" s="78">
        <v>761.78</v>
      </c>
      <c r="U412" s="78">
        <v>764.36</v>
      </c>
      <c r="V412" s="78">
        <v>749.89</v>
      </c>
      <c r="W412" s="78">
        <v>749.89</v>
      </c>
      <c r="X412" s="78">
        <v>9173258</v>
      </c>
    </row>
    <row r="413" spans="1:24" x14ac:dyDescent="0.2">
      <c r="A413" s="78" t="s">
        <v>570</v>
      </c>
      <c r="B413" s="78">
        <v>15.65</v>
      </c>
      <c r="C413" s="78">
        <v>15.91</v>
      </c>
      <c r="D413" s="78">
        <v>15.56</v>
      </c>
      <c r="E413" s="78">
        <v>15.7</v>
      </c>
      <c r="F413" s="78">
        <v>679209</v>
      </c>
      <c r="G413" s="78">
        <v>15.79</v>
      </c>
      <c r="H413" s="78">
        <v>15.55</v>
      </c>
      <c r="I413" s="78">
        <v>15.58</v>
      </c>
      <c r="J413" s="78">
        <v>16.399999999999999</v>
      </c>
      <c r="K413" s="78" t="s">
        <v>162</v>
      </c>
      <c r="L413" s="78">
        <v>0</v>
      </c>
      <c r="M413" s="78">
        <v>6792.09</v>
      </c>
      <c r="N413" s="78">
        <v>9029.93</v>
      </c>
      <c r="O413" s="78">
        <v>8726.2999999999993</v>
      </c>
      <c r="P413" s="78">
        <v>26.66</v>
      </c>
      <c r="Q413" s="78" t="s">
        <v>162</v>
      </c>
      <c r="R413" s="78">
        <v>42.22</v>
      </c>
      <c r="S413" s="78" t="s">
        <v>162</v>
      </c>
      <c r="T413" s="78">
        <v>753.6</v>
      </c>
      <c r="U413" s="78">
        <v>756.2</v>
      </c>
      <c r="V413" s="78">
        <v>738.95</v>
      </c>
      <c r="W413" s="78">
        <v>744.47</v>
      </c>
      <c r="X413" s="78">
        <v>8116033</v>
      </c>
    </row>
    <row r="414" spans="1:24" x14ac:dyDescent="0.2">
      <c r="A414" s="78" t="s">
        <v>571</v>
      </c>
      <c r="B414" s="78">
        <v>15.7</v>
      </c>
      <c r="C414" s="78">
        <v>15.7</v>
      </c>
      <c r="D414" s="78">
        <v>15.12</v>
      </c>
      <c r="E414" s="78">
        <v>15.12</v>
      </c>
      <c r="F414" s="78">
        <v>628730</v>
      </c>
      <c r="G414" s="78">
        <v>15.63</v>
      </c>
      <c r="H414" s="78">
        <v>15.54</v>
      </c>
      <c r="I414" s="78">
        <v>15.54</v>
      </c>
      <c r="J414" s="78">
        <v>16.350000000000001</v>
      </c>
      <c r="K414" s="78" t="s">
        <v>162</v>
      </c>
      <c r="L414" s="78">
        <v>0</v>
      </c>
      <c r="M414" s="78">
        <v>6287.3</v>
      </c>
      <c r="N414" s="78">
        <v>7532.06</v>
      </c>
      <c r="O414" s="78">
        <v>8724.94</v>
      </c>
      <c r="P414" s="78">
        <v>31.09</v>
      </c>
      <c r="Q414" s="78" t="s">
        <v>162</v>
      </c>
      <c r="R414" s="78">
        <v>44.54</v>
      </c>
      <c r="S414" s="78" t="s">
        <v>162</v>
      </c>
      <c r="T414" s="78">
        <v>742.69</v>
      </c>
      <c r="U414" s="78">
        <v>742.69</v>
      </c>
      <c r="V414" s="78">
        <v>724.15</v>
      </c>
      <c r="W414" s="78">
        <v>724.15</v>
      </c>
      <c r="X414" s="78">
        <v>6607894</v>
      </c>
    </row>
    <row r="415" spans="1:24" x14ac:dyDescent="0.2">
      <c r="A415" s="78" t="s">
        <v>572</v>
      </c>
      <c r="B415" s="78">
        <v>15.01</v>
      </c>
      <c r="C415" s="78">
        <v>15.12</v>
      </c>
      <c r="D415" s="78">
        <v>14.91</v>
      </c>
      <c r="E415" s="78">
        <v>15.02</v>
      </c>
      <c r="F415" s="78">
        <v>402633</v>
      </c>
      <c r="G415" s="78">
        <v>15.48</v>
      </c>
      <c r="H415" s="78">
        <v>15.53</v>
      </c>
      <c r="I415" s="78">
        <v>15.48</v>
      </c>
      <c r="J415" s="78">
        <v>16.309999999999999</v>
      </c>
      <c r="K415" s="78" t="s">
        <v>162</v>
      </c>
      <c r="L415" s="78">
        <v>0</v>
      </c>
      <c r="M415" s="78">
        <v>4026.33</v>
      </c>
      <c r="N415" s="78">
        <v>6598.32</v>
      </c>
      <c r="O415" s="78">
        <v>8595.99</v>
      </c>
      <c r="P415" s="78">
        <v>25.39</v>
      </c>
      <c r="Q415" s="78" t="s">
        <v>162</v>
      </c>
      <c r="R415" s="78">
        <v>48.59</v>
      </c>
      <c r="S415" s="78" t="s">
        <v>162</v>
      </c>
      <c r="T415" s="78">
        <v>722.38</v>
      </c>
      <c r="U415" s="78">
        <v>730.36</v>
      </c>
      <c r="V415" s="78">
        <v>720.45</v>
      </c>
      <c r="W415" s="78">
        <v>723.61</v>
      </c>
      <c r="X415" s="78">
        <v>5238138</v>
      </c>
    </row>
    <row r="416" spans="1:24" x14ac:dyDescent="0.2">
      <c r="A416" s="78" t="s">
        <v>573</v>
      </c>
      <c r="B416" s="78">
        <v>15.32</v>
      </c>
      <c r="C416" s="78">
        <v>15.32</v>
      </c>
      <c r="D416" s="78">
        <v>14.95</v>
      </c>
      <c r="E416" s="78">
        <v>15.07</v>
      </c>
      <c r="F416" s="78">
        <v>288497</v>
      </c>
      <c r="G416" s="78">
        <v>15.31</v>
      </c>
      <c r="H416" s="78">
        <v>15.53</v>
      </c>
      <c r="I416" s="78">
        <v>15.42</v>
      </c>
      <c r="J416" s="78">
        <v>16.260000000000002</v>
      </c>
      <c r="K416" s="78" t="s">
        <v>162</v>
      </c>
      <c r="L416" s="78">
        <v>0</v>
      </c>
      <c r="M416" s="78">
        <v>2884.97</v>
      </c>
      <c r="N416" s="78">
        <v>5443.54</v>
      </c>
      <c r="O416" s="78">
        <v>8463.34</v>
      </c>
      <c r="P416" s="78">
        <v>21.62</v>
      </c>
      <c r="Q416" s="78" t="s">
        <v>162</v>
      </c>
      <c r="R416" s="78">
        <v>54.41</v>
      </c>
      <c r="S416" s="78" t="s">
        <v>162</v>
      </c>
      <c r="T416" s="78">
        <v>724.89</v>
      </c>
      <c r="U416" s="78">
        <v>730.3</v>
      </c>
      <c r="V416" s="78">
        <v>723.64</v>
      </c>
      <c r="W416" s="78">
        <v>728.25</v>
      </c>
      <c r="X416" s="78">
        <v>5185624</v>
      </c>
    </row>
    <row r="417" spans="1:24" x14ac:dyDescent="0.2">
      <c r="A417" s="78" t="s">
        <v>574</v>
      </c>
      <c r="B417" s="78">
        <v>15.1</v>
      </c>
      <c r="C417" s="78">
        <v>15.22</v>
      </c>
      <c r="D417" s="78">
        <v>14.66</v>
      </c>
      <c r="E417" s="78">
        <v>14.7</v>
      </c>
      <c r="F417" s="78">
        <v>695360</v>
      </c>
      <c r="G417" s="78">
        <v>15.12</v>
      </c>
      <c r="H417" s="78">
        <v>15.47</v>
      </c>
      <c r="I417" s="78">
        <v>15.35</v>
      </c>
      <c r="J417" s="78">
        <v>16.21</v>
      </c>
      <c r="K417" s="78" t="s">
        <v>162</v>
      </c>
      <c r="L417" s="78">
        <v>0</v>
      </c>
      <c r="M417" s="78">
        <v>6953.6</v>
      </c>
      <c r="N417" s="78">
        <v>5388.86</v>
      </c>
      <c r="O417" s="78">
        <v>8602.4500000000007</v>
      </c>
      <c r="P417" s="78">
        <v>30.21</v>
      </c>
      <c r="Q417" s="78" t="s">
        <v>162</v>
      </c>
      <c r="R417" s="78">
        <v>58.25</v>
      </c>
      <c r="S417" s="78" t="s">
        <v>162</v>
      </c>
      <c r="T417" s="78">
        <v>727.96</v>
      </c>
      <c r="U417" s="78">
        <v>727.96</v>
      </c>
      <c r="V417" s="78">
        <v>704.91</v>
      </c>
      <c r="W417" s="78">
        <v>706.69</v>
      </c>
      <c r="X417" s="78">
        <v>7233442</v>
      </c>
    </row>
    <row r="418" spans="1:24" x14ac:dyDescent="0.2">
      <c r="A418" s="78" t="s">
        <v>575</v>
      </c>
      <c r="B418" s="78">
        <v>14.69</v>
      </c>
      <c r="C418" s="78">
        <v>14.69</v>
      </c>
      <c r="D418" s="78">
        <v>14.17</v>
      </c>
      <c r="E418" s="78">
        <v>14.19</v>
      </c>
      <c r="F418" s="78">
        <v>746018</v>
      </c>
      <c r="G418" s="78">
        <v>14.82</v>
      </c>
      <c r="H418" s="78">
        <v>15.31</v>
      </c>
      <c r="I418" s="78">
        <v>15.27</v>
      </c>
      <c r="J418" s="78">
        <v>16.16</v>
      </c>
      <c r="K418" s="78" t="s">
        <v>162</v>
      </c>
      <c r="L418" s="78">
        <v>0</v>
      </c>
      <c r="M418" s="78">
        <v>7460.18</v>
      </c>
      <c r="N418" s="78">
        <v>5522.48</v>
      </c>
      <c r="O418" s="78">
        <v>7276.2</v>
      </c>
      <c r="P418" s="78">
        <v>21.44</v>
      </c>
      <c r="Q418" s="78" t="s">
        <v>162</v>
      </c>
      <c r="R418" s="78">
        <v>47.32</v>
      </c>
      <c r="S418" s="78" t="s">
        <v>162</v>
      </c>
      <c r="T418" s="78">
        <v>703.42</v>
      </c>
      <c r="U418" s="78">
        <v>706.52</v>
      </c>
      <c r="V418" s="78">
        <v>689.54</v>
      </c>
      <c r="W418" s="78">
        <v>691.14</v>
      </c>
      <c r="X418" s="78">
        <v>5853244</v>
      </c>
    </row>
    <row r="419" spans="1:24" x14ac:dyDescent="0.2">
      <c r="A419" s="78" t="s">
        <v>576</v>
      </c>
      <c r="B419" s="78">
        <v>14.33</v>
      </c>
      <c r="C419" s="78">
        <v>14.33</v>
      </c>
      <c r="D419" s="78">
        <v>14.06</v>
      </c>
      <c r="E419" s="78">
        <v>14.19</v>
      </c>
      <c r="F419" s="78">
        <v>669827</v>
      </c>
      <c r="G419" s="78">
        <v>14.63</v>
      </c>
      <c r="H419" s="78">
        <v>15.13</v>
      </c>
      <c r="I419" s="78">
        <v>15.22</v>
      </c>
      <c r="J419" s="78">
        <v>16.11</v>
      </c>
      <c r="K419" s="78" t="s">
        <v>162</v>
      </c>
      <c r="L419" s="78">
        <v>0</v>
      </c>
      <c r="M419" s="78">
        <v>6698.27</v>
      </c>
      <c r="N419" s="78">
        <v>5604.67</v>
      </c>
      <c r="O419" s="78">
        <v>6568.36</v>
      </c>
      <c r="P419" s="78">
        <v>18.77</v>
      </c>
      <c r="Q419" s="78" t="s">
        <v>162</v>
      </c>
      <c r="R419" s="78">
        <v>49.85</v>
      </c>
      <c r="S419" s="78" t="s">
        <v>162</v>
      </c>
      <c r="T419" s="78">
        <v>685.99</v>
      </c>
      <c r="U419" s="78">
        <v>695.19</v>
      </c>
      <c r="V419" s="78">
        <v>678.35</v>
      </c>
      <c r="W419" s="78">
        <v>690.34</v>
      </c>
      <c r="X419" s="78">
        <v>4778873</v>
      </c>
    </row>
    <row r="420" spans="1:24" x14ac:dyDescent="0.2">
      <c r="A420" s="78" t="s">
        <v>577</v>
      </c>
      <c r="B420" s="78">
        <v>14.19</v>
      </c>
      <c r="C420" s="78">
        <v>14.24</v>
      </c>
      <c r="D420" s="78">
        <v>13.82</v>
      </c>
      <c r="E420" s="78">
        <v>13.82</v>
      </c>
      <c r="F420" s="78">
        <v>656016</v>
      </c>
      <c r="G420" s="78">
        <v>14.39</v>
      </c>
      <c r="H420" s="78">
        <v>14.94</v>
      </c>
      <c r="I420" s="78">
        <v>15.15</v>
      </c>
      <c r="J420" s="78">
        <v>16.04</v>
      </c>
      <c r="K420" s="78" t="s">
        <v>162</v>
      </c>
      <c r="L420" s="78">
        <v>0</v>
      </c>
      <c r="M420" s="78">
        <v>6560.16</v>
      </c>
      <c r="N420" s="78">
        <v>6111.44</v>
      </c>
      <c r="O420" s="78">
        <v>6354.88</v>
      </c>
      <c r="P420" s="78">
        <v>26.97</v>
      </c>
      <c r="Q420" s="78" t="s">
        <v>162</v>
      </c>
      <c r="R420" s="78">
        <v>43.91</v>
      </c>
      <c r="S420" s="78" t="s">
        <v>162</v>
      </c>
      <c r="T420" s="78">
        <v>688.21</v>
      </c>
      <c r="U420" s="78">
        <v>693.76</v>
      </c>
      <c r="V420" s="78">
        <v>680.65</v>
      </c>
      <c r="W420" s="78">
        <v>682.34</v>
      </c>
      <c r="X420" s="78">
        <v>4456482</v>
      </c>
    </row>
    <row r="421" spans="1:24" x14ac:dyDescent="0.2">
      <c r="A421" s="78" t="s">
        <v>578</v>
      </c>
      <c r="B421" s="78">
        <v>13.94</v>
      </c>
      <c r="C421" s="78">
        <v>13.94</v>
      </c>
      <c r="D421" s="78">
        <v>13.02</v>
      </c>
      <c r="E421" s="78">
        <v>13.17</v>
      </c>
      <c r="F421" s="78">
        <v>1057018</v>
      </c>
      <c r="G421" s="78">
        <v>14.01</v>
      </c>
      <c r="H421" s="78">
        <v>14.66</v>
      </c>
      <c r="I421" s="78">
        <v>15.04</v>
      </c>
      <c r="J421" s="78">
        <v>15.97</v>
      </c>
      <c r="K421" s="78" t="s">
        <v>162</v>
      </c>
      <c r="L421" s="78">
        <v>0</v>
      </c>
      <c r="M421" s="78">
        <v>10570.18</v>
      </c>
      <c r="N421" s="78">
        <v>7648.48</v>
      </c>
      <c r="O421" s="78">
        <v>6546.01</v>
      </c>
      <c r="P421" s="78">
        <v>25.82</v>
      </c>
      <c r="Q421" s="78" t="s">
        <v>162</v>
      </c>
      <c r="R421" s="78">
        <v>39.74</v>
      </c>
      <c r="S421" s="78" t="s">
        <v>162</v>
      </c>
      <c r="T421" s="78">
        <v>680.47</v>
      </c>
      <c r="U421" s="78">
        <v>682.67</v>
      </c>
      <c r="V421" s="78">
        <v>660.12</v>
      </c>
      <c r="W421" s="78">
        <v>661.49</v>
      </c>
      <c r="X421" s="78">
        <v>4785551</v>
      </c>
    </row>
    <row r="422" spans="1:24" x14ac:dyDescent="0.2">
      <c r="A422" s="78" t="s">
        <v>579</v>
      </c>
      <c r="B422" s="78">
        <v>13.17</v>
      </c>
      <c r="C422" s="78">
        <v>13.68</v>
      </c>
      <c r="D422" s="78">
        <v>13.17</v>
      </c>
      <c r="E422" s="78">
        <v>13.45</v>
      </c>
      <c r="F422" s="78">
        <v>860369</v>
      </c>
      <c r="G422" s="78">
        <v>13.76</v>
      </c>
      <c r="H422" s="78">
        <v>14.44</v>
      </c>
      <c r="I422" s="78">
        <v>14.96</v>
      </c>
      <c r="J422" s="78">
        <v>15.91</v>
      </c>
      <c r="K422" s="78" t="s">
        <v>162</v>
      </c>
      <c r="L422" s="78">
        <v>0</v>
      </c>
      <c r="M422" s="78">
        <v>8603.69</v>
      </c>
      <c r="N422" s="78">
        <v>7978.5</v>
      </c>
      <c r="O422" s="78">
        <v>6683.68</v>
      </c>
      <c r="P422" s="78">
        <v>21.38</v>
      </c>
      <c r="Q422" s="78" t="s">
        <v>162</v>
      </c>
      <c r="R422" s="78">
        <v>37.78</v>
      </c>
      <c r="S422" s="78" t="s">
        <v>162</v>
      </c>
      <c r="T422" s="78">
        <v>662.78</v>
      </c>
      <c r="U422" s="78">
        <v>680.48</v>
      </c>
      <c r="V422" s="78">
        <v>662.78</v>
      </c>
      <c r="W422" s="78">
        <v>676.96</v>
      </c>
      <c r="X422" s="78">
        <v>5945532</v>
      </c>
    </row>
    <row r="423" spans="1:24" x14ac:dyDescent="0.2">
      <c r="A423" s="78" t="s">
        <v>580</v>
      </c>
      <c r="B423" s="78">
        <v>13.5</v>
      </c>
      <c r="C423" s="78">
        <v>13.75</v>
      </c>
      <c r="D423" s="78">
        <v>13.4</v>
      </c>
      <c r="E423" s="78">
        <v>13.72</v>
      </c>
      <c r="F423" s="78">
        <v>686191</v>
      </c>
      <c r="G423" s="78">
        <v>13.67</v>
      </c>
      <c r="H423" s="78">
        <v>14.24</v>
      </c>
      <c r="I423" s="78">
        <v>14.9</v>
      </c>
      <c r="J423" s="78">
        <v>15.85</v>
      </c>
      <c r="K423" s="78" t="s">
        <v>162</v>
      </c>
      <c r="L423" s="78">
        <v>0</v>
      </c>
      <c r="M423" s="78">
        <v>6861.91</v>
      </c>
      <c r="N423" s="78">
        <v>7858.84</v>
      </c>
      <c r="O423" s="78">
        <v>6690.66</v>
      </c>
      <c r="P423" s="78">
        <v>20.260000000000002</v>
      </c>
      <c r="Q423" s="78" t="s">
        <v>162</v>
      </c>
      <c r="R423" s="78">
        <v>36.74</v>
      </c>
      <c r="S423" s="78" t="s">
        <v>162</v>
      </c>
      <c r="T423" s="78">
        <v>674.19</v>
      </c>
      <c r="U423" s="78">
        <v>691.06</v>
      </c>
      <c r="V423" s="78">
        <v>671.61</v>
      </c>
      <c r="W423" s="78">
        <v>689.64</v>
      </c>
      <c r="X423" s="78">
        <v>5422737</v>
      </c>
    </row>
    <row r="424" spans="1:24" x14ac:dyDescent="0.2">
      <c r="A424" s="78" t="s">
        <v>581</v>
      </c>
      <c r="B424" s="78">
        <v>13.8</v>
      </c>
      <c r="C424" s="78">
        <v>13.85</v>
      </c>
      <c r="D424" s="78">
        <v>13.57</v>
      </c>
      <c r="E424" s="78">
        <v>13.84</v>
      </c>
      <c r="F424" s="78">
        <v>726747</v>
      </c>
      <c r="G424" s="78">
        <v>13.6</v>
      </c>
      <c r="H424" s="78">
        <v>14.12</v>
      </c>
      <c r="I424" s="78">
        <v>14.83</v>
      </c>
      <c r="J424" s="78">
        <v>15.79</v>
      </c>
      <c r="K424" s="78" t="s">
        <v>162</v>
      </c>
      <c r="L424" s="78">
        <v>0</v>
      </c>
      <c r="M424" s="78">
        <v>7267.47</v>
      </c>
      <c r="N424" s="78">
        <v>7972.68</v>
      </c>
      <c r="O424" s="78">
        <v>6788.68</v>
      </c>
      <c r="P424" s="78">
        <v>29.37</v>
      </c>
      <c r="Q424" s="78" t="s">
        <v>162</v>
      </c>
      <c r="R424" s="78">
        <v>41.39</v>
      </c>
      <c r="S424" s="78" t="s">
        <v>162</v>
      </c>
      <c r="T424" s="78">
        <v>690.35</v>
      </c>
      <c r="U424" s="78">
        <v>693.64</v>
      </c>
      <c r="V424" s="78">
        <v>686.27</v>
      </c>
      <c r="W424" s="78">
        <v>690.77</v>
      </c>
      <c r="X424" s="78">
        <v>4349179</v>
      </c>
    </row>
    <row r="425" spans="1:24" x14ac:dyDescent="0.2">
      <c r="A425" s="78" t="s">
        <v>582</v>
      </c>
      <c r="B425" s="78">
        <v>14.08</v>
      </c>
      <c r="C425" s="78">
        <v>14.6</v>
      </c>
      <c r="D425" s="78">
        <v>13.87</v>
      </c>
      <c r="E425" s="78">
        <v>14.37</v>
      </c>
      <c r="F425" s="78">
        <v>1432904</v>
      </c>
      <c r="G425" s="78">
        <v>13.71</v>
      </c>
      <c r="H425" s="78">
        <v>14.05</v>
      </c>
      <c r="I425" s="78">
        <v>14.79</v>
      </c>
      <c r="J425" s="78">
        <v>15.75</v>
      </c>
      <c r="K425" s="78" t="s">
        <v>162</v>
      </c>
      <c r="L425" s="78">
        <v>0</v>
      </c>
      <c r="M425" s="78">
        <v>14329.04</v>
      </c>
      <c r="N425" s="78">
        <v>9526.4599999999991</v>
      </c>
      <c r="O425" s="78">
        <v>7818.95</v>
      </c>
      <c r="P425" s="78">
        <v>25.5</v>
      </c>
      <c r="Q425" s="78" t="s">
        <v>162</v>
      </c>
      <c r="R425" s="78">
        <v>54.61</v>
      </c>
      <c r="S425" s="78" t="s">
        <v>162</v>
      </c>
      <c r="T425" s="78">
        <v>691.39</v>
      </c>
      <c r="U425" s="78">
        <v>712.78</v>
      </c>
      <c r="V425" s="78">
        <v>691.39</v>
      </c>
      <c r="W425" s="78">
        <v>712.7</v>
      </c>
      <c r="X425" s="78">
        <v>7160979</v>
      </c>
    </row>
    <row r="426" spans="1:24" x14ac:dyDescent="0.2">
      <c r="A426" s="78" t="s">
        <v>583</v>
      </c>
      <c r="B426" s="78">
        <v>14.35</v>
      </c>
      <c r="C426" s="78">
        <v>14.47</v>
      </c>
      <c r="D426" s="78">
        <v>14.15</v>
      </c>
      <c r="E426" s="78">
        <v>14.38</v>
      </c>
      <c r="F426" s="78">
        <v>984612</v>
      </c>
      <c r="G426" s="78">
        <v>13.95</v>
      </c>
      <c r="H426" s="78">
        <v>13.98</v>
      </c>
      <c r="I426" s="78">
        <v>14.76</v>
      </c>
      <c r="J426" s="78">
        <v>15.71</v>
      </c>
      <c r="K426" s="78" t="s">
        <v>162</v>
      </c>
      <c r="L426" s="78">
        <v>0</v>
      </c>
      <c r="M426" s="78">
        <v>9846.1200000000008</v>
      </c>
      <c r="N426" s="78">
        <v>9381.65</v>
      </c>
      <c r="O426" s="78">
        <v>8515.06</v>
      </c>
      <c r="P426" s="78">
        <v>24.72</v>
      </c>
      <c r="Q426" s="78" t="s">
        <v>162</v>
      </c>
      <c r="R426" s="78">
        <v>51.49</v>
      </c>
      <c r="S426" s="78" t="s">
        <v>162</v>
      </c>
      <c r="T426" s="78">
        <v>712.15</v>
      </c>
      <c r="U426" s="78">
        <v>722.52</v>
      </c>
      <c r="V426" s="78">
        <v>709.92</v>
      </c>
      <c r="W426" s="78">
        <v>721.85</v>
      </c>
      <c r="X426" s="78">
        <v>7759452</v>
      </c>
    </row>
    <row r="427" spans="1:24" x14ac:dyDescent="0.2">
      <c r="A427" s="78" t="s">
        <v>584</v>
      </c>
      <c r="B427" s="78">
        <v>14.37</v>
      </c>
      <c r="C427" s="78">
        <v>14.37</v>
      </c>
      <c r="D427" s="78">
        <v>14.1</v>
      </c>
      <c r="E427" s="78">
        <v>14.12</v>
      </c>
      <c r="F427" s="78">
        <v>850595</v>
      </c>
      <c r="G427" s="78">
        <v>14.09</v>
      </c>
      <c r="H427" s="78">
        <v>13.93</v>
      </c>
      <c r="I427" s="78">
        <v>14.7</v>
      </c>
      <c r="J427" s="78">
        <v>15.65</v>
      </c>
      <c r="K427" s="78" t="s">
        <v>162</v>
      </c>
      <c r="L427" s="78">
        <v>0</v>
      </c>
      <c r="M427" s="78">
        <v>8505.9500000000007</v>
      </c>
      <c r="N427" s="78">
        <v>9362.1</v>
      </c>
      <c r="O427" s="78">
        <v>8670.2999999999993</v>
      </c>
      <c r="P427" s="78">
        <v>23.83</v>
      </c>
      <c r="Q427" s="78" t="s">
        <v>162</v>
      </c>
      <c r="R427" s="78">
        <v>42.34</v>
      </c>
      <c r="S427" s="78" t="s">
        <v>162</v>
      </c>
      <c r="T427" s="78">
        <v>720.39</v>
      </c>
      <c r="U427" s="78">
        <v>724.7</v>
      </c>
      <c r="V427" s="78">
        <v>711.63</v>
      </c>
      <c r="W427" s="78">
        <v>711.8</v>
      </c>
      <c r="X427" s="78">
        <v>7193188</v>
      </c>
    </row>
    <row r="428" spans="1:24" x14ac:dyDescent="0.2">
      <c r="A428" s="78" t="s">
        <v>585</v>
      </c>
      <c r="B428" s="78">
        <v>14.14</v>
      </c>
      <c r="C428" s="78">
        <v>14.3</v>
      </c>
      <c r="D428" s="78">
        <v>13.81</v>
      </c>
      <c r="E428" s="78">
        <v>13.95</v>
      </c>
      <c r="F428" s="78">
        <v>796843</v>
      </c>
      <c r="G428" s="78">
        <v>14.13</v>
      </c>
      <c r="H428" s="78">
        <v>13.9</v>
      </c>
      <c r="I428" s="78">
        <v>14.6</v>
      </c>
      <c r="J428" s="78">
        <v>15.6</v>
      </c>
      <c r="K428" s="78" t="s">
        <v>162</v>
      </c>
      <c r="L428" s="78">
        <v>0</v>
      </c>
      <c r="M428" s="78">
        <v>7968.43</v>
      </c>
      <c r="N428" s="78">
        <v>9583.4</v>
      </c>
      <c r="O428" s="78">
        <v>8721.1200000000008</v>
      </c>
      <c r="P428" s="78">
        <v>22.4</v>
      </c>
      <c r="Q428" s="78" t="s">
        <v>162</v>
      </c>
      <c r="R428" s="78">
        <v>45.98</v>
      </c>
      <c r="S428" s="78" t="s">
        <v>162</v>
      </c>
      <c r="T428" s="78">
        <v>711.83</v>
      </c>
      <c r="U428" s="78">
        <v>721.26</v>
      </c>
      <c r="V428" s="78">
        <v>700.97</v>
      </c>
      <c r="W428" s="78">
        <v>708.87</v>
      </c>
      <c r="X428" s="78">
        <v>5987717</v>
      </c>
    </row>
    <row r="429" spans="1:24" x14ac:dyDescent="0.2">
      <c r="A429" s="78" t="s">
        <v>586</v>
      </c>
      <c r="B429" s="78">
        <v>14.01</v>
      </c>
      <c r="C429" s="78">
        <v>14.09</v>
      </c>
      <c r="D429" s="78">
        <v>13.61</v>
      </c>
      <c r="E429" s="78">
        <v>13.72</v>
      </c>
      <c r="F429" s="78">
        <v>545724</v>
      </c>
      <c r="G429" s="78">
        <v>14.11</v>
      </c>
      <c r="H429" s="78">
        <v>13.85</v>
      </c>
      <c r="I429" s="78">
        <v>14.49</v>
      </c>
      <c r="J429" s="78">
        <v>15.56</v>
      </c>
      <c r="K429" s="78" t="s">
        <v>162</v>
      </c>
      <c r="L429" s="78">
        <v>0</v>
      </c>
      <c r="M429" s="78">
        <v>5457.24</v>
      </c>
      <c r="N429" s="78">
        <v>9221.36</v>
      </c>
      <c r="O429" s="78">
        <v>8597.02</v>
      </c>
      <c r="P429" s="78">
        <v>20.309999999999999</v>
      </c>
      <c r="Q429" s="78" t="s">
        <v>162</v>
      </c>
      <c r="R429" s="78">
        <v>41.84</v>
      </c>
      <c r="S429" s="78" t="s">
        <v>162</v>
      </c>
      <c r="T429" s="78">
        <v>706.23</v>
      </c>
      <c r="U429" s="78">
        <v>707.13</v>
      </c>
      <c r="V429" s="78">
        <v>694.12</v>
      </c>
      <c r="W429" s="78">
        <v>701.96</v>
      </c>
      <c r="X429" s="78">
        <v>6047798</v>
      </c>
    </row>
    <row r="430" spans="1:24" x14ac:dyDescent="0.2">
      <c r="A430" s="78" t="s">
        <v>587</v>
      </c>
      <c r="B430" s="78">
        <v>13.78</v>
      </c>
      <c r="C430" s="78">
        <v>14.13</v>
      </c>
      <c r="D430" s="78">
        <v>13.7</v>
      </c>
      <c r="E430" s="78">
        <v>13.9</v>
      </c>
      <c r="F430" s="78">
        <v>760879</v>
      </c>
      <c r="G430" s="78">
        <v>14.01</v>
      </c>
      <c r="H430" s="78">
        <v>13.86</v>
      </c>
      <c r="I430" s="78">
        <v>14.4</v>
      </c>
      <c r="J430" s="78">
        <v>15.52</v>
      </c>
      <c r="K430" s="78" t="s">
        <v>162</v>
      </c>
      <c r="L430" s="78">
        <v>0</v>
      </c>
      <c r="M430" s="78">
        <v>7608.79</v>
      </c>
      <c r="N430" s="78">
        <v>7877.31</v>
      </c>
      <c r="O430" s="78">
        <v>8701.8799999999992</v>
      </c>
      <c r="P430" s="78">
        <v>29.83</v>
      </c>
      <c r="Q430" s="78" t="s">
        <v>162</v>
      </c>
      <c r="R430" s="78">
        <v>44.62</v>
      </c>
      <c r="S430" s="78" t="s">
        <v>162</v>
      </c>
      <c r="T430" s="78">
        <v>700.94</v>
      </c>
      <c r="U430" s="78">
        <v>711.87</v>
      </c>
      <c r="V430" s="78">
        <v>698.97</v>
      </c>
      <c r="W430" s="78">
        <v>705.39</v>
      </c>
      <c r="X430" s="78">
        <v>5172678</v>
      </c>
    </row>
    <row r="431" spans="1:24" x14ac:dyDescent="0.2">
      <c r="A431" s="78" t="s">
        <v>588</v>
      </c>
      <c r="B431" s="78">
        <v>13.9</v>
      </c>
      <c r="C431" s="78">
        <v>13.99</v>
      </c>
      <c r="D431" s="78">
        <v>13.63</v>
      </c>
      <c r="E431" s="78">
        <v>13.76</v>
      </c>
      <c r="F431" s="78">
        <v>491287</v>
      </c>
      <c r="G431" s="78">
        <v>13.89</v>
      </c>
      <c r="H431" s="78">
        <v>13.92</v>
      </c>
      <c r="I431" s="78">
        <v>14.29</v>
      </c>
      <c r="J431" s="78">
        <v>15.48</v>
      </c>
      <c r="K431" s="78" t="s">
        <v>162</v>
      </c>
      <c r="L431" s="78">
        <v>0</v>
      </c>
      <c r="M431" s="78">
        <v>4912.87</v>
      </c>
      <c r="N431" s="78">
        <v>6890.66</v>
      </c>
      <c r="O431" s="78">
        <v>8136.15</v>
      </c>
      <c r="P431" s="78">
        <v>21.77</v>
      </c>
      <c r="Q431" s="78" t="s">
        <v>162</v>
      </c>
      <c r="R431" s="78">
        <v>40.1</v>
      </c>
      <c r="S431" s="78" t="s">
        <v>162</v>
      </c>
      <c r="T431" s="78">
        <v>706.09</v>
      </c>
      <c r="U431" s="78">
        <v>711.41</v>
      </c>
      <c r="V431" s="78">
        <v>701.64</v>
      </c>
      <c r="W431" s="78">
        <v>709.09</v>
      </c>
      <c r="X431" s="78">
        <v>4990477</v>
      </c>
    </row>
    <row r="432" spans="1:24" x14ac:dyDescent="0.2">
      <c r="A432" s="78" t="s">
        <v>589</v>
      </c>
      <c r="B432" s="78">
        <v>13.88</v>
      </c>
      <c r="C432" s="78">
        <v>14.08</v>
      </c>
      <c r="D432" s="78">
        <v>13.77</v>
      </c>
      <c r="E432" s="78">
        <v>14.03</v>
      </c>
      <c r="F432" s="78">
        <v>675101</v>
      </c>
      <c r="G432" s="78">
        <v>13.87</v>
      </c>
      <c r="H432" s="78">
        <v>13.98</v>
      </c>
      <c r="I432" s="78">
        <v>14.21</v>
      </c>
      <c r="J432" s="78">
        <v>15.44</v>
      </c>
      <c r="K432" s="78" t="s">
        <v>162</v>
      </c>
      <c r="L432" s="78">
        <v>0</v>
      </c>
      <c r="M432" s="78">
        <v>6751.01</v>
      </c>
      <c r="N432" s="78">
        <v>6539.67</v>
      </c>
      <c r="O432" s="78">
        <v>7950.88</v>
      </c>
      <c r="P432" s="78">
        <v>20.12</v>
      </c>
      <c r="Q432" s="78" t="s">
        <v>162</v>
      </c>
      <c r="R432" s="78">
        <v>41.2</v>
      </c>
      <c r="S432" s="78" t="s">
        <v>162</v>
      </c>
      <c r="T432" s="78">
        <v>709.29</v>
      </c>
      <c r="U432" s="78">
        <v>721.68</v>
      </c>
      <c r="V432" s="78">
        <v>709.29</v>
      </c>
      <c r="W432" s="78">
        <v>720.52</v>
      </c>
      <c r="X432" s="78">
        <v>6401506</v>
      </c>
    </row>
    <row r="433" spans="1:24" x14ac:dyDescent="0.2">
      <c r="A433" s="78" t="s">
        <v>590</v>
      </c>
      <c r="B433" s="78">
        <v>14.08</v>
      </c>
      <c r="C433" s="78">
        <v>14.13</v>
      </c>
      <c r="D433" s="78">
        <v>13.87</v>
      </c>
      <c r="E433" s="78">
        <v>14.13</v>
      </c>
      <c r="F433" s="78">
        <v>714801</v>
      </c>
      <c r="G433" s="78">
        <v>13.91</v>
      </c>
      <c r="H433" s="78">
        <v>14.02</v>
      </c>
      <c r="I433" s="78">
        <v>14.13</v>
      </c>
      <c r="J433" s="78">
        <v>15.41</v>
      </c>
      <c r="K433" s="78" t="s">
        <v>162</v>
      </c>
      <c r="L433" s="78">
        <v>0</v>
      </c>
      <c r="M433" s="78">
        <v>7148.01</v>
      </c>
      <c r="N433" s="78">
        <v>6375.58</v>
      </c>
      <c r="O433" s="78">
        <v>7979.49</v>
      </c>
      <c r="P433" s="78">
        <v>19.079999999999998</v>
      </c>
      <c r="Q433" s="78" t="s">
        <v>162</v>
      </c>
      <c r="R433" s="78">
        <v>54.36</v>
      </c>
      <c r="S433" s="78" t="s">
        <v>162</v>
      </c>
      <c r="T433" s="78">
        <v>720.85</v>
      </c>
      <c r="U433" s="78">
        <v>722.61</v>
      </c>
      <c r="V433" s="78">
        <v>715.92</v>
      </c>
      <c r="W433" s="78">
        <v>719.45</v>
      </c>
      <c r="X433" s="78">
        <v>5538692</v>
      </c>
    </row>
    <row r="434" spans="1:24" x14ac:dyDescent="0.2">
      <c r="A434" s="78" t="s">
        <v>591</v>
      </c>
      <c r="B434" s="78">
        <v>14.1</v>
      </c>
      <c r="C434" s="78">
        <v>14.22</v>
      </c>
      <c r="D434" s="78">
        <v>13.92</v>
      </c>
      <c r="E434" s="78">
        <v>14.18</v>
      </c>
      <c r="F434" s="78">
        <v>596925</v>
      </c>
      <c r="G434" s="78">
        <v>14</v>
      </c>
      <c r="H434" s="78">
        <v>14.05</v>
      </c>
      <c r="I434" s="78">
        <v>14.09</v>
      </c>
      <c r="J434" s="78">
        <v>15.37</v>
      </c>
      <c r="K434" s="78" t="s">
        <v>162</v>
      </c>
      <c r="L434" s="78">
        <v>0</v>
      </c>
      <c r="M434" s="78">
        <v>5969.25</v>
      </c>
      <c r="N434" s="78">
        <v>6477.99</v>
      </c>
      <c r="O434" s="78">
        <v>7849.67</v>
      </c>
      <c r="P434" s="78">
        <v>25.59</v>
      </c>
      <c r="Q434" s="78" t="s">
        <v>162</v>
      </c>
      <c r="R434" s="78">
        <v>53.61</v>
      </c>
      <c r="S434" s="78" t="s">
        <v>162</v>
      </c>
      <c r="T434" s="78">
        <v>716.53</v>
      </c>
      <c r="U434" s="78">
        <v>724.29</v>
      </c>
      <c r="V434" s="78">
        <v>714.7</v>
      </c>
      <c r="W434" s="78">
        <v>724.28</v>
      </c>
      <c r="X434" s="78">
        <v>4823413</v>
      </c>
    </row>
    <row r="435" spans="1:24" x14ac:dyDescent="0.2">
      <c r="A435" s="78" t="s">
        <v>592</v>
      </c>
      <c r="B435" s="78">
        <v>14.18</v>
      </c>
      <c r="C435" s="78">
        <v>14.3</v>
      </c>
      <c r="D435" s="78">
        <v>13.98</v>
      </c>
      <c r="E435" s="78">
        <v>14</v>
      </c>
      <c r="F435" s="78">
        <v>711584</v>
      </c>
      <c r="G435" s="78">
        <v>14.02</v>
      </c>
      <c r="H435" s="78">
        <v>14.02</v>
      </c>
      <c r="I435" s="78">
        <v>14.03</v>
      </c>
      <c r="J435" s="78">
        <v>15.33</v>
      </c>
      <c r="K435" s="78" t="s">
        <v>162</v>
      </c>
      <c r="L435" s="78">
        <v>0</v>
      </c>
      <c r="M435" s="78">
        <v>7115.84</v>
      </c>
      <c r="N435" s="78">
        <v>6379.4</v>
      </c>
      <c r="O435" s="78">
        <v>7128.35</v>
      </c>
      <c r="P435" s="78">
        <v>30.3</v>
      </c>
      <c r="Q435" s="78" t="s">
        <v>162</v>
      </c>
      <c r="R435" s="78">
        <v>52.73</v>
      </c>
      <c r="S435" s="78" t="s">
        <v>162</v>
      </c>
      <c r="T435" s="78">
        <v>723.83</v>
      </c>
      <c r="U435" s="78">
        <v>725.38</v>
      </c>
      <c r="V435" s="78">
        <v>710.55</v>
      </c>
      <c r="W435" s="78">
        <v>711.26</v>
      </c>
      <c r="X435" s="78">
        <v>5466438</v>
      </c>
    </row>
    <row r="436" spans="1:24" x14ac:dyDescent="0.2">
      <c r="A436" s="78" t="s">
        <v>593</v>
      </c>
      <c r="B436" s="78">
        <v>14</v>
      </c>
      <c r="C436" s="78">
        <v>14.27</v>
      </c>
      <c r="D436" s="78">
        <v>13.81</v>
      </c>
      <c r="E436" s="78">
        <v>14.09</v>
      </c>
      <c r="F436" s="78">
        <v>923752</v>
      </c>
      <c r="G436" s="78">
        <v>14.09</v>
      </c>
      <c r="H436" s="78">
        <v>13.99</v>
      </c>
      <c r="I436" s="78">
        <v>13.99</v>
      </c>
      <c r="J436" s="78">
        <v>15.27</v>
      </c>
      <c r="K436" s="78" t="s">
        <v>162</v>
      </c>
      <c r="L436" s="78">
        <v>0</v>
      </c>
      <c r="M436" s="78">
        <v>9237.52</v>
      </c>
      <c r="N436" s="78">
        <v>7244.33</v>
      </c>
      <c r="O436" s="78">
        <v>7067.49</v>
      </c>
      <c r="P436" s="78">
        <v>25.67</v>
      </c>
      <c r="Q436" s="78" t="s">
        <v>162</v>
      </c>
      <c r="R436" s="78">
        <v>53.76</v>
      </c>
      <c r="S436" s="78" t="s">
        <v>162</v>
      </c>
      <c r="T436" s="78">
        <v>707.31</v>
      </c>
      <c r="U436" s="78">
        <v>713.96</v>
      </c>
      <c r="V436" s="78">
        <v>704.41</v>
      </c>
      <c r="W436" s="78">
        <v>707.75</v>
      </c>
      <c r="X436" s="78">
        <v>4503437</v>
      </c>
    </row>
    <row r="437" spans="1:24" x14ac:dyDescent="0.2">
      <c r="A437" s="78" t="s">
        <v>594</v>
      </c>
      <c r="B437" s="78">
        <v>14.12</v>
      </c>
      <c r="C437" s="78">
        <v>14.26</v>
      </c>
      <c r="D437" s="78">
        <v>13.86</v>
      </c>
      <c r="E437" s="78">
        <v>13.86</v>
      </c>
      <c r="F437" s="78">
        <v>726741</v>
      </c>
      <c r="G437" s="78">
        <v>14.05</v>
      </c>
      <c r="H437" s="78">
        <v>13.96</v>
      </c>
      <c r="I437" s="78">
        <v>13.94</v>
      </c>
      <c r="J437" s="78">
        <v>15.22</v>
      </c>
      <c r="K437" s="78" t="s">
        <v>162</v>
      </c>
      <c r="L437" s="78">
        <v>0</v>
      </c>
      <c r="M437" s="78">
        <v>7267.41</v>
      </c>
      <c r="N437" s="78">
        <v>7347.61</v>
      </c>
      <c r="O437" s="78">
        <v>6943.64</v>
      </c>
      <c r="P437" s="78">
        <v>26.76</v>
      </c>
      <c r="Q437" s="78" t="s">
        <v>162</v>
      </c>
      <c r="R437" s="78">
        <v>48.43</v>
      </c>
      <c r="S437" s="78" t="s">
        <v>162</v>
      </c>
      <c r="T437" s="78">
        <v>707.88</v>
      </c>
      <c r="U437" s="78">
        <v>710.98</v>
      </c>
      <c r="V437" s="78">
        <v>696.45</v>
      </c>
      <c r="W437" s="78">
        <v>697.44</v>
      </c>
      <c r="X437" s="78">
        <v>5334304</v>
      </c>
    </row>
    <row r="438" spans="1:24" x14ac:dyDescent="0.2">
      <c r="A438" s="78" t="s">
        <v>595</v>
      </c>
      <c r="B438" s="78">
        <v>13.8</v>
      </c>
      <c r="C438" s="78">
        <v>13.94</v>
      </c>
      <c r="D438" s="78">
        <v>13.45</v>
      </c>
      <c r="E438" s="78">
        <v>13.45</v>
      </c>
      <c r="F438" s="78">
        <v>706153</v>
      </c>
      <c r="G438" s="78">
        <v>13.92</v>
      </c>
      <c r="H438" s="78">
        <v>13.91</v>
      </c>
      <c r="I438" s="78">
        <v>13.91</v>
      </c>
      <c r="J438" s="78">
        <v>15.17</v>
      </c>
      <c r="K438" s="78" t="s">
        <v>162</v>
      </c>
      <c r="L438" s="78">
        <v>0</v>
      </c>
      <c r="M438" s="78">
        <v>7061.53</v>
      </c>
      <c r="N438" s="78">
        <v>7330.31</v>
      </c>
      <c r="O438" s="78">
        <v>6852.95</v>
      </c>
      <c r="P438" s="78">
        <v>27.98</v>
      </c>
      <c r="Q438" s="78" t="s">
        <v>162</v>
      </c>
      <c r="R438" s="78">
        <v>39.200000000000003</v>
      </c>
      <c r="S438" s="78" t="s">
        <v>162</v>
      </c>
      <c r="T438" s="78">
        <v>695.89</v>
      </c>
      <c r="U438" s="78">
        <v>697.46</v>
      </c>
      <c r="V438" s="78">
        <v>680.91</v>
      </c>
      <c r="W438" s="78">
        <v>685.33</v>
      </c>
      <c r="X438" s="78">
        <v>5193825</v>
      </c>
    </row>
    <row r="439" spans="1:24" x14ac:dyDescent="0.2">
      <c r="A439" s="78" t="s">
        <v>596</v>
      </c>
      <c r="B439" s="78">
        <v>13.44</v>
      </c>
      <c r="C439" s="78">
        <v>13.53</v>
      </c>
      <c r="D439" s="78">
        <v>13.35</v>
      </c>
      <c r="E439" s="78">
        <v>13.46</v>
      </c>
      <c r="F439" s="78">
        <v>284910</v>
      </c>
      <c r="G439" s="78">
        <v>13.77</v>
      </c>
      <c r="H439" s="78">
        <v>13.89</v>
      </c>
      <c r="I439" s="78">
        <v>13.87</v>
      </c>
      <c r="J439" s="78">
        <v>15.12</v>
      </c>
      <c r="K439" s="78" t="s">
        <v>162</v>
      </c>
      <c r="L439" s="78">
        <v>0</v>
      </c>
      <c r="M439" s="78">
        <v>2849.1</v>
      </c>
      <c r="N439" s="78">
        <v>6706.28</v>
      </c>
      <c r="O439" s="78">
        <v>6592.13</v>
      </c>
      <c r="P439" s="78">
        <v>26.14</v>
      </c>
      <c r="Q439" s="78" t="s">
        <v>162</v>
      </c>
      <c r="R439" s="78">
        <v>39.18</v>
      </c>
      <c r="S439" s="78" t="s">
        <v>162</v>
      </c>
      <c r="T439" s="78">
        <v>684.34</v>
      </c>
      <c r="U439" s="78">
        <v>691.6</v>
      </c>
      <c r="V439" s="78">
        <v>682.76</v>
      </c>
      <c r="W439" s="78">
        <v>688.12</v>
      </c>
      <c r="X439" s="78">
        <v>3560575</v>
      </c>
    </row>
    <row r="440" spans="1:24" x14ac:dyDescent="0.2">
      <c r="A440" s="78" t="s">
        <v>597</v>
      </c>
      <c r="B440" s="78">
        <v>13.5</v>
      </c>
      <c r="C440" s="78">
        <v>13.64</v>
      </c>
      <c r="D440" s="78">
        <v>13.46</v>
      </c>
      <c r="E440" s="78">
        <v>13.49</v>
      </c>
      <c r="F440" s="78">
        <v>354740</v>
      </c>
      <c r="G440" s="78">
        <v>13.67</v>
      </c>
      <c r="H440" s="78">
        <v>13.85</v>
      </c>
      <c r="I440" s="78">
        <v>13.85</v>
      </c>
      <c r="J440" s="78">
        <v>15.08</v>
      </c>
      <c r="K440" s="78" t="s">
        <v>162</v>
      </c>
      <c r="L440" s="78">
        <v>0</v>
      </c>
      <c r="M440" s="78">
        <v>3547.4</v>
      </c>
      <c r="N440" s="78">
        <v>5992.59</v>
      </c>
      <c r="O440" s="78">
        <v>6185.99</v>
      </c>
      <c r="P440" s="78">
        <v>24.14</v>
      </c>
      <c r="Q440" s="78" t="s">
        <v>162</v>
      </c>
      <c r="R440" s="78">
        <v>39.47</v>
      </c>
      <c r="S440" s="78" t="s">
        <v>162</v>
      </c>
      <c r="T440" s="78">
        <v>688.51</v>
      </c>
      <c r="U440" s="78">
        <v>694.67</v>
      </c>
      <c r="V440" s="78">
        <v>687.79</v>
      </c>
      <c r="W440" s="78">
        <v>689.61</v>
      </c>
      <c r="X440" s="78">
        <v>3599959</v>
      </c>
    </row>
    <row r="441" spans="1:24" x14ac:dyDescent="0.2">
      <c r="A441" s="78" t="s">
        <v>598</v>
      </c>
      <c r="B441" s="78">
        <v>13.64</v>
      </c>
      <c r="C441" s="78">
        <v>14.8</v>
      </c>
      <c r="D441" s="78">
        <v>13.64</v>
      </c>
      <c r="E441" s="78">
        <v>14.3</v>
      </c>
      <c r="F441" s="78">
        <v>3076286</v>
      </c>
      <c r="G441" s="78">
        <v>13.71</v>
      </c>
      <c r="H441" s="78">
        <v>13.9</v>
      </c>
      <c r="I441" s="78">
        <v>13.91</v>
      </c>
      <c r="J441" s="78">
        <v>15.04</v>
      </c>
      <c r="K441" s="78" t="s">
        <v>162</v>
      </c>
      <c r="L441" s="78">
        <v>0</v>
      </c>
      <c r="M441" s="78">
        <v>30762.86</v>
      </c>
      <c r="N441" s="78">
        <v>10297.66</v>
      </c>
      <c r="O441" s="78">
        <v>8770.99</v>
      </c>
      <c r="P441" s="78">
        <v>38.28</v>
      </c>
      <c r="Q441" s="78" t="s">
        <v>162</v>
      </c>
      <c r="R441" s="78">
        <v>56.84</v>
      </c>
      <c r="S441" s="78" t="s">
        <v>162</v>
      </c>
      <c r="T441" s="78">
        <v>689.63</v>
      </c>
      <c r="U441" s="78">
        <v>691.65</v>
      </c>
      <c r="V441" s="78">
        <v>685.05</v>
      </c>
      <c r="W441" s="78">
        <v>691.65</v>
      </c>
      <c r="X441" s="78">
        <v>3571402</v>
      </c>
    </row>
    <row r="442" spans="1:24" x14ac:dyDescent="0.2">
      <c r="A442" s="78" t="s">
        <v>599</v>
      </c>
      <c r="B442" s="78">
        <v>14.59</v>
      </c>
      <c r="C442" s="78">
        <v>15.41</v>
      </c>
      <c r="D442" s="78">
        <v>14.57</v>
      </c>
      <c r="E442" s="78">
        <v>14.96</v>
      </c>
      <c r="F442" s="78">
        <v>5067811</v>
      </c>
      <c r="G442" s="78">
        <v>13.93</v>
      </c>
      <c r="H442" s="78">
        <v>13.99</v>
      </c>
      <c r="I442" s="78">
        <v>13.99</v>
      </c>
      <c r="J442" s="78">
        <v>15.02</v>
      </c>
      <c r="K442" s="78" t="s">
        <v>162</v>
      </c>
      <c r="L442" s="78">
        <v>0</v>
      </c>
      <c r="M442" s="78">
        <v>50678.11</v>
      </c>
      <c r="N442" s="78">
        <v>18979.8</v>
      </c>
      <c r="O442" s="78">
        <v>13163.7</v>
      </c>
      <c r="P442" s="78">
        <v>41.68</v>
      </c>
      <c r="Q442" s="78" t="s">
        <v>162</v>
      </c>
      <c r="R442" s="78">
        <v>59.36</v>
      </c>
      <c r="S442" s="78" t="s">
        <v>162</v>
      </c>
      <c r="T442" s="78">
        <v>692.06</v>
      </c>
      <c r="U442" s="78">
        <v>702.95</v>
      </c>
      <c r="V442" s="78">
        <v>692.06</v>
      </c>
      <c r="W442" s="78">
        <v>701.78</v>
      </c>
      <c r="X442" s="78">
        <v>5259020</v>
      </c>
    </row>
    <row r="443" spans="1:24" x14ac:dyDescent="0.2">
      <c r="A443" s="78" t="s">
        <v>600</v>
      </c>
      <c r="B443" s="78">
        <v>14.71</v>
      </c>
      <c r="C443" s="78">
        <v>14.98</v>
      </c>
      <c r="D443" s="78">
        <v>14.56</v>
      </c>
      <c r="E443" s="78">
        <v>14.93</v>
      </c>
      <c r="F443" s="78">
        <v>2833277</v>
      </c>
      <c r="G443" s="78">
        <v>14.23</v>
      </c>
      <c r="H443" s="78">
        <v>14.07</v>
      </c>
      <c r="I443" s="78">
        <v>14.05</v>
      </c>
      <c r="J443" s="78">
        <v>14.99</v>
      </c>
      <c r="K443" s="78" t="s">
        <v>162</v>
      </c>
      <c r="L443" s="78">
        <v>0</v>
      </c>
      <c r="M443" s="78">
        <v>28332.77</v>
      </c>
      <c r="N443" s="78">
        <v>23234.05</v>
      </c>
      <c r="O443" s="78">
        <v>15282.18</v>
      </c>
      <c r="P443" s="78">
        <v>46.13</v>
      </c>
      <c r="Q443" s="78" t="s">
        <v>162</v>
      </c>
      <c r="R443" s="78">
        <v>63.11</v>
      </c>
      <c r="S443" s="78" t="s">
        <v>162</v>
      </c>
      <c r="T443" s="78">
        <v>702.03</v>
      </c>
      <c r="U443" s="78">
        <v>703.13</v>
      </c>
      <c r="V443" s="78">
        <v>697.06</v>
      </c>
      <c r="W443" s="78">
        <v>701.38</v>
      </c>
      <c r="X443" s="78">
        <v>4204743</v>
      </c>
    </row>
    <row r="444" spans="1:24" x14ac:dyDescent="0.2">
      <c r="A444" s="78" t="s">
        <v>601</v>
      </c>
      <c r="B444" s="78">
        <v>14.91</v>
      </c>
      <c r="C444" s="78">
        <v>15.09</v>
      </c>
      <c r="D444" s="78">
        <v>14.52</v>
      </c>
      <c r="E444" s="78">
        <v>14.72</v>
      </c>
      <c r="F444" s="78">
        <v>2217564</v>
      </c>
      <c r="G444" s="78">
        <v>14.48</v>
      </c>
      <c r="H444" s="78">
        <v>14.13</v>
      </c>
      <c r="I444" s="78">
        <v>14.09</v>
      </c>
      <c r="J444" s="78">
        <v>14.95</v>
      </c>
      <c r="K444" s="78" t="s">
        <v>162</v>
      </c>
      <c r="L444" s="78">
        <v>0</v>
      </c>
      <c r="M444" s="78">
        <v>22175.64</v>
      </c>
      <c r="N444" s="78">
        <v>27099.360000000001</v>
      </c>
      <c r="O444" s="78">
        <v>16902.82</v>
      </c>
      <c r="P444" s="78">
        <v>42.95</v>
      </c>
      <c r="Q444" s="78" t="s">
        <v>162</v>
      </c>
      <c r="R444" s="78">
        <v>63.55</v>
      </c>
      <c r="S444" s="78" t="s">
        <v>162</v>
      </c>
      <c r="T444" s="78">
        <v>700.11</v>
      </c>
      <c r="U444" s="78">
        <v>703.46</v>
      </c>
      <c r="V444" s="78">
        <v>690.94</v>
      </c>
      <c r="W444" s="78">
        <v>692.87</v>
      </c>
      <c r="X444" s="78">
        <v>4639898</v>
      </c>
    </row>
    <row r="445" spans="1:24" x14ac:dyDescent="0.2">
      <c r="A445" s="78" t="s">
        <v>602</v>
      </c>
      <c r="B445" s="78">
        <v>14.73</v>
      </c>
      <c r="C445" s="78">
        <v>15.48</v>
      </c>
      <c r="D445" s="78">
        <v>14.62</v>
      </c>
      <c r="E445" s="78">
        <v>15.37</v>
      </c>
      <c r="F445" s="78">
        <v>4562757</v>
      </c>
      <c r="G445" s="78">
        <v>14.86</v>
      </c>
      <c r="H445" s="78">
        <v>14.26</v>
      </c>
      <c r="I445" s="78">
        <v>14.14</v>
      </c>
      <c r="J445" s="78">
        <v>14.93</v>
      </c>
      <c r="K445" s="78" t="s">
        <v>162</v>
      </c>
      <c r="L445" s="78">
        <v>0</v>
      </c>
      <c r="M445" s="78">
        <v>45627.57</v>
      </c>
      <c r="N445" s="78">
        <v>35515.39</v>
      </c>
      <c r="O445" s="78">
        <v>20753.990000000002</v>
      </c>
      <c r="P445" s="78">
        <v>53.21</v>
      </c>
      <c r="Q445" s="78" t="s">
        <v>162</v>
      </c>
      <c r="R445" s="78">
        <v>68.27</v>
      </c>
      <c r="S445" s="78" t="s">
        <v>162</v>
      </c>
      <c r="T445" s="78">
        <v>693.36</v>
      </c>
      <c r="U445" s="78">
        <v>693.37</v>
      </c>
      <c r="V445" s="78">
        <v>679.96</v>
      </c>
      <c r="W445" s="78">
        <v>690.5</v>
      </c>
      <c r="X445" s="78">
        <v>5455889</v>
      </c>
    </row>
    <row r="446" spans="1:24" x14ac:dyDescent="0.2">
      <c r="A446" s="78" t="s">
        <v>603</v>
      </c>
      <c r="B446" s="78">
        <v>15.24</v>
      </c>
      <c r="C446" s="78">
        <v>15.37</v>
      </c>
      <c r="D446" s="78">
        <v>14.83</v>
      </c>
      <c r="E446" s="78">
        <v>15</v>
      </c>
      <c r="F446" s="78">
        <v>2347574</v>
      </c>
      <c r="G446" s="78">
        <v>15</v>
      </c>
      <c r="H446" s="78">
        <v>14.35</v>
      </c>
      <c r="I446" s="78">
        <v>14.17</v>
      </c>
      <c r="J446" s="78">
        <v>14.9</v>
      </c>
      <c r="K446" s="78" t="s">
        <v>162</v>
      </c>
      <c r="L446" s="78">
        <v>0</v>
      </c>
      <c r="M446" s="78">
        <v>23475.74</v>
      </c>
      <c r="N446" s="78">
        <v>34057.96</v>
      </c>
      <c r="O446" s="78">
        <v>22177.81</v>
      </c>
      <c r="P446" s="78">
        <v>36.53</v>
      </c>
      <c r="Q446" s="78" t="s">
        <v>162</v>
      </c>
      <c r="R446" s="78">
        <v>62.26</v>
      </c>
      <c r="S446" s="78" t="s">
        <v>162</v>
      </c>
      <c r="T446" s="78">
        <v>689.79</v>
      </c>
      <c r="U446" s="78">
        <v>692.58</v>
      </c>
      <c r="V446" s="78">
        <v>686.61</v>
      </c>
      <c r="W446" s="78">
        <v>689.75</v>
      </c>
      <c r="X446" s="78">
        <v>4386247</v>
      </c>
    </row>
    <row r="447" spans="1:24" x14ac:dyDescent="0.2">
      <c r="A447" s="78" t="s">
        <v>604</v>
      </c>
      <c r="B447" s="78">
        <v>14.8</v>
      </c>
      <c r="C447" s="78">
        <v>14.8</v>
      </c>
      <c r="D447" s="78">
        <v>14.2</v>
      </c>
      <c r="E447" s="78">
        <v>14.26</v>
      </c>
      <c r="F447" s="78">
        <v>2065574</v>
      </c>
      <c r="G447" s="78">
        <v>14.86</v>
      </c>
      <c r="H447" s="78">
        <v>14.39</v>
      </c>
      <c r="I447" s="78">
        <v>14.18</v>
      </c>
      <c r="J447" s="78">
        <v>14.86</v>
      </c>
      <c r="K447" s="78" t="s">
        <v>162</v>
      </c>
      <c r="L447" s="78">
        <v>0</v>
      </c>
      <c r="M447" s="78">
        <v>20655.740000000002</v>
      </c>
      <c r="N447" s="78">
        <v>28053.49</v>
      </c>
      <c r="O447" s="78">
        <v>23516.65</v>
      </c>
      <c r="P447" s="78">
        <v>29.06</v>
      </c>
      <c r="Q447" s="78" t="s">
        <v>162</v>
      </c>
      <c r="R447" s="78">
        <v>60.16</v>
      </c>
      <c r="S447" s="78" t="s">
        <v>162</v>
      </c>
      <c r="T447" s="78">
        <v>684.89</v>
      </c>
      <c r="U447" s="78">
        <v>685.45</v>
      </c>
      <c r="V447" s="78">
        <v>675.76</v>
      </c>
      <c r="W447" s="78">
        <v>675.85</v>
      </c>
      <c r="X447" s="78">
        <v>4815109</v>
      </c>
    </row>
    <row r="448" spans="1:24" x14ac:dyDescent="0.2">
      <c r="A448" s="78" t="s">
        <v>605</v>
      </c>
      <c r="B448" s="78">
        <v>14.26</v>
      </c>
      <c r="C448" s="78">
        <v>15.69</v>
      </c>
      <c r="D448" s="78">
        <v>14.25</v>
      </c>
      <c r="E448" s="78">
        <v>15.69</v>
      </c>
      <c r="F448" s="78">
        <v>8076632</v>
      </c>
      <c r="G448" s="78">
        <v>15.01</v>
      </c>
      <c r="H448" s="78">
        <v>14.62</v>
      </c>
      <c r="I448" s="78">
        <v>14.27</v>
      </c>
      <c r="J448" s="78">
        <v>14.84</v>
      </c>
      <c r="K448" s="78" t="s">
        <v>162</v>
      </c>
      <c r="L448" s="78">
        <v>0</v>
      </c>
      <c r="M448" s="78">
        <v>80766.320000000007</v>
      </c>
      <c r="N448" s="78">
        <v>38540.199999999997</v>
      </c>
      <c r="O448" s="78">
        <v>30887.119999999999</v>
      </c>
      <c r="P448" s="78">
        <v>62.99</v>
      </c>
      <c r="Q448" s="78" t="s">
        <v>162</v>
      </c>
      <c r="R448" s="78">
        <v>71.36</v>
      </c>
      <c r="S448" s="78" t="s">
        <v>162</v>
      </c>
      <c r="T448" s="78">
        <v>674.59</v>
      </c>
      <c r="U448" s="78">
        <v>679.02</v>
      </c>
      <c r="V448" s="78">
        <v>671.69</v>
      </c>
      <c r="W448" s="78">
        <v>672.67</v>
      </c>
      <c r="X448" s="78">
        <v>4163753</v>
      </c>
    </row>
    <row r="449" spans="1:24" x14ac:dyDescent="0.2">
      <c r="A449" s="78" t="s">
        <v>606</v>
      </c>
      <c r="B449" s="78">
        <v>15.86</v>
      </c>
      <c r="C449" s="78">
        <v>16.5</v>
      </c>
      <c r="D449" s="78">
        <v>15.47</v>
      </c>
      <c r="E449" s="78">
        <v>16.07</v>
      </c>
      <c r="F449" s="78">
        <v>10087981</v>
      </c>
      <c r="G449" s="78">
        <v>15.28</v>
      </c>
      <c r="H449" s="78">
        <v>14.88</v>
      </c>
      <c r="I449" s="78">
        <v>14.38</v>
      </c>
      <c r="J449" s="78">
        <v>14.84</v>
      </c>
      <c r="K449" s="78" t="s">
        <v>162</v>
      </c>
      <c r="L449" s="78">
        <v>0</v>
      </c>
      <c r="M449" s="78">
        <v>100879.81</v>
      </c>
      <c r="N449" s="78">
        <v>54281.04</v>
      </c>
      <c r="O449" s="78">
        <v>40690.199999999997</v>
      </c>
      <c r="P449" s="78">
        <v>62.98</v>
      </c>
      <c r="Q449" s="78" t="s">
        <v>162</v>
      </c>
      <c r="R449" s="78">
        <v>72.739999999999995</v>
      </c>
      <c r="S449" s="78" t="s">
        <v>162</v>
      </c>
      <c r="T449" s="78">
        <v>674.76</v>
      </c>
      <c r="U449" s="78">
        <v>681.3</v>
      </c>
      <c r="V449" s="78">
        <v>671.63</v>
      </c>
      <c r="W449" s="78">
        <v>676.6</v>
      </c>
      <c r="X449" s="78">
        <v>4382155</v>
      </c>
    </row>
    <row r="450" spans="1:24" x14ac:dyDescent="0.2">
      <c r="A450" s="78" t="s">
        <v>607</v>
      </c>
      <c r="B450" s="78">
        <v>15.99</v>
      </c>
      <c r="C450" s="78">
        <v>16.2</v>
      </c>
      <c r="D450" s="78">
        <v>15.51</v>
      </c>
      <c r="E450" s="78">
        <v>15.53</v>
      </c>
      <c r="F450" s="78">
        <v>5404422</v>
      </c>
      <c r="G450" s="78">
        <v>15.31</v>
      </c>
      <c r="H450" s="78">
        <v>15.08</v>
      </c>
      <c r="I450" s="78">
        <v>14.46</v>
      </c>
      <c r="J450" s="78">
        <v>14.83</v>
      </c>
      <c r="K450" s="78" t="s">
        <v>162</v>
      </c>
      <c r="L450" s="78">
        <v>0</v>
      </c>
      <c r="M450" s="78">
        <v>54044.22</v>
      </c>
      <c r="N450" s="78">
        <v>55964.37</v>
      </c>
      <c r="O450" s="78">
        <v>45739.88</v>
      </c>
      <c r="P450" s="78">
        <v>62.36</v>
      </c>
      <c r="Q450" s="78" t="s">
        <v>162</v>
      </c>
      <c r="R450" s="78">
        <v>68.69</v>
      </c>
      <c r="S450" s="78" t="s">
        <v>162</v>
      </c>
      <c r="T450" s="78">
        <v>676.26</v>
      </c>
      <c r="U450" s="78">
        <v>676.38</v>
      </c>
      <c r="V450" s="78">
        <v>666.34</v>
      </c>
      <c r="W450" s="78">
        <v>667.33</v>
      </c>
      <c r="X450" s="78">
        <v>4886383</v>
      </c>
    </row>
    <row r="451" spans="1:24" x14ac:dyDescent="0.2">
      <c r="A451" s="78" t="s">
        <v>608</v>
      </c>
      <c r="B451" s="78">
        <v>15.33</v>
      </c>
      <c r="C451" s="78">
        <v>15.55</v>
      </c>
      <c r="D451" s="78">
        <v>15.01</v>
      </c>
      <c r="E451" s="78">
        <v>15.5</v>
      </c>
      <c r="F451" s="78">
        <v>3997504</v>
      </c>
      <c r="G451" s="78">
        <v>15.41</v>
      </c>
      <c r="H451" s="78">
        <v>15.2</v>
      </c>
      <c r="I451" s="78">
        <v>14.55</v>
      </c>
      <c r="J451" s="78">
        <v>14.82</v>
      </c>
      <c r="K451" s="78" t="s">
        <v>162</v>
      </c>
      <c r="L451" s="78">
        <v>0</v>
      </c>
      <c r="M451" s="78">
        <v>39975.040000000001</v>
      </c>
      <c r="N451" s="78">
        <v>59264.23</v>
      </c>
      <c r="O451" s="78">
        <v>46661.1</v>
      </c>
      <c r="P451" s="78">
        <v>60.52</v>
      </c>
      <c r="Q451" s="78" t="s">
        <v>162</v>
      </c>
      <c r="R451" s="78">
        <v>63.6</v>
      </c>
      <c r="S451" s="78" t="s">
        <v>162</v>
      </c>
      <c r="T451" s="78">
        <v>666.4</v>
      </c>
      <c r="U451" s="78">
        <v>667.78</v>
      </c>
      <c r="V451" s="78">
        <v>657.58</v>
      </c>
      <c r="W451" s="78">
        <v>665.19</v>
      </c>
      <c r="X451" s="78">
        <v>4510091</v>
      </c>
    </row>
    <row r="452" spans="1:24" x14ac:dyDescent="0.2">
      <c r="A452" s="78" t="s">
        <v>609</v>
      </c>
      <c r="B452" s="78">
        <v>15.35</v>
      </c>
      <c r="C452" s="78">
        <v>15.68</v>
      </c>
      <c r="D452" s="78">
        <v>14.94</v>
      </c>
      <c r="E452" s="78">
        <v>15.03</v>
      </c>
      <c r="F452" s="78">
        <v>3296641</v>
      </c>
      <c r="G452" s="78">
        <v>15.56</v>
      </c>
      <c r="H452" s="78">
        <v>15.21</v>
      </c>
      <c r="I452" s="78">
        <v>14.6</v>
      </c>
      <c r="J452" s="78">
        <v>14.8</v>
      </c>
      <c r="K452" s="78" t="s">
        <v>162</v>
      </c>
      <c r="L452" s="78">
        <v>0</v>
      </c>
      <c r="M452" s="78">
        <v>32966.410000000003</v>
      </c>
      <c r="N452" s="78">
        <v>61726.36</v>
      </c>
      <c r="O452" s="78">
        <v>44889.93</v>
      </c>
      <c r="P452" s="78">
        <v>54.47</v>
      </c>
      <c r="Q452" s="78" t="s">
        <v>162</v>
      </c>
      <c r="R452" s="78">
        <v>59.68</v>
      </c>
      <c r="S452" s="78" t="s">
        <v>162</v>
      </c>
      <c r="T452" s="78">
        <v>662.9</v>
      </c>
      <c r="U452" s="78">
        <v>667.87</v>
      </c>
      <c r="V452" s="78">
        <v>657.35</v>
      </c>
      <c r="W452" s="78">
        <v>659.21</v>
      </c>
      <c r="X452" s="78">
        <v>4555696</v>
      </c>
    </row>
    <row r="453" spans="1:24" x14ac:dyDescent="0.2">
      <c r="A453" s="78" t="s">
        <v>610</v>
      </c>
      <c r="B453" s="78">
        <v>14.95</v>
      </c>
      <c r="C453" s="78">
        <v>15.36</v>
      </c>
      <c r="D453" s="78">
        <v>14.68</v>
      </c>
      <c r="E453" s="78">
        <v>15.21</v>
      </c>
      <c r="F453" s="78">
        <v>2911541</v>
      </c>
      <c r="G453" s="78">
        <v>15.47</v>
      </c>
      <c r="H453" s="78">
        <v>15.24</v>
      </c>
      <c r="I453" s="78">
        <v>14.65</v>
      </c>
      <c r="J453" s="78">
        <v>14.79</v>
      </c>
      <c r="K453" s="78" t="s">
        <v>162</v>
      </c>
      <c r="L453" s="78">
        <v>0</v>
      </c>
      <c r="M453" s="78">
        <v>29115.41</v>
      </c>
      <c r="N453" s="78">
        <v>51396.18</v>
      </c>
      <c r="O453" s="78">
        <v>44968.19</v>
      </c>
      <c r="P453" s="78">
        <v>56.64</v>
      </c>
      <c r="Q453" s="78" t="s">
        <v>162</v>
      </c>
      <c r="R453" s="78">
        <v>57.1</v>
      </c>
      <c r="S453" s="78" t="s">
        <v>162</v>
      </c>
      <c r="T453" s="78">
        <v>659.38</v>
      </c>
      <c r="U453" s="78">
        <v>660.11</v>
      </c>
      <c r="V453" s="78">
        <v>653.02</v>
      </c>
      <c r="W453" s="78">
        <v>656.2</v>
      </c>
      <c r="X453" s="78">
        <v>4490723</v>
      </c>
    </row>
    <row r="454" spans="1:24" x14ac:dyDescent="0.2">
      <c r="A454" s="78" t="s">
        <v>611</v>
      </c>
      <c r="B454" s="78">
        <v>15.04</v>
      </c>
      <c r="C454" s="78">
        <v>16.21</v>
      </c>
      <c r="D454" s="78">
        <v>14.92</v>
      </c>
      <c r="E454" s="78">
        <v>15.99</v>
      </c>
      <c r="F454" s="78">
        <v>5736053</v>
      </c>
      <c r="G454" s="78">
        <v>15.45</v>
      </c>
      <c r="H454" s="78">
        <v>15.36</v>
      </c>
      <c r="I454" s="78">
        <v>14.75</v>
      </c>
      <c r="J454" s="78">
        <v>14.79</v>
      </c>
      <c r="K454" s="78" t="s">
        <v>162</v>
      </c>
      <c r="L454" s="78">
        <v>0</v>
      </c>
      <c r="M454" s="78">
        <v>57360.53</v>
      </c>
      <c r="N454" s="78">
        <v>42692.32</v>
      </c>
      <c r="O454" s="78">
        <v>48486.68</v>
      </c>
      <c r="P454" s="78">
        <v>65.75</v>
      </c>
      <c r="Q454" s="78" t="s">
        <v>162</v>
      </c>
      <c r="R454" s="78">
        <v>64.959999999999994</v>
      </c>
      <c r="S454" s="78" t="s">
        <v>162</v>
      </c>
      <c r="T454" s="78">
        <v>654.78</v>
      </c>
      <c r="U454" s="78">
        <v>657.38</v>
      </c>
      <c r="V454" s="78">
        <v>647.87</v>
      </c>
      <c r="W454" s="78">
        <v>656.94</v>
      </c>
      <c r="X454" s="78">
        <v>4604529</v>
      </c>
    </row>
    <row r="455" spans="1:24" x14ac:dyDescent="0.2">
      <c r="A455" s="78" t="s">
        <v>612</v>
      </c>
      <c r="B455" s="78">
        <v>16.239999999999998</v>
      </c>
      <c r="C455" s="78">
        <v>16.760000000000002</v>
      </c>
      <c r="D455" s="78">
        <v>15.62</v>
      </c>
      <c r="E455" s="78">
        <v>15.65</v>
      </c>
      <c r="F455" s="78">
        <v>6762415</v>
      </c>
      <c r="G455" s="78">
        <v>15.48</v>
      </c>
      <c r="H455" s="78">
        <v>15.39</v>
      </c>
      <c r="I455" s="78">
        <v>14.83</v>
      </c>
      <c r="J455" s="78">
        <v>14.78</v>
      </c>
      <c r="K455" s="78" t="s">
        <v>162</v>
      </c>
      <c r="L455" s="78">
        <v>0</v>
      </c>
      <c r="M455" s="78">
        <v>67624.149999999994</v>
      </c>
      <c r="N455" s="78">
        <v>45408.31</v>
      </c>
      <c r="O455" s="78">
        <v>50686.34</v>
      </c>
      <c r="P455" s="78">
        <v>64.14</v>
      </c>
      <c r="Q455" s="78" t="s">
        <v>162</v>
      </c>
      <c r="R455" s="78">
        <v>64.010000000000005</v>
      </c>
      <c r="S455" s="78" t="s">
        <v>162</v>
      </c>
      <c r="T455" s="78">
        <v>657.4</v>
      </c>
      <c r="U455" s="78">
        <v>661.24</v>
      </c>
      <c r="V455" s="78">
        <v>656.08</v>
      </c>
      <c r="W455" s="78">
        <v>656.61</v>
      </c>
      <c r="X455" s="78">
        <v>5259807</v>
      </c>
    </row>
    <row r="456" spans="1:24" x14ac:dyDescent="0.2">
      <c r="A456" s="78" t="s">
        <v>613</v>
      </c>
      <c r="B456" s="78">
        <v>15.45</v>
      </c>
      <c r="C456" s="78">
        <v>16.75</v>
      </c>
      <c r="D456" s="78">
        <v>15.4</v>
      </c>
      <c r="E456" s="78">
        <v>16.37</v>
      </c>
      <c r="F456" s="78">
        <v>6453431</v>
      </c>
      <c r="G456" s="78">
        <v>15.65</v>
      </c>
      <c r="H456" s="78">
        <v>15.53</v>
      </c>
      <c r="I456" s="78">
        <v>14.94</v>
      </c>
      <c r="J456" s="78">
        <v>14.78</v>
      </c>
      <c r="K456" s="78" t="s">
        <v>162</v>
      </c>
      <c r="L456" s="78">
        <v>0</v>
      </c>
      <c r="M456" s="78">
        <v>64534.31</v>
      </c>
      <c r="N456" s="78">
        <v>50320.160000000003</v>
      </c>
      <c r="O456" s="78">
        <v>54792.2</v>
      </c>
      <c r="P456" s="78">
        <v>68.5</v>
      </c>
      <c r="Q456" s="78" t="s">
        <v>162</v>
      </c>
      <c r="R456" s="78">
        <v>72.42</v>
      </c>
      <c r="S456" s="78" t="s">
        <v>162</v>
      </c>
      <c r="T456" s="78">
        <v>656.44</v>
      </c>
      <c r="U456" s="78">
        <v>661.89</v>
      </c>
      <c r="V456" s="78">
        <v>646.64</v>
      </c>
      <c r="W456" s="78">
        <v>660.03</v>
      </c>
      <c r="X456" s="78">
        <v>5876733</v>
      </c>
    </row>
    <row r="457" spans="1:24" x14ac:dyDescent="0.2">
      <c r="A457" s="78" t="s">
        <v>614</v>
      </c>
      <c r="B457" s="78">
        <v>16.28</v>
      </c>
      <c r="C457" s="78">
        <v>16.579999999999998</v>
      </c>
      <c r="D457" s="78">
        <v>16.03</v>
      </c>
      <c r="E457" s="78">
        <v>16.5</v>
      </c>
      <c r="F457" s="78">
        <v>3827525</v>
      </c>
      <c r="G457" s="78">
        <v>15.94</v>
      </c>
      <c r="H457" s="78">
        <v>15.75</v>
      </c>
      <c r="I457" s="78">
        <v>15.07</v>
      </c>
      <c r="J457" s="78">
        <v>14.79</v>
      </c>
      <c r="K457" s="78" t="s">
        <v>162</v>
      </c>
      <c r="L457" s="78">
        <v>0</v>
      </c>
      <c r="M457" s="78">
        <v>38275.25</v>
      </c>
      <c r="N457" s="78">
        <v>51381.93</v>
      </c>
      <c r="O457" s="78">
        <v>56554.14</v>
      </c>
      <c r="P457" s="78">
        <v>71.17</v>
      </c>
      <c r="Q457" s="78" t="s">
        <v>162</v>
      </c>
      <c r="R457" s="78">
        <v>71.55</v>
      </c>
      <c r="S457" s="78" t="s">
        <v>162</v>
      </c>
      <c r="T457" s="78">
        <v>659.13</v>
      </c>
      <c r="U457" s="78">
        <v>659.2</v>
      </c>
      <c r="V457" s="78">
        <v>650.39</v>
      </c>
      <c r="W457" s="78">
        <v>651.83000000000004</v>
      </c>
      <c r="X457" s="78">
        <v>4934022</v>
      </c>
    </row>
    <row r="458" spans="1:24" x14ac:dyDescent="0.2">
      <c r="A458" s="78" t="s">
        <v>615</v>
      </c>
      <c r="B458" s="78">
        <v>16.52</v>
      </c>
      <c r="C458" s="78">
        <v>17.37</v>
      </c>
      <c r="D458" s="78">
        <v>16.21</v>
      </c>
      <c r="E458" s="78">
        <v>16.82</v>
      </c>
      <c r="F458" s="78">
        <v>7294989</v>
      </c>
      <c r="G458" s="78">
        <v>16.27</v>
      </c>
      <c r="H458" s="78">
        <v>15.87</v>
      </c>
      <c r="I458" s="78">
        <v>15.24</v>
      </c>
      <c r="J458" s="78">
        <v>14.81</v>
      </c>
      <c r="K458" s="78" t="s">
        <v>162</v>
      </c>
      <c r="L458" s="78">
        <v>0</v>
      </c>
      <c r="M458" s="78">
        <v>72949.89</v>
      </c>
      <c r="N458" s="78">
        <v>60148.82</v>
      </c>
      <c r="O458" s="78">
        <v>55772.5</v>
      </c>
      <c r="P458" s="78">
        <v>76.23</v>
      </c>
      <c r="Q458" s="78" t="s">
        <v>162</v>
      </c>
      <c r="R458" s="78">
        <v>76.23</v>
      </c>
      <c r="S458" s="78" t="s">
        <v>162</v>
      </c>
      <c r="T458" s="78">
        <v>652.94000000000005</v>
      </c>
      <c r="U458" s="78">
        <v>656.36</v>
      </c>
      <c r="V458" s="78">
        <v>650.27</v>
      </c>
      <c r="W458" s="78">
        <v>651.42999999999995</v>
      </c>
      <c r="X458" s="78">
        <v>5051590</v>
      </c>
    </row>
    <row r="459" spans="1:24" x14ac:dyDescent="0.2">
      <c r="A459" s="78" t="s">
        <v>616</v>
      </c>
      <c r="B459" s="78">
        <v>16.59</v>
      </c>
      <c r="C459" s="78">
        <v>16.670000000000002</v>
      </c>
      <c r="D459" s="78">
        <v>16.11</v>
      </c>
      <c r="E459" s="78">
        <v>16.22</v>
      </c>
      <c r="F459" s="78">
        <v>3890398</v>
      </c>
      <c r="G459" s="78">
        <v>16.309999999999999</v>
      </c>
      <c r="H459" s="78">
        <v>15.88</v>
      </c>
      <c r="I459" s="78">
        <v>15.38</v>
      </c>
      <c r="J459" s="78">
        <v>14.82</v>
      </c>
      <c r="K459" s="78" t="s">
        <v>162</v>
      </c>
      <c r="L459" s="78">
        <v>0</v>
      </c>
      <c r="M459" s="78">
        <v>38903.980000000003</v>
      </c>
      <c r="N459" s="78">
        <v>56457.52</v>
      </c>
      <c r="O459" s="78">
        <v>49574.92</v>
      </c>
      <c r="P459" s="78">
        <v>71.930000000000007</v>
      </c>
      <c r="Q459" s="78" t="s">
        <v>162</v>
      </c>
      <c r="R459" s="78">
        <v>74.48</v>
      </c>
      <c r="S459" s="78" t="s">
        <v>162</v>
      </c>
      <c r="T459" s="78">
        <v>651.05999999999995</v>
      </c>
      <c r="U459" s="78">
        <v>651.05999999999995</v>
      </c>
      <c r="V459" s="78">
        <v>638.38</v>
      </c>
      <c r="W459" s="78">
        <v>638.88</v>
      </c>
      <c r="X459" s="78">
        <v>4251120</v>
      </c>
    </row>
    <row r="460" spans="1:24" x14ac:dyDescent="0.2">
      <c r="A460" s="78" t="s">
        <v>617</v>
      </c>
      <c r="B460" s="78">
        <v>16.100000000000001</v>
      </c>
      <c r="C460" s="78">
        <v>16.329999999999998</v>
      </c>
      <c r="D460" s="78">
        <v>15.51</v>
      </c>
      <c r="E460" s="78">
        <v>15.89</v>
      </c>
      <c r="F460" s="78">
        <v>3643106</v>
      </c>
      <c r="G460" s="78">
        <v>16.36</v>
      </c>
      <c r="H460" s="78">
        <v>15.92</v>
      </c>
      <c r="I460" s="78">
        <v>15.5</v>
      </c>
      <c r="J460" s="78">
        <v>14.84</v>
      </c>
      <c r="K460" s="78" t="s">
        <v>162</v>
      </c>
      <c r="L460" s="78">
        <v>0</v>
      </c>
      <c r="M460" s="78">
        <v>36431.06</v>
      </c>
      <c r="N460" s="78">
        <v>50218.9</v>
      </c>
      <c r="O460" s="78">
        <v>47813.599999999999</v>
      </c>
      <c r="P460" s="78">
        <v>68.69</v>
      </c>
      <c r="Q460" s="78" t="s">
        <v>162</v>
      </c>
      <c r="R460" s="78">
        <v>74.290000000000006</v>
      </c>
      <c r="S460" s="78" t="s">
        <v>162</v>
      </c>
      <c r="T460" s="78">
        <v>635.26</v>
      </c>
      <c r="U460" s="78">
        <v>635.26</v>
      </c>
      <c r="V460" s="78">
        <v>615.59</v>
      </c>
      <c r="W460" s="78">
        <v>616.28</v>
      </c>
      <c r="X460" s="78">
        <v>5938245</v>
      </c>
    </row>
    <row r="461" spans="1:24" x14ac:dyDescent="0.2">
      <c r="A461" s="78" t="s">
        <v>618</v>
      </c>
      <c r="B461" s="78">
        <v>15.64</v>
      </c>
      <c r="C461" s="78">
        <v>16.18</v>
      </c>
      <c r="D461" s="78">
        <v>15.51</v>
      </c>
      <c r="E461" s="78">
        <v>15.68</v>
      </c>
      <c r="F461" s="78">
        <v>3203857</v>
      </c>
      <c r="G461" s="78">
        <v>16.22</v>
      </c>
      <c r="H461" s="78">
        <v>15.94</v>
      </c>
      <c r="I461" s="78">
        <v>15.57</v>
      </c>
      <c r="J461" s="78">
        <v>14.84</v>
      </c>
      <c r="K461" s="78" t="s">
        <v>162</v>
      </c>
      <c r="L461" s="78">
        <v>0</v>
      </c>
      <c r="M461" s="78">
        <v>32038.57</v>
      </c>
      <c r="N461" s="78">
        <v>43719.75</v>
      </c>
      <c r="O461" s="78">
        <v>47019.96</v>
      </c>
      <c r="P461" s="78">
        <v>76.78</v>
      </c>
      <c r="Q461" s="78" t="s">
        <v>162</v>
      </c>
      <c r="R461" s="78">
        <v>72.510000000000005</v>
      </c>
      <c r="S461" s="78" t="s">
        <v>162</v>
      </c>
      <c r="T461" s="78">
        <v>611.91</v>
      </c>
      <c r="U461" s="78">
        <v>611.91</v>
      </c>
      <c r="V461" s="78">
        <v>605.69000000000005</v>
      </c>
      <c r="W461" s="78">
        <v>607.66999999999996</v>
      </c>
      <c r="X461" s="78">
        <v>4225699</v>
      </c>
    </row>
    <row r="462" spans="1:24" x14ac:dyDescent="0.2">
      <c r="A462" s="78" t="s">
        <v>619</v>
      </c>
      <c r="B462" s="78">
        <v>15.7</v>
      </c>
      <c r="C462" s="78">
        <v>15.95</v>
      </c>
      <c r="D462" s="78">
        <v>15.22</v>
      </c>
      <c r="E462" s="78">
        <v>15.27</v>
      </c>
      <c r="F462" s="78">
        <v>3225260</v>
      </c>
      <c r="G462" s="78">
        <v>15.98</v>
      </c>
      <c r="H462" s="78">
        <v>15.96</v>
      </c>
      <c r="I462" s="78">
        <v>15.59</v>
      </c>
      <c r="J462" s="78">
        <v>14.84</v>
      </c>
      <c r="K462" s="78" t="s">
        <v>162</v>
      </c>
      <c r="L462" s="78">
        <v>0</v>
      </c>
      <c r="M462" s="78">
        <v>32252.6</v>
      </c>
      <c r="N462" s="78">
        <v>42515.22</v>
      </c>
      <c r="O462" s="78">
        <v>46948.57</v>
      </c>
      <c r="P462" s="78">
        <v>74.73</v>
      </c>
      <c r="Q462" s="78" t="s">
        <v>162</v>
      </c>
      <c r="R462" s="78">
        <v>75.94</v>
      </c>
      <c r="S462" s="78" t="s">
        <v>162</v>
      </c>
      <c r="T462" s="78">
        <v>607.16999999999996</v>
      </c>
      <c r="U462" s="78">
        <v>611.89</v>
      </c>
      <c r="V462" s="78">
        <v>601.17999999999995</v>
      </c>
      <c r="W462" s="78">
        <v>603.16999999999996</v>
      </c>
      <c r="X462" s="78">
        <v>4185996</v>
      </c>
    </row>
    <row r="463" spans="1:24" x14ac:dyDescent="0.2">
      <c r="A463" s="78" t="s">
        <v>620</v>
      </c>
      <c r="B463" s="78">
        <v>15.16</v>
      </c>
      <c r="C463" s="78">
        <v>15.68</v>
      </c>
      <c r="D463" s="78">
        <v>15.15</v>
      </c>
      <c r="E463" s="78">
        <v>15.58</v>
      </c>
      <c r="F463" s="78">
        <v>2650280</v>
      </c>
      <c r="G463" s="78">
        <v>15.73</v>
      </c>
      <c r="H463" s="78">
        <v>16</v>
      </c>
      <c r="I463" s="78">
        <v>15.62</v>
      </c>
      <c r="J463" s="78">
        <v>14.85</v>
      </c>
      <c r="K463" s="78" t="s">
        <v>162</v>
      </c>
      <c r="L463" s="78">
        <v>0</v>
      </c>
      <c r="M463" s="78">
        <v>26502.799999999999</v>
      </c>
      <c r="N463" s="78">
        <v>33225.800000000003</v>
      </c>
      <c r="O463" s="78">
        <v>46687.31</v>
      </c>
      <c r="P463" s="78">
        <v>76.92</v>
      </c>
      <c r="Q463" s="78" t="s">
        <v>162</v>
      </c>
      <c r="R463" s="78">
        <v>75.790000000000006</v>
      </c>
      <c r="S463" s="78" t="s">
        <v>162</v>
      </c>
      <c r="T463" s="78">
        <v>602.95000000000005</v>
      </c>
      <c r="U463" s="78">
        <v>608.54</v>
      </c>
      <c r="V463" s="78">
        <v>601.04999999999995</v>
      </c>
      <c r="W463" s="78">
        <v>606.77</v>
      </c>
      <c r="X463" s="78">
        <v>3821376</v>
      </c>
    </row>
    <row r="464" spans="1:24" x14ac:dyDescent="0.2">
      <c r="A464" s="78" t="s">
        <v>621</v>
      </c>
      <c r="B464" s="78">
        <v>15.52</v>
      </c>
      <c r="C464" s="78">
        <v>16.29</v>
      </c>
      <c r="D464" s="78">
        <v>15.36</v>
      </c>
      <c r="E464" s="78">
        <v>15.76</v>
      </c>
      <c r="F464" s="78">
        <v>3202670</v>
      </c>
      <c r="G464" s="78">
        <v>15.64</v>
      </c>
      <c r="H464" s="78">
        <v>15.97</v>
      </c>
      <c r="I464" s="78">
        <v>15.67</v>
      </c>
      <c r="J464" s="78">
        <v>14.86</v>
      </c>
      <c r="K464" s="78" t="s">
        <v>162</v>
      </c>
      <c r="L464" s="78">
        <v>0</v>
      </c>
      <c r="M464" s="78">
        <v>32026.7</v>
      </c>
      <c r="N464" s="78">
        <v>31850.35</v>
      </c>
      <c r="O464" s="78">
        <v>44153.93</v>
      </c>
      <c r="P464" s="78">
        <v>82.38</v>
      </c>
      <c r="Q464" s="78" t="s">
        <v>162</v>
      </c>
      <c r="R464" s="78">
        <v>81.12</v>
      </c>
      <c r="S464" s="78" t="s">
        <v>162</v>
      </c>
      <c r="T464" s="78">
        <v>605.6</v>
      </c>
      <c r="U464" s="78">
        <v>607.25</v>
      </c>
      <c r="V464" s="78">
        <v>593.20000000000005</v>
      </c>
      <c r="W464" s="78">
        <v>593.66</v>
      </c>
      <c r="X464" s="78">
        <v>4334761</v>
      </c>
    </row>
    <row r="465" spans="1:24" x14ac:dyDescent="0.2">
      <c r="A465" s="78" t="s">
        <v>622</v>
      </c>
      <c r="B465" s="78">
        <v>15.41</v>
      </c>
      <c r="C465" s="78">
        <v>15.71</v>
      </c>
      <c r="D465" s="78">
        <v>14.3</v>
      </c>
      <c r="E465" s="78">
        <v>15.07</v>
      </c>
      <c r="F465" s="78">
        <v>4258873</v>
      </c>
      <c r="G465" s="78">
        <v>15.47</v>
      </c>
      <c r="H465" s="78">
        <v>15.92</v>
      </c>
      <c r="I465" s="78">
        <v>15.65</v>
      </c>
      <c r="J465" s="78">
        <v>14.86</v>
      </c>
      <c r="K465" s="78" t="s">
        <v>162</v>
      </c>
      <c r="L465" s="78">
        <v>0</v>
      </c>
      <c r="M465" s="78">
        <v>42588.73</v>
      </c>
      <c r="N465" s="78">
        <v>33081.879999999997</v>
      </c>
      <c r="O465" s="78">
        <v>41650.39</v>
      </c>
      <c r="P465" s="78">
        <v>77.099999999999994</v>
      </c>
      <c r="Q465" s="78" t="s">
        <v>162</v>
      </c>
      <c r="R465" s="78">
        <v>73.95</v>
      </c>
      <c r="S465" s="78" t="s">
        <v>162</v>
      </c>
      <c r="T465" s="78">
        <v>592.4</v>
      </c>
      <c r="U465" s="78">
        <v>601.5</v>
      </c>
      <c r="V465" s="78">
        <v>585.44000000000005</v>
      </c>
      <c r="W465" s="78">
        <v>600.79999999999995</v>
      </c>
      <c r="X465" s="78">
        <v>4819209</v>
      </c>
    </row>
    <row r="466" spans="1:24" x14ac:dyDescent="0.2">
      <c r="A466" s="78" t="s">
        <v>623</v>
      </c>
      <c r="B466" s="78">
        <v>14.89</v>
      </c>
      <c r="C466" s="78">
        <v>16</v>
      </c>
      <c r="D466" s="78">
        <v>14.71</v>
      </c>
      <c r="E466" s="78">
        <v>15.67</v>
      </c>
      <c r="F466" s="78">
        <v>3988646</v>
      </c>
      <c r="G466" s="78">
        <v>15.47</v>
      </c>
      <c r="H466" s="78">
        <v>15.85</v>
      </c>
      <c r="I466" s="78">
        <v>15.69</v>
      </c>
      <c r="J466" s="78">
        <v>14.87</v>
      </c>
      <c r="K466" s="78" t="s">
        <v>162</v>
      </c>
      <c r="L466" s="78">
        <v>0</v>
      </c>
      <c r="M466" s="78">
        <v>39886.46</v>
      </c>
      <c r="N466" s="78">
        <v>34651.46</v>
      </c>
      <c r="O466" s="78">
        <v>39185.61</v>
      </c>
      <c r="P466" s="78">
        <v>73.8</v>
      </c>
      <c r="Q466" s="78" t="s">
        <v>162</v>
      </c>
      <c r="R466" s="78">
        <v>72.38</v>
      </c>
      <c r="S466" s="78" t="s">
        <v>162</v>
      </c>
      <c r="T466" s="78">
        <v>599.45000000000005</v>
      </c>
      <c r="U466" s="78">
        <v>627.85</v>
      </c>
      <c r="V466" s="78">
        <v>597.76</v>
      </c>
      <c r="W466" s="78">
        <v>624.82000000000005</v>
      </c>
      <c r="X466" s="78">
        <v>7126108</v>
      </c>
    </row>
    <row r="467" spans="1:24" x14ac:dyDescent="0.2">
      <c r="A467" s="78" t="s">
        <v>624</v>
      </c>
      <c r="B467" s="78">
        <v>15.6</v>
      </c>
      <c r="C467" s="78">
        <v>16.2</v>
      </c>
      <c r="D467" s="78">
        <v>15.51</v>
      </c>
      <c r="E467" s="78">
        <v>16.149999999999999</v>
      </c>
      <c r="F467" s="78">
        <v>4680958</v>
      </c>
      <c r="G467" s="78">
        <v>15.65</v>
      </c>
      <c r="H467" s="78">
        <v>15.81</v>
      </c>
      <c r="I467" s="78">
        <v>15.78</v>
      </c>
      <c r="J467" s="78">
        <v>14.89</v>
      </c>
      <c r="K467" s="78" t="s">
        <v>162</v>
      </c>
      <c r="L467" s="78">
        <v>0</v>
      </c>
      <c r="M467" s="78">
        <v>46809.58</v>
      </c>
      <c r="N467" s="78">
        <v>37562.86</v>
      </c>
      <c r="O467" s="78">
        <v>40039.040000000001</v>
      </c>
      <c r="P467" s="78">
        <v>81.790000000000006</v>
      </c>
      <c r="Q467" s="78" t="s">
        <v>162</v>
      </c>
      <c r="R467" s="78">
        <v>77.69</v>
      </c>
      <c r="S467" s="78" t="s">
        <v>162</v>
      </c>
      <c r="T467" s="78">
        <v>625.16</v>
      </c>
      <c r="U467" s="78">
        <v>630.22</v>
      </c>
      <c r="V467" s="78">
        <v>619.49</v>
      </c>
      <c r="W467" s="78">
        <v>624.32000000000005</v>
      </c>
      <c r="X467" s="78">
        <v>5574226</v>
      </c>
    </row>
    <row r="468" spans="1:24" x14ac:dyDescent="0.2">
      <c r="A468" s="78" t="s">
        <v>625</v>
      </c>
      <c r="B468" s="78">
        <v>16</v>
      </c>
      <c r="C468" s="78">
        <v>16.95</v>
      </c>
      <c r="D468" s="78">
        <v>15.93</v>
      </c>
      <c r="E468" s="78">
        <v>16.420000000000002</v>
      </c>
      <c r="F468" s="78">
        <v>6555720</v>
      </c>
      <c r="G468" s="78">
        <v>15.81</v>
      </c>
      <c r="H468" s="78">
        <v>15.77</v>
      </c>
      <c r="I468" s="78">
        <v>15.82</v>
      </c>
      <c r="J468" s="78">
        <v>14.9</v>
      </c>
      <c r="K468" s="78" t="s">
        <v>162</v>
      </c>
      <c r="L468" s="78">
        <v>0</v>
      </c>
      <c r="M468" s="78">
        <v>65557.2</v>
      </c>
      <c r="N468" s="78">
        <v>45373.73</v>
      </c>
      <c r="O468" s="78">
        <v>39299.769999999997</v>
      </c>
      <c r="P468" s="78">
        <v>79.69</v>
      </c>
      <c r="Q468" s="78" t="s">
        <v>162</v>
      </c>
      <c r="R468" s="78">
        <v>78.930000000000007</v>
      </c>
      <c r="S468" s="78" t="s">
        <v>162</v>
      </c>
      <c r="T468" s="78">
        <v>624.15</v>
      </c>
      <c r="U468" s="78">
        <v>638.16999999999996</v>
      </c>
      <c r="V468" s="78">
        <v>622.22</v>
      </c>
      <c r="W468" s="78">
        <v>637.49</v>
      </c>
      <c r="X468" s="78">
        <v>7409448</v>
      </c>
    </row>
    <row r="469" spans="1:24" x14ac:dyDescent="0.2">
      <c r="A469" s="78" t="s">
        <v>626</v>
      </c>
      <c r="B469" s="78">
        <v>16.45</v>
      </c>
      <c r="C469" s="78">
        <v>17.27</v>
      </c>
      <c r="D469" s="78">
        <v>16.04</v>
      </c>
      <c r="E469" s="78">
        <v>16.86</v>
      </c>
      <c r="F469" s="78">
        <v>6471769</v>
      </c>
      <c r="G469" s="78">
        <v>16.03</v>
      </c>
      <c r="H469" s="78">
        <v>15.84</v>
      </c>
      <c r="I469" s="78">
        <v>15.86</v>
      </c>
      <c r="J469" s="78">
        <v>14.91</v>
      </c>
      <c r="K469" s="78" t="s">
        <v>162</v>
      </c>
      <c r="L469" s="78">
        <v>0</v>
      </c>
      <c r="M469" s="78">
        <v>64717.69</v>
      </c>
      <c r="N469" s="78">
        <v>51911.93</v>
      </c>
      <c r="O469" s="78">
        <v>41881.14</v>
      </c>
      <c r="P469" s="78">
        <v>79.56</v>
      </c>
      <c r="Q469" s="78" t="s">
        <v>162</v>
      </c>
      <c r="R469" s="78">
        <v>79.81</v>
      </c>
      <c r="S469" s="78" t="s">
        <v>162</v>
      </c>
      <c r="T469" s="78">
        <v>638.24</v>
      </c>
      <c r="U469" s="78">
        <v>647.54</v>
      </c>
      <c r="V469" s="78">
        <v>636.16999999999996</v>
      </c>
      <c r="W469" s="78">
        <v>646.32000000000005</v>
      </c>
      <c r="X469" s="78">
        <v>9109238</v>
      </c>
    </row>
    <row r="470" spans="1:24" x14ac:dyDescent="0.2">
      <c r="A470" s="78" t="s">
        <v>627</v>
      </c>
      <c r="B470" s="78">
        <v>16.7</v>
      </c>
      <c r="C470" s="78">
        <v>16.79</v>
      </c>
      <c r="D470" s="78">
        <v>16.3</v>
      </c>
      <c r="E470" s="78">
        <v>16.3</v>
      </c>
      <c r="F470" s="78">
        <v>3694483</v>
      </c>
      <c r="G470" s="78">
        <v>16.28</v>
      </c>
      <c r="H470" s="78">
        <v>15.88</v>
      </c>
      <c r="I470" s="78">
        <v>15.9</v>
      </c>
      <c r="J470" s="78">
        <v>14.92</v>
      </c>
      <c r="K470" s="78" t="s">
        <v>162</v>
      </c>
      <c r="L470" s="78">
        <v>0</v>
      </c>
      <c r="M470" s="78">
        <v>36944.83</v>
      </c>
      <c r="N470" s="78">
        <v>50783.15</v>
      </c>
      <c r="O470" s="78">
        <v>41932.519999999997</v>
      </c>
      <c r="P470" s="78">
        <v>73.959999999999994</v>
      </c>
      <c r="Q470" s="78" t="s">
        <v>162</v>
      </c>
      <c r="R470" s="78">
        <v>66.5</v>
      </c>
      <c r="S470" s="78" t="s">
        <v>162</v>
      </c>
      <c r="T470" s="78">
        <v>645.25</v>
      </c>
      <c r="U470" s="78">
        <v>646.79</v>
      </c>
      <c r="V470" s="78">
        <v>640.69000000000005</v>
      </c>
      <c r="W470" s="78">
        <v>641.16999999999996</v>
      </c>
      <c r="X470" s="78">
        <v>7556457</v>
      </c>
    </row>
    <row r="471" spans="1:24" x14ac:dyDescent="0.2">
      <c r="A471" s="78" t="s">
        <v>628</v>
      </c>
      <c r="B471" s="78">
        <v>16.100000000000001</v>
      </c>
      <c r="C471" s="78">
        <v>16.600000000000001</v>
      </c>
      <c r="D471" s="78">
        <v>15.98</v>
      </c>
      <c r="E471" s="78">
        <v>16.32</v>
      </c>
      <c r="F471" s="78">
        <v>2757692</v>
      </c>
      <c r="G471" s="78">
        <v>16.41</v>
      </c>
      <c r="H471" s="78">
        <v>15.94</v>
      </c>
      <c r="I471" s="78">
        <v>15.94</v>
      </c>
      <c r="J471" s="78">
        <v>14.93</v>
      </c>
      <c r="K471" s="78" t="s">
        <v>162</v>
      </c>
      <c r="L471" s="78">
        <v>0</v>
      </c>
      <c r="M471" s="78">
        <v>27576.92</v>
      </c>
      <c r="N471" s="78">
        <v>48321.24</v>
      </c>
      <c r="O471" s="78">
        <v>41486.35</v>
      </c>
      <c r="P471" s="78">
        <v>74.87</v>
      </c>
      <c r="Q471" s="78" t="s">
        <v>162</v>
      </c>
      <c r="R471" s="78">
        <v>67.58</v>
      </c>
      <c r="S471" s="78" t="s">
        <v>162</v>
      </c>
      <c r="T471" s="78">
        <v>639.91</v>
      </c>
      <c r="U471" s="78">
        <v>640.92999999999995</v>
      </c>
      <c r="V471" s="78">
        <v>631.14</v>
      </c>
      <c r="W471" s="78">
        <v>639.51</v>
      </c>
      <c r="X471" s="78">
        <v>7066769</v>
      </c>
    </row>
    <row r="472" spans="1:24" x14ac:dyDescent="0.2">
      <c r="A472" s="78" t="s">
        <v>629</v>
      </c>
      <c r="B472" s="78">
        <v>16.34</v>
      </c>
      <c r="C472" s="78">
        <v>16.72</v>
      </c>
      <c r="D472" s="78">
        <v>16.21</v>
      </c>
      <c r="E472" s="78">
        <v>16.309999999999999</v>
      </c>
      <c r="F472" s="78">
        <v>3232230</v>
      </c>
      <c r="G472" s="78">
        <v>16.440000000000001</v>
      </c>
      <c r="H472" s="78">
        <v>16.04</v>
      </c>
      <c r="I472" s="78">
        <v>16</v>
      </c>
      <c r="J472" s="78">
        <v>14.94</v>
      </c>
      <c r="K472" s="78" t="s">
        <v>162</v>
      </c>
      <c r="L472" s="78">
        <v>0</v>
      </c>
      <c r="M472" s="78">
        <v>32322.3</v>
      </c>
      <c r="N472" s="78">
        <v>45423.79</v>
      </c>
      <c r="O472" s="78">
        <v>41493.32</v>
      </c>
      <c r="P472" s="78">
        <v>76.81</v>
      </c>
      <c r="Q472" s="78" t="s">
        <v>162</v>
      </c>
      <c r="R472" s="78">
        <v>65.25</v>
      </c>
      <c r="S472" s="78" t="s">
        <v>162</v>
      </c>
      <c r="T472" s="78">
        <v>638.09</v>
      </c>
      <c r="U472" s="78">
        <v>641.16999999999996</v>
      </c>
      <c r="V472" s="78">
        <v>631.19000000000005</v>
      </c>
      <c r="W472" s="78">
        <v>632.17999999999995</v>
      </c>
      <c r="X472" s="78">
        <v>6302316</v>
      </c>
    </row>
    <row r="473" spans="1:24" x14ac:dyDescent="0.2">
      <c r="A473" s="78" t="s">
        <v>630</v>
      </c>
      <c r="B473" s="78">
        <v>16.420000000000002</v>
      </c>
      <c r="C473" s="78">
        <v>17.12</v>
      </c>
      <c r="D473" s="78">
        <v>16.38</v>
      </c>
      <c r="E473" s="78">
        <v>16.940000000000001</v>
      </c>
      <c r="F473" s="78">
        <v>5256894</v>
      </c>
      <c r="G473" s="78">
        <v>16.55</v>
      </c>
      <c r="H473" s="78">
        <v>16.18</v>
      </c>
      <c r="I473" s="78">
        <v>16.09</v>
      </c>
      <c r="J473" s="78">
        <v>14.96</v>
      </c>
      <c r="K473" s="78" t="s">
        <v>162</v>
      </c>
      <c r="L473" s="78">
        <v>0</v>
      </c>
      <c r="M473" s="78">
        <v>52568.94</v>
      </c>
      <c r="N473" s="78">
        <v>42826.14</v>
      </c>
      <c r="O473" s="78">
        <v>44099.93</v>
      </c>
      <c r="P473" s="78">
        <v>77.27</v>
      </c>
      <c r="Q473" s="78" t="s">
        <v>162</v>
      </c>
      <c r="R473" s="78">
        <v>58.68</v>
      </c>
      <c r="S473" s="78" t="s">
        <v>162</v>
      </c>
      <c r="T473" s="78">
        <v>631.45000000000005</v>
      </c>
      <c r="U473" s="78">
        <v>656.59</v>
      </c>
      <c r="V473" s="78">
        <v>631.22</v>
      </c>
      <c r="W473" s="78">
        <v>656.22</v>
      </c>
      <c r="X473" s="78">
        <v>10223857</v>
      </c>
    </row>
    <row r="474" spans="1:24" x14ac:dyDescent="0.2">
      <c r="A474" s="78" t="s">
        <v>631</v>
      </c>
      <c r="B474" s="78">
        <v>17.45</v>
      </c>
      <c r="C474" s="78">
        <v>17.45</v>
      </c>
      <c r="D474" s="78">
        <v>16.54</v>
      </c>
      <c r="E474" s="78">
        <v>16.61</v>
      </c>
      <c r="F474" s="78">
        <v>4295123</v>
      </c>
      <c r="G474" s="78">
        <v>16.5</v>
      </c>
      <c r="H474" s="78">
        <v>16.260000000000002</v>
      </c>
      <c r="I474" s="78">
        <v>16.12</v>
      </c>
      <c r="J474" s="78">
        <v>14.98</v>
      </c>
      <c r="K474" s="78" t="s">
        <v>162</v>
      </c>
      <c r="L474" s="78">
        <v>0</v>
      </c>
      <c r="M474" s="78">
        <v>42951.23</v>
      </c>
      <c r="N474" s="78">
        <v>38472.839999999997</v>
      </c>
      <c r="O474" s="78">
        <v>45192.39</v>
      </c>
      <c r="P474" s="78">
        <v>64.05</v>
      </c>
      <c r="Q474" s="78" t="s">
        <v>162</v>
      </c>
      <c r="R474" s="78">
        <v>51.49</v>
      </c>
      <c r="S474" s="78" t="s">
        <v>162</v>
      </c>
      <c r="T474" s="78">
        <v>656.75</v>
      </c>
      <c r="U474" s="78">
        <v>658.39</v>
      </c>
      <c r="V474" s="78">
        <v>646.27</v>
      </c>
      <c r="W474" s="78">
        <v>649.61</v>
      </c>
      <c r="X474" s="78">
        <v>8774594</v>
      </c>
    </row>
    <row r="475" spans="1:24" x14ac:dyDescent="0.2">
      <c r="A475" s="78" t="s">
        <v>632</v>
      </c>
      <c r="B475" s="78">
        <v>16.5</v>
      </c>
      <c r="C475" s="78">
        <v>17.05</v>
      </c>
      <c r="D475" s="78">
        <v>16.350000000000001</v>
      </c>
      <c r="E475" s="78">
        <v>16.489999999999998</v>
      </c>
      <c r="F475" s="78">
        <v>3866354</v>
      </c>
      <c r="G475" s="78">
        <v>16.53</v>
      </c>
      <c r="H475" s="78">
        <v>16.41</v>
      </c>
      <c r="I475" s="78">
        <v>16.16</v>
      </c>
      <c r="J475" s="78">
        <v>15.01</v>
      </c>
      <c r="K475" s="78" t="s">
        <v>162</v>
      </c>
      <c r="L475" s="78">
        <v>0</v>
      </c>
      <c r="M475" s="78">
        <v>38663.54</v>
      </c>
      <c r="N475" s="78">
        <v>38816.589999999997</v>
      </c>
      <c r="O475" s="78">
        <v>44799.87</v>
      </c>
      <c r="P475" s="78">
        <v>64.89</v>
      </c>
      <c r="Q475" s="78" t="s">
        <v>162</v>
      </c>
      <c r="R475" s="78">
        <v>65.52</v>
      </c>
      <c r="S475" s="78" t="s">
        <v>162</v>
      </c>
      <c r="T475" s="78">
        <v>648.55999999999995</v>
      </c>
      <c r="U475" s="78">
        <v>654.35</v>
      </c>
      <c r="V475" s="78">
        <v>643.04999999999995</v>
      </c>
      <c r="W475" s="78">
        <v>646.04999999999995</v>
      </c>
      <c r="X475" s="78">
        <v>8205784</v>
      </c>
    </row>
    <row r="476" spans="1:24" x14ac:dyDescent="0.2">
      <c r="A476" s="78" t="s">
        <v>633</v>
      </c>
      <c r="B476" s="78">
        <v>16.54</v>
      </c>
      <c r="C476" s="78">
        <v>16.66</v>
      </c>
      <c r="D476" s="78">
        <v>16.2</v>
      </c>
      <c r="E476" s="78">
        <v>16.43</v>
      </c>
      <c r="F476" s="78">
        <v>2411422</v>
      </c>
      <c r="G476" s="78">
        <v>16.559999999999999</v>
      </c>
      <c r="H476" s="78">
        <v>16.48</v>
      </c>
      <c r="I476" s="78">
        <v>16.16</v>
      </c>
      <c r="J476" s="78">
        <v>15.03</v>
      </c>
      <c r="K476" s="78" t="s">
        <v>162</v>
      </c>
      <c r="L476" s="78">
        <v>0</v>
      </c>
      <c r="M476" s="78">
        <v>24114.22</v>
      </c>
      <c r="N476" s="78">
        <v>38124.050000000003</v>
      </c>
      <c r="O476" s="78">
        <v>43222.64</v>
      </c>
      <c r="P476" s="78">
        <v>61.6</v>
      </c>
      <c r="Q476" s="78" t="s">
        <v>162</v>
      </c>
      <c r="R476" s="78">
        <v>65.3</v>
      </c>
      <c r="S476" s="78" t="s">
        <v>162</v>
      </c>
      <c r="T476" s="78">
        <v>645.14</v>
      </c>
      <c r="U476" s="78">
        <v>654.41</v>
      </c>
      <c r="V476" s="78">
        <v>644.97</v>
      </c>
      <c r="W476" s="78">
        <v>652.1</v>
      </c>
      <c r="X476" s="78">
        <v>7097528</v>
      </c>
    </row>
    <row r="477" spans="1:24" x14ac:dyDescent="0.2">
      <c r="A477" s="78" t="s">
        <v>634</v>
      </c>
      <c r="B477" s="78">
        <v>16.28</v>
      </c>
      <c r="C477" s="78">
        <v>17</v>
      </c>
      <c r="D477" s="78">
        <v>16.22</v>
      </c>
      <c r="E477" s="78">
        <v>17</v>
      </c>
      <c r="F477" s="78">
        <v>3793208</v>
      </c>
      <c r="G477" s="78">
        <v>16.690000000000001</v>
      </c>
      <c r="H477" s="78">
        <v>16.57</v>
      </c>
      <c r="I477" s="78">
        <v>16.190000000000001</v>
      </c>
      <c r="J477" s="78">
        <v>15.07</v>
      </c>
      <c r="K477" s="78" t="s">
        <v>162</v>
      </c>
      <c r="L477" s="78">
        <v>0</v>
      </c>
      <c r="M477" s="78">
        <v>37932.080000000002</v>
      </c>
      <c r="N477" s="78">
        <v>39246</v>
      </c>
      <c r="O477" s="78">
        <v>42334.89</v>
      </c>
      <c r="P477" s="78">
        <v>74.36</v>
      </c>
      <c r="Q477" s="78" t="s">
        <v>162</v>
      </c>
      <c r="R477" s="78">
        <v>69.88</v>
      </c>
      <c r="S477" s="78" t="s">
        <v>162</v>
      </c>
      <c r="T477" s="78">
        <v>652.04</v>
      </c>
      <c r="U477" s="78">
        <v>658.31</v>
      </c>
      <c r="V477" s="78">
        <v>648.49</v>
      </c>
      <c r="W477" s="78">
        <v>658.31</v>
      </c>
      <c r="X477" s="78">
        <v>9026823</v>
      </c>
    </row>
    <row r="478" spans="1:24" x14ac:dyDescent="0.2">
      <c r="A478" s="78" t="s">
        <v>635</v>
      </c>
      <c r="B478" s="78">
        <v>17.010000000000002</v>
      </c>
      <c r="C478" s="78">
        <v>17.32</v>
      </c>
      <c r="D478" s="78">
        <v>16.760000000000002</v>
      </c>
      <c r="E478" s="78">
        <v>17</v>
      </c>
      <c r="F478" s="78">
        <v>4134833</v>
      </c>
      <c r="G478" s="78">
        <v>16.71</v>
      </c>
      <c r="H478" s="78">
        <v>16.63</v>
      </c>
      <c r="I478" s="78">
        <v>16.2</v>
      </c>
      <c r="J478" s="78">
        <v>15.12</v>
      </c>
      <c r="K478" s="78" t="s">
        <v>162</v>
      </c>
      <c r="L478" s="78">
        <v>0</v>
      </c>
      <c r="M478" s="78">
        <v>41348.33</v>
      </c>
      <c r="N478" s="78">
        <v>37001.879999999997</v>
      </c>
      <c r="O478" s="78">
        <v>39914.01</v>
      </c>
      <c r="P478" s="78">
        <v>74.83</v>
      </c>
      <c r="Q478" s="78" t="s">
        <v>162</v>
      </c>
      <c r="R478" s="78">
        <v>54.73</v>
      </c>
      <c r="S478" s="78" t="s">
        <v>162</v>
      </c>
      <c r="T478" s="78">
        <v>658.54</v>
      </c>
      <c r="U478" s="78">
        <v>670.81</v>
      </c>
      <c r="V478" s="78">
        <v>655.63</v>
      </c>
      <c r="W478" s="78">
        <v>668.09</v>
      </c>
      <c r="X478" s="78">
        <v>10835753</v>
      </c>
    </row>
    <row r="479" spans="1:24" x14ac:dyDescent="0.2">
      <c r="A479" s="78" t="s">
        <v>636</v>
      </c>
      <c r="B479" s="78">
        <v>17.09</v>
      </c>
      <c r="C479" s="78">
        <v>17.190000000000001</v>
      </c>
      <c r="D479" s="78">
        <v>16.809999999999999</v>
      </c>
      <c r="E479" s="78">
        <v>16.899999999999999</v>
      </c>
      <c r="F479" s="78">
        <v>2070909</v>
      </c>
      <c r="G479" s="78">
        <v>16.760000000000002</v>
      </c>
      <c r="H479" s="78">
        <v>16.63</v>
      </c>
      <c r="I479" s="78">
        <v>16.23</v>
      </c>
      <c r="J479" s="78">
        <v>15.16</v>
      </c>
      <c r="K479" s="78" t="s">
        <v>162</v>
      </c>
      <c r="L479" s="78">
        <v>0</v>
      </c>
      <c r="M479" s="78">
        <v>20709.09</v>
      </c>
      <c r="N479" s="78">
        <v>32553.45</v>
      </c>
      <c r="O479" s="78">
        <v>35513.15</v>
      </c>
      <c r="P479" s="78">
        <v>73.349999999999994</v>
      </c>
      <c r="Q479" s="78" t="s">
        <v>162</v>
      </c>
      <c r="R479" s="78">
        <v>47.46</v>
      </c>
      <c r="S479" s="78" t="s">
        <v>162</v>
      </c>
      <c r="T479" s="78">
        <v>666.28</v>
      </c>
      <c r="U479" s="78">
        <v>679.76</v>
      </c>
      <c r="V479" s="78">
        <v>665.88</v>
      </c>
      <c r="W479" s="78">
        <v>679.76</v>
      </c>
      <c r="X479" s="78">
        <v>9262876</v>
      </c>
    </row>
    <row r="480" spans="1:24" x14ac:dyDescent="0.2">
      <c r="A480" s="78" t="s">
        <v>637</v>
      </c>
      <c r="B480" s="78">
        <v>16.899999999999999</v>
      </c>
      <c r="C480" s="78">
        <v>17.64</v>
      </c>
      <c r="D480" s="78">
        <v>16.87</v>
      </c>
      <c r="E480" s="78">
        <v>17.559999999999999</v>
      </c>
      <c r="F480" s="78">
        <v>5710316</v>
      </c>
      <c r="G480" s="78">
        <v>16.98</v>
      </c>
      <c r="H480" s="78">
        <v>16.760000000000002</v>
      </c>
      <c r="I480" s="78">
        <v>16.32</v>
      </c>
      <c r="J480" s="78">
        <v>15.22</v>
      </c>
      <c r="K480" s="78" t="s">
        <v>162</v>
      </c>
      <c r="L480" s="78">
        <v>0</v>
      </c>
      <c r="M480" s="78">
        <v>57103.16</v>
      </c>
      <c r="N480" s="78">
        <v>36241.379999999997</v>
      </c>
      <c r="O480" s="78">
        <v>37528.980000000003</v>
      </c>
      <c r="P480" s="78">
        <v>75.64</v>
      </c>
      <c r="Q480" s="78" t="s">
        <v>162</v>
      </c>
      <c r="R480" s="78">
        <v>49.22</v>
      </c>
      <c r="S480" s="78" t="s">
        <v>162</v>
      </c>
      <c r="T480" s="78">
        <v>679.57</v>
      </c>
      <c r="U480" s="78">
        <v>695.91</v>
      </c>
      <c r="V480" s="78">
        <v>678.82</v>
      </c>
      <c r="W480" s="78">
        <v>694.12</v>
      </c>
      <c r="X480" s="78">
        <v>12040809</v>
      </c>
    </row>
    <row r="481" spans="1:24" x14ac:dyDescent="0.2">
      <c r="A481" s="78" t="s">
        <v>638</v>
      </c>
      <c r="B481" s="78">
        <v>17.41</v>
      </c>
      <c r="C481" s="78">
        <v>17.77</v>
      </c>
      <c r="D481" s="78">
        <v>17.3</v>
      </c>
      <c r="E481" s="78">
        <v>17.64</v>
      </c>
      <c r="F481" s="78">
        <v>3908694</v>
      </c>
      <c r="G481" s="78">
        <v>17.22</v>
      </c>
      <c r="H481" s="78">
        <v>16.89</v>
      </c>
      <c r="I481" s="78">
        <v>16.41</v>
      </c>
      <c r="J481" s="78">
        <v>15.3</v>
      </c>
      <c r="K481" s="78" t="s">
        <v>162</v>
      </c>
      <c r="L481" s="78">
        <v>0</v>
      </c>
      <c r="M481" s="78">
        <v>39086.94</v>
      </c>
      <c r="N481" s="78">
        <v>39235.919999999998</v>
      </c>
      <c r="O481" s="78">
        <v>38679.980000000003</v>
      </c>
      <c r="P481" s="78">
        <v>74.86</v>
      </c>
      <c r="Q481" s="78" t="s">
        <v>162</v>
      </c>
      <c r="R481" s="78">
        <v>37.49</v>
      </c>
      <c r="S481" s="78" t="s">
        <v>162</v>
      </c>
      <c r="T481" s="78">
        <v>693.29</v>
      </c>
      <c r="U481" s="78">
        <v>709.08</v>
      </c>
      <c r="V481" s="78">
        <v>691.99</v>
      </c>
      <c r="W481" s="78">
        <v>709.08</v>
      </c>
      <c r="X481" s="78">
        <v>12975128</v>
      </c>
    </row>
    <row r="482" spans="1:24" x14ac:dyDescent="0.2">
      <c r="A482" s="78" t="s">
        <v>639</v>
      </c>
      <c r="B482" s="78">
        <v>17.59</v>
      </c>
      <c r="C482" s="78">
        <v>17.82</v>
      </c>
      <c r="D482" s="78">
        <v>17.100000000000001</v>
      </c>
      <c r="E482" s="78">
        <v>17.11</v>
      </c>
      <c r="F482" s="78">
        <v>3429738</v>
      </c>
      <c r="G482" s="78">
        <v>17.239999999999998</v>
      </c>
      <c r="H482" s="78">
        <v>16.97</v>
      </c>
      <c r="I482" s="78">
        <v>16.510000000000002</v>
      </c>
      <c r="J482" s="78">
        <v>15.36</v>
      </c>
      <c r="K482" s="78" t="s">
        <v>162</v>
      </c>
      <c r="L482" s="78">
        <v>0</v>
      </c>
      <c r="M482" s="78">
        <v>34297.379999999997</v>
      </c>
      <c r="N482" s="78">
        <v>38508.980000000003</v>
      </c>
      <c r="O482" s="78">
        <v>38877.49</v>
      </c>
      <c r="P482" s="78">
        <v>68.5</v>
      </c>
      <c r="Q482" s="78" t="s">
        <v>162</v>
      </c>
      <c r="R482" s="78">
        <v>32.89</v>
      </c>
      <c r="S482" s="78" t="s">
        <v>162</v>
      </c>
      <c r="T482" s="78">
        <v>709.91</v>
      </c>
      <c r="U482" s="78">
        <v>712.85</v>
      </c>
      <c r="V482" s="78">
        <v>699.37</v>
      </c>
      <c r="W482" s="78">
        <v>699.57</v>
      </c>
      <c r="X482" s="78">
        <v>12521587</v>
      </c>
    </row>
    <row r="483" spans="1:24" x14ac:dyDescent="0.2">
      <c r="A483" s="78" t="s">
        <v>640</v>
      </c>
      <c r="B483" s="78">
        <v>17.11</v>
      </c>
      <c r="C483" s="78">
        <v>17.25</v>
      </c>
      <c r="D483" s="78">
        <v>16.88</v>
      </c>
      <c r="E483" s="78">
        <v>17.13</v>
      </c>
      <c r="F483" s="78">
        <v>2369890</v>
      </c>
      <c r="G483" s="78">
        <v>17.27</v>
      </c>
      <c r="H483" s="78">
        <v>16.989999999999998</v>
      </c>
      <c r="I483" s="78">
        <v>16.579999999999998</v>
      </c>
      <c r="J483" s="78">
        <v>15.42</v>
      </c>
      <c r="K483" s="78" t="s">
        <v>162</v>
      </c>
      <c r="L483" s="78">
        <v>0</v>
      </c>
      <c r="M483" s="78">
        <v>23698.9</v>
      </c>
      <c r="N483" s="78">
        <v>34979.089999999997</v>
      </c>
      <c r="O483" s="78">
        <v>35990.49</v>
      </c>
      <c r="P483" s="78">
        <v>65.569999999999993</v>
      </c>
      <c r="Q483" s="78" t="s">
        <v>162</v>
      </c>
      <c r="R483" s="78">
        <v>38.5</v>
      </c>
      <c r="S483" s="78" t="s">
        <v>162</v>
      </c>
      <c r="T483" s="78">
        <v>698.91</v>
      </c>
      <c r="U483" s="78">
        <v>707.67</v>
      </c>
      <c r="V483" s="78">
        <v>694.77</v>
      </c>
      <c r="W483" s="78">
        <v>707.67</v>
      </c>
      <c r="X483" s="78">
        <v>9936140</v>
      </c>
    </row>
    <row r="484" spans="1:24" x14ac:dyDescent="0.2">
      <c r="A484" s="78" t="s">
        <v>641</v>
      </c>
      <c r="B484" s="78">
        <v>17.14</v>
      </c>
      <c r="C484" s="78">
        <v>17.27</v>
      </c>
      <c r="D484" s="78">
        <v>16.87</v>
      </c>
      <c r="E484" s="78">
        <v>16.920000000000002</v>
      </c>
      <c r="F484" s="78">
        <v>2394067</v>
      </c>
      <c r="G484" s="78">
        <v>17.27</v>
      </c>
      <c r="H484" s="78">
        <v>17.02</v>
      </c>
      <c r="I484" s="78">
        <v>16.64</v>
      </c>
      <c r="J484" s="78">
        <v>15.47</v>
      </c>
      <c r="K484" s="78" t="s">
        <v>162</v>
      </c>
      <c r="L484" s="78">
        <v>0</v>
      </c>
      <c r="M484" s="78">
        <v>23940.67</v>
      </c>
      <c r="N484" s="78">
        <v>35625.410000000003</v>
      </c>
      <c r="O484" s="78">
        <v>34089.43</v>
      </c>
      <c r="P484" s="78">
        <v>59.34</v>
      </c>
      <c r="Q484" s="78" t="s">
        <v>162</v>
      </c>
      <c r="R484" s="78">
        <v>22.03</v>
      </c>
      <c r="S484" s="78" t="s">
        <v>162</v>
      </c>
      <c r="T484" s="78">
        <v>708.24</v>
      </c>
      <c r="U484" s="78">
        <v>713.86</v>
      </c>
      <c r="V484" s="78">
        <v>703.62</v>
      </c>
      <c r="W484" s="78">
        <v>713.86</v>
      </c>
      <c r="X484" s="78">
        <v>9208257</v>
      </c>
    </row>
    <row r="485" spans="1:24" x14ac:dyDescent="0.2">
      <c r="A485" s="78" t="s">
        <v>642</v>
      </c>
      <c r="B485" s="78">
        <v>16.96</v>
      </c>
      <c r="C485" s="78">
        <v>17.32</v>
      </c>
      <c r="D485" s="78">
        <v>16.75</v>
      </c>
      <c r="E485" s="78">
        <v>17.32</v>
      </c>
      <c r="F485" s="78">
        <v>3125352</v>
      </c>
      <c r="G485" s="78">
        <v>17.22</v>
      </c>
      <c r="H485" s="78">
        <v>17.100000000000001</v>
      </c>
      <c r="I485" s="78">
        <v>16.75</v>
      </c>
      <c r="J485" s="78">
        <v>15.52</v>
      </c>
      <c r="K485" s="78" t="s">
        <v>162</v>
      </c>
      <c r="L485" s="78">
        <v>0</v>
      </c>
      <c r="M485" s="78">
        <v>31253.52</v>
      </c>
      <c r="N485" s="78">
        <v>30455.48</v>
      </c>
      <c r="O485" s="78">
        <v>33348.43</v>
      </c>
      <c r="P485" s="78">
        <v>67.78</v>
      </c>
      <c r="Q485" s="78" t="s">
        <v>162</v>
      </c>
      <c r="R485" s="78">
        <v>22.37</v>
      </c>
      <c r="S485" s="78" t="s">
        <v>162</v>
      </c>
      <c r="T485" s="78">
        <v>717.3</v>
      </c>
      <c r="U485" s="78">
        <v>718.39</v>
      </c>
      <c r="V485" s="78">
        <v>699.17</v>
      </c>
      <c r="W485" s="78">
        <v>705.34</v>
      </c>
      <c r="X485" s="78">
        <v>10144828</v>
      </c>
    </row>
    <row r="486" spans="1:24" x14ac:dyDescent="0.2">
      <c r="A486" s="78" t="s">
        <v>643</v>
      </c>
      <c r="B486" s="78">
        <v>17.32</v>
      </c>
      <c r="C486" s="78">
        <v>17.649999999999999</v>
      </c>
      <c r="D486" s="78">
        <v>17.02</v>
      </c>
      <c r="E486" s="78">
        <v>17.57</v>
      </c>
      <c r="F486" s="78">
        <v>2962672</v>
      </c>
      <c r="G486" s="78">
        <v>17.21</v>
      </c>
      <c r="H486" s="78">
        <v>17.22</v>
      </c>
      <c r="I486" s="78">
        <v>16.850000000000001</v>
      </c>
      <c r="J486" s="78">
        <v>15.57</v>
      </c>
      <c r="K486" s="78" t="s">
        <v>162</v>
      </c>
      <c r="L486" s="78">
        <v>0</v>
      </c>
      <c r="M486" s="78">
        <v>29626.720000000001</v>
      </c>
      <c r="N486" s="78">
        <v>28563.439999999999</v>
      </c>
      <c r="O486" s="78">
        <v>33899.68</v>
      </c>
      <c r="P486" s="78">
        <v>66.569999999999993</v>
      </c>
      <c r="Q486" s="78" t="s">
        <v>162</v>
      </c>
      <c r="R486" s="78">
        <v>24.43</v>
      </c>
      <c r="S486" s="78" t="s">
        <v>162</v>
      </c>
      <c r="T486" s="78">
        <v>704.37</v>
      </c>
      <c r="U486" s="78">
        <v>718.12</v>
      </c>
      <c r="V486" s="78">
        <v>702.39</v>
      </c>
      <c r="W486" s="78">
        <v>718.12</v>
      </c>
      <c r="X486" s="78">
        <v>10828472</v>
      </c>
    </row>
    <row r="487" spans="1:24" x14ac:dyDescent="0.2">
      <c r="A487" s="78" t="s">
        <v>644</v>
      </c>
      <c r="B487" s="78">
        <v>17.52</v>
      </c>
      <c r="C487" s="78">
        <v>18.149999999999999</v>
      </c>
      <c r="D487" s="78">
        <v>17.3</v>
      </c>
      <c r="E487" s="78">
        <v>17.78</v>
      </c>
      <c r="F487" s="78">
        <v>4499275</v>
      </c>
      <c r="G487" s="78">
        <v>17.34</v>
      </c>
      <c r="H487" s="78">
        <v>17.29</v>
      </c>
      <c r="I487" s="78">
        <v>16.93</v>
      </c>
      <c r="J487" s="78">
        <v>15.63</v>
      </c>
      <c r="K487" s="78" t="s">
        <v>162</v>
      </c>
      <c r="L487" s="78">
        <v>0</v>
      </c>
      <c r="M487" s="78">
        <v>44992.75</v>
      </c>
      <c r="N487" s="78">
        <v>30702.51</v>
      </c>
      <c r="O487" s="78">
        <v>34605.75</v>
      </c>
      <c r="P487" s="78">
        <v>66.2</v>
      </c>
      <c r="Q487" s="78" t="s">
        <v>162</v>
      </c>
      <c r="R487" s="78">
        <v>29.25</v>
      </c>
      <c r="S487" s="78" t="s">
        <v>162</v>
      </c>
      <c r="T487" s="78">
        <v>718.43</v>
      </c>
      <c r="U487" s="78">
        <v>735.34</v>
      </c>
      <c r="V487" s="78">
        <v>716.3</v>
      </c>
      <c r="W487" s="78">
        <v>733.14</v>
      </c>
      <c r="X487" s="78">
        <v>13556817</v>
      </c>
    </row>
    <row r="488" spans="1:24" x14ac:dyDescent="0.2">
      <c r="A488" s="78" t="s">
        <v>645</v>
      </c>
      <c r="B488" s="78">
        <v>17.64</v>
      </c>
      <c r="C488" s="78">
        <v>18</v>
      </c>
      <c r="D488" s="78">
        <v>17.399999999999999</v>
      </c>
      <c r="E488" s="78">
        <v>17.66</v>
      </c>
      <c r="F488" s="78">
        <v>2550171</v>
      </c>
      <c r="G488" s="78">
        <v>17.45</v>
      </c>
      <c r="H488" s="78">
        <v>17.36</v>
      </c>
      <c r="I488" s="78">
        <v>16.989999999999998</v>
      </c>
      <c r="J488" s="78">
        <v>15.69</v>
      </c>
      <c r="K488" s="78" t="s">
        <v>162</v>
      </c>
      <c r="L488" s="78">
        <v>0</v>
      </c>
      <c r="M488" s="78">
        <v>25501.71</v>
      </c>
      <c r="N488" s="78">
        <v>31063.07</v>
      </c>
      <c r="O488" s="78">
        <v>33021.089999999997</v>
      </c>
      <c r="P488" s="78">
        <v>65.42</v>
      </c>
      <c r="Q488" s="78" t="s">
        <v>162</v>
      </c>
      <c r="R488" s="78">
        <v>17.329999999999998</v>
      </c>
      <c r="S488" s="78" t="s">
        <v>162</v>
      </c>
      <c r="T488" s="78">
        <v>732.01</v>
      </c>
      <c r="U488" s="78">
        <v>740.64</v>
      </c>
      <c r="V488" s="78">
        <v>727.91</v>
      </c>
      <c r="W488" s="78">
        <v>734.51</v>
      </c>
      <c r="X488" s="78">
        <v>13175455</v>
      </c>
    </row>
    <row r="489" spans="1:24" x14ac:dyDescent="0.2">
      <c r="A489" s="78" t="s">
        <v>646</v>
      </c>
      <c r="B489" s="78">
        <v>17.5</v>
      </c>
      <c r="C489" s="78">
        <v>17.8</v>
      </c>
      <c r="D489" s="78">
        <v>17.3</v>
      </c>
      <c r="E489" s="78">
        <v>17.440000000000001</v>
      </c>
      <c r="F489" s="78">
        <v>2233662</v>
      </c>
      <c r="G489" s="78">
        <v>17.55</v>
      </c>
      <c r="H489" s="78">
        <v>17.41</v>
      </c>
      <c r="I489" s="78">
        <v>17.02</v>
      </c>
      <c r="J489" s="78">
        <v>15.75</v>
      </c>
      <c r="K489" s="78" t="s">
        <v>162</v>
      </c>
      <c r="L489" s="78">
        <v>0</v>
      </c>
      <c r="M489" s="78">
        <v>22336.62</v>
      </c>
      <c r="N489" s="78">
        <v>30742.26</v>
      </c>
      <c r="O489" s="78">
        <v>33183.839999999997</v>
      </c>
      <c r="P489" s="78">
        <v>62.54</v>
      </c>
      <c r="Q489" s="78" t="s">
        <v>162</v>
      </c>
      <c r="R489" s="78">
        <v>12.84</v>
      </c>
      <c r="S489" s="78" t="s">
        <v>162</v>
      </c>
      <c r="T489" s="78">
        <v>734.31</v>
      </c>
      <c r="U489" s="78">
        <v>743.55</v>
      </c>
      <c r="V489" s="78">
        <v>734.31</v>
      </c>
      <c r="W489" s="78">
        <v>741.18</v>
      </c>
      <c r="X489" s="78">
        <v>11541677</v>
      </c>
    </row>
    <row r="490" spans="1:24" x14ac:dyDescent="0.2">
      <c r="A490" s="78" t="s">
        <v>647</v>
      </c>
      <c r="B490" s="78">
        <v>17.36</v>
      </c>
      <c r="C490" s="78">
        <v>17.62</v>
      </c>
      <c r="D490" s="78">
        <v>17</v>
      </c>
      <c r="E490" s="78">
        <v>17</v>
      </c>
      <c r="F490" s="78">
        <v>1758420</v>
      </c>
      <c r="G490" s="78">
        <v>17.489999999999998</v>
      </c>
      <c r="H490" s="78">
        <v>17.36</v>
      </c>
      <c r="I490" s="78">
        <v>17.059999999999999</v>
      </c>
      <c r="J490" s="78">
        <v>15.81</v>
      </c>
      <c r="K490" s="78" t="s">
        <v>162</v>
      </c>
      <c r="L490" s="78">
        <v>0</v>
      </c>
      <c r="M490" s="78">
        <v>17584.2</v>
      </c>
      <c r="N490" s="78">
        <v>28008.400000000001</v>
      </c>
      <c r="O490" s="78">
        <v>29231.94</v>
      </c>
      <c r="P490" s="78">
        <v>66.31</v>
      </c>
      <c r="Q490" s="78" t="s">
        <v>162</v>
      </c>
      <c r="R490" s="78">
        <v>13.72</v>
      </c>
      <c r="S490" s="78" t="s">
        <v>162</v>
      </c>
      <c r="T490" s="78">
        <v>740.9</v>
      </c>
      <c r="U490" s="78">
        <v>746.04</v>
      </c>
      <c r="V490" s="78">
        <v>730.4</v>
      </c>
      <c r="W490" s="78">
        <v>731.59</v>
      </c>
      <c r="X490" s="78">
        <v>13876465</v>
      </c>
    </row>
    <row r="491" spans="1:24" x14ac:dyDescent="0.2">
      <c r="A491" s="78" t="s">
        <v>648</v>
      </c>
      <c r="B491" s="78">
        <v>17</v>
      </c>
      <c r="C491" s="78">
        <v>17.670000000000002</v>
      </c>
      <c r="D491" s="78">
        <v>16.71</v>
      </c>
      <c r="E491" s="78">
        <v>17.600000000000001</v>
      </c>
      <c r="F491" s="78">
        <v>2684518</v>
      </c>
      <c r="G491" s="78">
        <v>17.5</v>
      </c>
      <c r="H491" s="78">
        <v>17.350000000000001</v>
      </c>
      <c r="I491" s="78">
        <v>17.12</v>
      </c>
      <c r="J491" s="78">
        <v>15.87</v>
      </c>
      <c r="K491" s="78" t="s">
        <v>162</v>
      </c>
      <c r="L491" s="78">
        <v>0</v>
      </c>
      <c r="M491" s="78">
        <v>26845.18</v>
      </c>
      <c r="N491" s="78">
        <v>27452.09</v>
      </c>
      <c r="O491" s="78">
        <v>28007.77</v>
      </c>
      <c r="P491" s="78">
        <v>66.95</v>
      </c>
      <c r="Q491" s="78" t="s">
        <v>162</v>
      </c>
      <c r="R491" s="78">
        <v>16.8</v>
      </c>
      <c r="S491" s="78" t="s">
        <v>162</v>
      </c>
      <c r="T491" s="78">
        <v>735.65</v>
      </c>
      <c r="U491" s="78">
        <v>761.73</v>
      </c>
      <c r="V491" s="78">
        <v>735.18</v>
      </c>
      <c r="W491" s="78">
        <v>760.55</v>
      </c>
      <c r="X491" s="78">
        <v>14605320</v>
      </c>
    </row>
    <row r="492" spans="1:24" x14ac:dyDescent="0.2">
      <c r="A492" s="78" t="s">
        <v>649</v>
      </c>
      <c r="B492" s="78">
        <v>17.579999999999998</v>
      </c>
      <c r="C492" s="78">
        <v>18.100000000000001</v>
      </c>
      <c r="D492" s="78">
        <v>17.579999999999998</v>
      </c>
      <c r="E492" s="78">
        <v>17.829999999999998</v>
      </c>
      <c r="F492" s="78">
        <v>3858000</v>
      </c>
      <c r="G492" s="78">
        <v>17.510000000000002</v>
      </c>
      <c r="H492" s="78">
        <v>17.420000000000002</v>
      </c>
      <c r="I492" s="78">
        <v>17.2</v>
      </c>
      <c r="J492" s="78">
        <v>15.93</v>
      </c>
      <c r="K492" s="78" t="s">
        <v>162</v>
      </c>
      <c r="L492" s="78">
        <v>0</v>
      </c>
      <c r="M492" s="78">
        <v>38580</v>
      </c>
      <c r="N492" s="78">
        <v>26169.54</v>
      </c>
      <c r="O492" s="78">
        <v>28436.03</v>
      </c>
      <c r="P492" s="78">
        <v>66.48</v>
      </c>
      <c r="Q492" s="78" t="s">
        <v>162</v>
      </c>
      <c r="R492" s="78">
        <v>24.45</v>
      </c>
      <c r="S492" s="78" t="s">
        <v>162</v>
      </c>
      <c r="T492" s="78">
        <v>763.63</v>
      </c>
      <c r="U492" s="78">
        <v>781.42</v>
      </c>
      <c r="V492" s="78">
        <v>763.63</v>
      </c>
      <c r="W492" s="78">
        <v>778.6</v>
      </c>
      <c r="X492" s="78">
        <v>17366908</v>
      </c>
    </row>
    <row r="493" spans="1:24" x14ac:dyDescent="0.2">
      <c r="A493" s="78" t="s">
        <v>650</v>
      </c>
      <c r="B493" s="78">
        <v>17.829999999999998</v>
      </c>
      <c r="C493" s="78">
        <v>18</v>
      </c>
      <c r="D493" s="78">
        <v>17.3</v>
      </c>
      <c r="E493" s="78">
        <v>17.59</v>
      </c>
      <c r="F493" s="78">
        <v>2281138</v>
      </c>
      <c r="G493" s="78">
        <v>17.489999999999998</v>
      </c>
      <c r="H493" s="78">
        <v>17.47</v>
      </c>
      <c r="I493" s="78">
        <v>17.23</v>
      </c>
      <c r="J493" s="78">
        <v>15.99</v>
      </c>
      <c r="K493" s="78" t="s">
        <v>162</v>
      </c>
      <c r="L493" s="78">
        <v>0</v>
      </c>
      <c r="M493" s="78">
        <v>22811.38</v>
      </c>
      <c r="N493" s="78">
        <v>25631.48</v>
      </c>
      <c r="O493" s="78">
        <v>28347.279999999999</v>
      </c>
      <c r="P493" s="78">
        <v>66.989999999999995</v>
      </c>
      <c r="Q493" s="78" t="s">
        <v>162</v>
      </c>
      <c r="R493" s="78">
        <v>21.63</v>
      </c>
      <c r="S493" s="78" t="s">
        <v>162</v>
      </c>
      <c r="T493" s="78">
        <v>777.04</v>
      </c>
      <c r="U493" s="78">
        <v>779.93</v>
      </c>
      <c r="V493" s="78">
        <v>762.04</v>
      </c>
      <c r="W493" s="78">
        <v>774.49</v>
      </c>
      <c r="X493" s="78">
        <v>13673648</v>
      </c>
    </row>
    <row r="494" spans="1:24" x14ac:dyDescent="0.2">
      <c r="A494" s="78" t="s">
        <v>651</v>
      </c>
      <c r="B494" s="78">
        <v>17.600000000000001</v>
      </c>
      <c r="C494" s="78">
        <v>17.670000000000002</v>
      </c>
      <c r="D494" s="78">
        <v>17.25</v>
      </c>
      <c r="E494" s="78">
        <v>17.309999999999999</v>
      </c>
      <c r="F494" s="78">
        <v>1565723</v>
      </c>
      <c r="G494" s="78">
        <v>17.47</v>
      </c>
      <c r="H494" s="78">
        <v>17.510000000000002</v>
      </c>
      <c r="I494" s="78">
        <v>17.260000000000002</v>
      </c>
      <c r="J494" s="78">
        <v>16.04</v>
      </c>
      <c r="K494" s="78" t="s">
        <v>162</v>
      </c>
      <c r="L494" s="78">
        <v>0</v>
      </c>
      <c r="M494" s="78">
        <v>15657.23</v>
      </c>
      <c r="N494" s="78">
        <v>24295.599999999999</v>
      </c>
      <c r="O494" s="78">
        <v>27518.93</v>
      </c>
      <c r="P494" s="78">
        <v>54.3</v>
      </c>
      <c r="Q494" s="78" t="s">
        <v>162</v>
      </c>
      <c r="R494" s="78">
        <v>15.81</v>
      </c>
      <c r="S494" s="78" t="s">
        <v>162</v>
      </c>
      <c r="T494" s="78">
        <v>773.79</v>
      </c>
      <c r="U494" s="78">
        <v>775.82</v>
      </c>
      <c r="V494" s="78">
        <v>767.49</v>
      </c>
      <c r="W494" s="78">
        <v>768.31</v>
      </c>
      <c r="X494" s="78">
        <v>10598854</v>
      </c>
    </row>
    <row r="495" spans="1:24" x14ac:dyDescent="0.2">
      <c r="A495" s="78" t="s">
        <v>652</v>
      </c>
      <c r="B495" s="78">
        <v>17.489999999999998</v>
      </c>
      <c r="C495" s="78">
        <v>18.079999999999998</v>
      </c>
      <c r="D495" s="78">
        <v>17.41</v>
      </c>
      <c r="E495" s="78">
        <v>17.989999999999998</v>
      </c>
      <c r="F495" s="78">
        <v>3476590</v>
      </c>
      <c r="G495" s="78">
        <v>17.66</v>
      </c>
      <c r="H495" s="78">
        <v>17.579999999999998</v>
      </c>
      <c r="I495" s="78">
        <v>17.34</v>
      </c>
      <c r="J495" s="78">
        <v>16.11</v>
      </c>
      <c r="K495" s="78" t="s">
        <v>162</v>
      </c>
      <c r="L495" s="78">
        <v>0</v>
      </c>
      <c r="M495" s="78">
        <v>34765.9</v>
      </c>
      <c r="N495" s="78">
        <v>27731.94</v>
      </c>
      <c r="O495" s="78">
        <v>27870.17</v>
      </c>
      <c r="P495" s="78">
        <v>62.52</v>
      </c>
      <c r="Q495" s="78" t="s">
        <v>162</v>
      </c>
      <c r="R495" s="78">
        <v>18.72</v>
      </c>
      <c r="S495" s="78" t="s">
        <v>162</v>
      </c>
      <c r="T495" s="78">
        <v>771.31</v>
      </c>
      <c r="U495" s="78">
        <v>787.5</v>
      </c>
      <c r="V495" s="78">
        <v>771.31</v>
      </c>
      <c r="W495" s="78">
        <v>787.39</v>
      </c>
      <c r="X495" s="78">
        <v>10860702</v>
      </c>
    </row>
    <row r="496" spans="1:24" x14ac:dyDescent="0.2">
      <c r="A496" s="78" t="s">
        <v>653</v>
      </c>
      <c r="B496" s="78">
        <v>18.100000000000001</v>
      </c>
      <c r="C496" s="78">
        <v>18.5</v>
      </c>
      <c r="D496" s="78">
        <v>17.8</v>
      </c>
      <c r="E496" s="78">
        <v>18.329999999999998</v>
      </c>
      <c r="F496" s="78">
        <v>4014040</v>
      </c>
      <c r="G496" s="78">
        <v>17.809999999999999</v>
      </c>
      <c r="H496" s="78">
        <v>17.649999999999999</v>
      </c>
      <c r="I496" s="78">
        <v>17.43</v>
      </c>
      <c r="J496" s="78">
        <v>16.18</v>
      </c>
      <c r="K496" s="78" t="s">
        <v>162</v>
      </c>
      <c r="L496" s="78">
        <v>0</v>
      </c>
      <c r="M496" s="78">
        <v>40140.400000000001</v>
      </c>
      <c r="N496" s="78">
        <v>30390.98</v>
      </c>
      <c r="O496" s="78">
        <v>28921.54</v>
      </c>
      <c r="P496" s="78">
        <v>52.9</v>
      </c>
      <c r="Q496" s="78" t="s">
        <v>162</v>
      </c>
      <c r="R496" s="78">
        <v>36.42</v>
      </c>
      <c r="S496" s="78" t="s">
        <v>162</v>
      </c>
      <c r="T496" s="78">
        <v>788.07</v>
      </c>
      <c r="U496" s="78">
        <v>793.23</v>
      </c>
      <c r="V496" s="78">
        <v>783.42</v>
      </c>
      <c r="W496" s="78">
        <v>792.6</v>
      </c>
      <c r="X496" s="78">
        <v>10446622</v>
      </c>
    </row>
    <row r="497" spans="1:24" x14ac:dyDescent="0.2">
      <c r="A497" s="78" t="s">
        <v>654</v>
      </c>
      <c r="B497" s="78">
        <v>18.2</v>
      </c>
      <c r="C497" s="78">
        <v>18.260000000000002</v>
      </c>
      <c r="D497" s="78">
        <v>17.5</v>
      </c>
      <c r="E497" s="78">
        <v>17.86</v>
      </c>
      <c r="F497" s="78">
        <v>2910418</v>
      </c>
      <c r="G497" s="78">
        <v>17.82</v>
      </c>
      <c r="H497" s="78">
        <v>17.66</v>
      </c>
      <c r="I497" s="78">
        <v>17.48</v>
      </c>
      <c r="J497" s="78">
        <v>16.25</v>
      </c>
      <c r="K497" s="78" t="s">
        <v>162</v>
      </c>
      <c r="L497" s="78">
        <v>0</v>
      </c>
      <c r="M497" s="78">
        <v>29104.18</v>
      </c>
      <c r="N497" s="78">
        <v>28495.82</v>
      </c>
      <c r="O497" s="78">
        <v>27332.68</v>
      </c>
      <c r="P497" s="78">
        <v>54.84</v>
      </c>
      <c r="Q497" s="78" t="s">
        <v>162</v>
      </c>
      <c r="R497" s="78">
        <v>47.8</v>
      </c>
      <c r="S497" s="78" t="s">
        <v>162</v>
      </c>
      <c r="T497" s="78">
        <v>792.31</v>
      </c>
      <c r="U497" s="78">
        <v>792.55</v>
      </c>
      <c r="V497" s="78">
        <v>769.09</v>
      </c>
      <c r="W497" s="78">
        <v>775.14</v>
      </c>
      <c r="X497" s="78">
        <v>11331764</v>
      </c>
    </row>
    <row r="498" spans="1:24" x14ac:dyDescent="0.2">
      <c r="A498" s="78" t="s">
        <v>655</v>
      </c>
      <c r="B498" s="78">
        <v>17.86</v>
      </c>
      <c r="C498" s="78">
        <v>18</v>
      </c>
      <c r="D498" s="78">
        <v>17.55</v>
      </c>
      <c r="E498" s="78">
        <v>17.989999999999998</v>
      </c>
      <c r="F498" s="78">
        <v>1948923</v>
      </c>
      <c r="G498" s="78">
        <v>17.899999999999999</v>
      </c>
      <c r="H498" s="78">
        <v>17.690000000000001</v>
      </c>
      <c r="I498" s="78">
        <v>17.53</v>
      </c>
      <c r="J498" s="78">
        <v>16.32</v>
      </c>
      <c r="K498" s="78" t="s">
        <v>162</v>
      </c>
      <c r="L498" s="78">
        <v>0</v>
      </c>
      <c r="M498" s="78">
        <v>19489.23</v>
      </c>
      <c r="N498" s="78">
        <v>27831.39</v>
      </c>
      <c r="O498" s="78">
        <v>26731.43</v>
      </c>
      <c r="P498" s="78">
        <v>62.27</v>
      </c>
      <c r="Q498" s="78" t="s">
        <v>162</v>
      </c>
      <c r="R498" s="78">
        <v>46.45</v>
      </c>
      <c r="S498" s="78" t="s">
        <v>162</v>
      </c>
      <c r="T498" s="78">
        <v>773.74</v>
      </c>
      <c r="U498" s="78">
        <v>779.56</v>
      </c>
      <c r="V498" s="78">
        <v>765.36</v>
      </c>
      <c r="W498" s="78">
        <v>778.48</v>
      </c>
      <c r="X498" s="78">
        <v>9171227</v>
      </c>
    </row>
    <row r="499" spans="1:24" x14ac:dyDescent="0.2">
      <c r="A499" s="78" t="s">
        <v>656</v>
      </c>
      <c r="B499" s="78">
        <v>18.2</v>
      </c>
      <c r="C499" s="78">
        <v>18.809999999999999</v>
      </c>
      <c r="D499" s="78">
        <v>17.600000000000001</v>
      </c>
      <c r="E499" s="78">
        <v>17.7</v>
      </c>
      <c r="F499" s="78">
        <v>4035703</v>
      </c>
      <c r="G499" s="78">
        <v>17.97</v>
      </c>
      <c r="H499" s="78">
        <v>17.72</v>
      </c>
      <c r="I499" s="78">
        <v>17.57</v>
      </c>
      <c r="J499" s="78">
        <v>16.39</v>
      </c>
      <c r="K499" s="78" t="s">
        <v>162</v>
      </c>
      <c r="L499" s="78">
        <v>0</v>
      </c>
      <c r="M499" s="78">
        <v>40357.03</v>
      </c>
      <c r="N499" s="78">
        <v>32771.35</v>
      </c>
      <c r="O499" s="78">
        <v>28533.47</v>
      </c>
      <c r="P499" s="78">
        <v>63.79</v>
      </c>
      <c r="Q499" s="78" t="s">
        <v>162</v>
      </c>
      <c r="R499" s="78">
        <v>41.04</v>
      </c>
      <c r="S499" s="78" t="s">
        <v>162</v>
      </c>
      <c r="T499" s="78">
        <v>778.64</v>
      </c>
      <c r="U499" s="78">
        <v>784.32</v>
      </c>
      <c r="V499" s="78">
        <v>750.36</v>
      </c>
      <c r="W499" s="78">
        <v>757.87</v>
      </c>
      <c r="X499" s="78">
        <v>11159146</v>
      </c>
    </row>
    <row r="500" spans="1:24" x14ac:dyDescent="0.2">
      <c r="A500" s="78" t="s">
        <v>657</v>
      </c>
      <c r="B500" s="78">
        <v>17.559999999999999</v>
      </c>
      <c r="C500" s="78">
        <v>17.75</v>
      </c>
      <c r="D500" s="78">
        <v>17.3</v>
      </c>
      <c r="E500" s="78">
        <v>17.36</v>
      </c>
      <c r="F500" s="78">
        <v>1965472</v>
      </c>
      <c r="G500" s="78">
        <v>17.850000000000001</v>
      </c>
      <c r="H500" s="78">
        <v>17.760000000000002</v>
      </c>
      <c r="I500" s="78">
        <v>17.559999999999999</v>
      </c>
      <c r="J500" s="78">
        <v>16.46</v>
      </c>
      <c r="K500" s="78" t="s">
        <v>162</v>
      </c>
      <c r="L500" s="78">
        <v>0</v>
      </c>
      <c r="M500" s="78">
        <v>19654.72</v>
      </c>
      <c r="N500" s="78">
        <v>29749.11</v>
      </c>
      <c r="O500" s="78">
        <v>28740.53</v>
      </c>
      <c r="P500" s="78">
        <v>52.52</v>
      </c>
      <c r="Q500" s="78" t="s">
        <v>162</v>
      </c>
      <c r="R500" s="78">
        <v>34.270000000000003</v>
      </c>
      <c r="S500" s="78" t="s">
        <v>162</v>
      </c>
      <c r="T500" s="78">
        <v>757.61</v>
      </c>
      <c r="U500" s="78">
        <v>766.78</v>
      </c>
      <c r="V500" s="78">
        <v>756.61</v>
      </c>
      <c r="W500" s="78">
        <v>762.85</v>
      </c>
      <c r="X500" s="78">
        <v>7258003</v>
      </c>
    </row>
    <row r="501" spans="1:24" x14ac:dyDescent="0.2">
      <c r="A501" s="78" t="s">
        <v>658</v>
      </c>
      <c r="B501" s="78">
        <v>17.41</v>
      </c>
      <c r="C501" s="78">
        <v>17.97</v>
      </c>
      <c r="D501" s="78">
        <v>17.41</v>
      </c>
      <c r="E501" s="78">
        <v>17.940000000000001</v>
      </c>
      <c r="F501" s="78">
        <v>2334827</v>
      </c>
      <c r="G501" s="78">
        <v>17.77</v>
      </c>
      <c r="H501" s="78">
        <v>17.79</v>
      </c>
      <c r="I501" s="78">
        <v>17.57</v>
      </c>
      <c r="J501" s="78">
        <v>16.52</v>
      </c>
      <c r="K501" s="78" t="s">
        <v>162</v>
      </c>
      <c r="L501" s="78">
        <v>0</v>
      </c>
      <c r="M501" s="78">
        <v>23348.27</v>
      </c>
      <c r="N501" s="78">
        <v>26390.69</v>
      </c>
      <c r="O501" s="78">
        <v>28390.83</v>
      </c>
      <c r="P501" s="78">
        <v>55.81</v>
      </c>
      <c r="Q501" s="78" t="s">
        <v>162</v>
      </c>
      <c r="R501" s="78">
        <v>30.45</v>
      </c>
      <c r="S501" s="78" t="s">
        <v>162</v>
      </c>
      <c r="T501" s="78">
        <v>764.09</v>
      </c>
      <c r="U501" s="78">
        <v>784.76</v>
      </c>
      <c r="V501" s="78">
        <v>764.09</v>
      </c>
      <c r="W501" s="78">
        <v>784.76</v>
      </c>
      <c r="X501" s="78">
        <v>8328960</v>
      </c>
    </row>
    <row r="502" spans="1:24" x14ac:dyDescent="0.2">
      <c r="A502" s="78" t="s">
        <v>659</v>
      </c>
      <c r="B502" s="78">
        <v>17.989999999999998</v>
      </c>
      <c r="C502" s="78">
        <v>18</v>
      </c>
      <c r="D502" s="78">
        <v>17.760000000000002</v>
      </c>
      <c r="E502" s="78">
        <v>17.88</v>
      </c>
      <c r="F502" s="78">
        <v>2012487</v>
      </c>
      <c r="G502" s="78">
        <v>17.77</v>
      </c>
      <c r="H502" s="78">
        <v>17.8</v>
      </c>
      <c r="I502" s="78">
        <v>17.61</v>
      </c>
      <c r="J502" s="78">
        <v>16.57</v>
      </c>
      <c r="K502" s="78" t="s">
        <v>162</v>
      </c>
      <c r="L502" s="78">
        <v>0</v>
      </c>
      <c r="M502" s="78">
        <v>20124.87</v>
      </c>
      <c r="N502" s="78">
        <v>24594.82</v>
      </c>
      <c r="O502" s="78">
        <v>26545.32</v>
      </c>
      <c r="P502" s="78">
        <v>50.25</v>
      </c>
      <c r="Q502" s="78" t="s">
        <v>162</v>
      </c>
      <c r="R502" s="78">
        <v>41.95</v>
      </c>
      <c r="S502" s="78" t="s">
        <v>162</v>
      </c>
      <c r="T502" s="78">
        <v>785.76</v>
      </c>
      <c r="U502" s="78">
        <v>795.07</v>
      </c>
      <c r="V502" s="78">
        <v>785.76</v>
      </c>
      <c r="W502" s="78">
        <v>791.67</v>
      </c>
      <c r="X502" s="78">
        <v>9819117</v>
      </c>
    </row>
    <row r="503" spans="1:24" x14ac:dyDescent="0.2">
      <c r="A503" s="78" t="s">
        <v>660</v>
      </c>
      <c r="B503" s="78">
        <v>17.88</v>
      </c>
      <c r="C503" s="78">
        <v>17.899999999999999</v>
      </c>
      <c r="D503" s="78">
        <v>17.489999999999998</v>
      </c>
      <c r="E503" s="78">
        <v>17.670000000000002</v>
      </c>
      <c r="F503" s="78">
        <v>2179446</v>
      </c>
      <c r="G503" s="78">
        <v>17.71</v>
      </c>
      <c r="H503" s="78">
        <v>17.8</v>
      </c>
      <c r="I503" s="78">
        <v>17.64</v>
      </c>
      <c r="J503" s="78">
        <v>16.61</v>
      </c>
      <c r="K503" s="78" t="s">
        <v>162</v>
      </c>
      <c r="L503" s="78">
        <v>0</v>
      </c>
      <c r="M503" s="78">
        <v>21794.46</v>
      </c>
      <c r="N503" s="78">
        <v>25055.87</v>
      </c>
      <c r="O503" s="78">
        <v>26443.63</v>
      </c>
      <c r="P503" s="78">
        <v>50.04</v>
      </c>
      <c r="Q503" s="78" t="s">
        <v>162</v>
      </c>
      <c r="R503" s="78">
        <v>50.04</v>
      </c>
      <c r="S503" s="78" t="s">
        <v>162</v>
      </c>
      <c r="T503" s="78">
        <v>791.96</v>
      </c>
      <c r="U503" s="78">
        <v>792.77</v>
      </c>
      <c r="V503" s="78">
        <v>778.3</v>
      </c>
      <c r="W503" s="78">
        <v>783.68</v>
      </c>
      <c r="X503" s="78">
        <v>9572741</v>
      </c>
    </row>
    <row r="504" spans="1:24" x14ac:dyDescent="0.2">
      <c r="A504" s="78" t="s">
        <v>661</v>
      </c>
      <c r="B504" s="78">
        <v>17.670000000000002</v>
      </c>
      <c r="C504" s="78">
        <v>17.739999999999998</v>
      </c>
      <c r="D504" s="78">
        <v>17.37</v>
      </c>
      <c r="E504" s="78">
        <v>17.739999999999998</v>
      </c>
      <c r="F504" s="78">
        <v>1446794</v>
      </c>
      <c r="G504" s="78">
        <v>17.72</v>
      </c>
      <c r="H504" s="78">
        <v>17.850000000000001</v>
      </c>
      <c r="I504" s="78">
        <v>17.68</v>
      </c>
      <c r="J504" s="78">
        <v>16.66</v>
      </c>
      <c r="K504" s="78" t="s">
        <v>162</v>
      </c>
      <c r="L504" s="78">
        <v>0</v>
      </c>
      <c r="M504" s="78">
        <v>14467.94</v>
      </c>
      <c r="N504" s="78">
        <v>19878.05</v>
      </c>
      <c r="O504" s="78">
        <v>26324.7</v>
      </c>
      <c r="P504" s="78">
        <v>52.94</v>
      </c>
      <c r="Q504" s="78" t="s">
        <v>162</v>
      </c>
      <c r="R504" s="78">
        <v>42.03</v>
      </c>
      <c r="S504" s="78" t="s">
        <v>162</v>
      </c>
      <c r="T504" s="78">
        <v>784.11</v>
      </c>
      <c r="U504" s="78">
        <v>784.11</v>
      </c>
      <c r="V504" s="78">
        <v>771.15</v>
      </c>
      <c r="W504" s="78">
        <v>776.01</v>
      </c>
      <c r="X504" s="78">
        <v>9124011</v>
      </c>
    </row>
    <row r="505" spans="1:24" x14ac:dyDescent="0.2">
      <c r="A505" s="78" t="s">
        <v>662</v>
      </c>
      <c r="B505" s="78">
        <v>17.899999999999999</v>
      </c>
      <c r="C505" s="78">
        <v>17.899999999999999</v>
      </c>
      <c r="D505" s="78">
        <v>17.489999999999998</v>
      </c>
      <c r="E505" s="78">
        <v>17.54</v>
      </c>
      <c r="F505" s="78">
        <v>2322778</v>
      </c>
      <c r="G505" s="78">
        <v>17.75</v>
      </c>
      <c r="H505" s="78">
        <v>17.8</v>
      </c>
      <c r="I505" s="78">
        <v>17.690000000000001</v>
      </c>
      <c r="J505" s="78">
        <v>16.7</v>
      </c>
      <c r="K505" s="78" t="s">
        <v>162</v>
      </c>
      <c r="L505" s="78">
        <v>0</v>
      </c>
      <c r="M505" s="78">
        <v>23227.78</v>
      </c>
      <c r="N505" s="78">
        <v>20592.66</v>
      </c>
      <c r="O505" s="78">
        <v>25170.89</v>
      </c>
      <c r="P505" s="78">
        <v>49.75</v>
      </c>
      <c r="Q505" s="78" t="s">
        <v>162</v>
      </c>
      <c r="R505" s="78">
        <v>51.22</v>
      </c>
      <c r="S505" s="78" t="s">
        <v>162</v>
      </c>
      <c r="T505" s="78">
        <v>775.11</v>
      </c>
      <c r="U505" s="78">
        <v>785.52</v>
      </c>
      <c r="V505" s="78">
        <v>772.94</v>
      </c>
      <c r="W505" s="78">
        <v>782.36</v>
      </c>
      <c r="X505" s="78">
        <v>8442919</v>
      </c>
    </row>
    <row r="506" spans="1:24" x14ac:dyDescent="0.2">
      <c r="A506" s="78" t="s">
        <v>663</v>
      </c>
      <c r="B506" s="78">
        <v>17.55</v>
      </c>
      <c r="C506" s="78">
        <v>17.62</v>
      </c>
      <c r="D506" s="78">
        <v>16.75</v>
      </c>
      <c r="E506" s="78">
        <v>16.79</v>
      </c>
      <c r="F506" s="78">
        <v>3841154</v>
      </c>
      <c r="G506" s="78">
        <v>17.52</v>
      </c>
      <c r="H506" s="78">
        <v>17.649999999999999</v>
      </c>
      <c r="I506" s="78">
        <v>17.649999999999999</v>
      </c>
      <c r="J506" s="78">
        <v>16.73</v>
      </c>
      <c r="K506" s="78" t="s">
        <v>162</v>
      </c>
      <c r="L506" s="78">
        <v>0</v>
      </c>
      <c r="M506" s="78">
        <v>38411.54</v>
      </c>
      <c r="N506" s="78">
        <v>23605.32</v>
      </c>
      <c r="O506" s="78">
        <v>24998</v>
      </c>
      <c r="P506" s="78">
        <v>41.51</v>
      </c>
      <c r="Q506" s="78" t="s">
        <v>162</v>
      </c>
      <c r="R506" s="78">
        <v>46.54</v>
      </c>
      <c r="S506" s="78" t="s">
        <v>162</v>
      </c>
      <c r="T506" s="78">
        <v>783.74</v>
      </c>
      <c r="U506" s="78">
        <v>786.56</v>
      </c>
      <c r="V506" s="78">
        <v>767.85</v>
      </c>
      <c r="W506" s="78">
        <v>771.9</v>
      </c>
      <c r="X506" s="78">
        <v>9158984</v>
      </c>
    </row>
    <row r="507" spans="1:24" x14ac:dyDescent="0.2">
      <c r="A507" s="78" t="s">
        <v>664</v>
      </c>
      <c r="B507" s="78">
        <v>16.8</v>
      </c>
      <c r="C507" s="78">
        <v>17.079999999999998</v>
      </c>
      <c r="D507" s="78">
        <v>16.61</v>
      </c>
      <c r="E507" s="78">
        <v>17.02</v>
      </c>
      <c r="F507" s="78">
        <v>1474220</v>
      </c>
      <c r="G507" s="78">
        <v>17.350000000000001</v>
      </c>
      <c r="H507" s="78">
        <v>17.559999999999999</v>
      </c>
      <c r="I507" s="78">
        <v>17.61</v>
      </c>
      <c r="J507" s="78">
        <v>16.77</v>
      </c>
      <c r="K507" s="78" t="s">
        <v>162</v>
      </c>
      <c r="L507" s="78">
        <v>0</v>
      </c>
      <c r="M507" s="78">
        <v>14742.2</v>
      </c>
      <c r="N507" s="78">
        <v>22528.78</v>
      </c>
      <c r="O507" s="78">
        <v>23561.8</v>
      </c>
      <c r="P507" s="78">
        <v>45.5</v>
      </c>
      <c r="Q507" s="78" t="s">
        <v>162</v>
      </c>
      <c r="R507" s="78">
        <v>39.1</v>
      </c>
      <c r="S507" s="78" t="s">
        <v>162</v>
      </c>
      <c r="T507" s="78">
        <v>768.41</v>
      </c>
      <c r="U507" s="78">
        <v>781.57</v>
      </c>
      <c r="V507" s="78">
        <v>765.97</v>
      </c>
      <c r="W507" s="78">
        <v>780.98</v>
      </c>
      <c r="X507" s="78">
        <v>7394332</v>
      </c>
    </row>
    <row r="508" spans="1:24" x14ac:dyDescent="0.2">
      <c r="A508" s="78" t="s">
        <v>665</v>
      </c>
      <c r="B508" s="78">
        <v>16.940000000000001</v>
      </c>
      <c r="C508" s="78">
        <v>17.12</v>
      </c>
      <c r="D508" s="78">
        <v>16.829999999999998</v>
      </c>
      <c r="E508" s="78">
        <v>16.88</v>
      </c>
      <c r="F508" s="78">
        <v>1688717</v>
      </c>
      <c r="G508" s="78">
        <v>17.190000000000001</v>
      </c>
      <c r="H508" s="78">
        <v>17.45</v>
      </c>
      <c r="I508" s="78">
        <v>17.57</v>
      </c>
      <c r="J508" s="78">
        <v>16.79</v>
      </c>
      <c r="K508" s="78" t="s">
        <v>162</v>
      </c>
      <c r="L508" s="78">
        <v>0</v>
      </c>
      <c r="M508" s="78">
        <v>16887.169999999998</v>
      </c>
      <c r="N508" s="78">
        <v>21547.33</v>
      </c>
      <c r="O508" s="78">
        <v>23301.599999999999</v>
      </c>
      <c r="P508" s="78">
        <v>45.6</v>
      </c>
      <c r="Q508" s="78" t="s">
        <v>162</v>
      </c>
      <c r="R508" s="78">
        <v>36.01</v>
      </c>
      <c r="S508" s="78" t="s">
        <v>162</v>
      </c>
      <c r="T508" s="78">
        <v>781.32</v>
      </c>
      <c r="U508" s="78">
        <v>794.5</v>
      </c>
      <c r="V508" s="78">
        <v>781.32</v>
      </c>
      <c r="W508" s="78">
        <v>791.26</v>
      </c>
      <c r="X508" s="78">
        <v>7177630</v>
      </c>
    </row>
    <row r="509" spans="1:24" x14ac:dyDescent="0.2">
      <c r="A509" s="78" t="s">
        <v>666</v>
      </c>
      <c r="B509" s="78">
        <v>16.86</v>
      </c>
      <c r="C509" s="78">
        <v>17.12</v>
      </c>
      <c r="D509" s="78">
        <v>16.86</v>
      </c>
      <c r="E509" s="78">
        <v>17.04</v>
      </c>
      <c r="F509" s="78">
        <v>1349287</v>
      </c>
      <c r="G509" s="78">
        <v>17.05</v>
      </c>
      <c r="H509" s="78">
        <v>17.39</v>
      </c>
      <c r="I509" s="78">
        <v>17.55</v>
      </c>
      <c r="J509" s="78">
        <v>16.809999999999999</v>
      </c>
      <c r="K509" s="78" t="s">
        <v>162</v>
      </c>
      <c r="L509" s="78">
        <v>0</v>
      </c>
      <c r="M509" s="78">
        <v>13492.87</v>
      </c>
      <c r="N509" s="78">
        <v>21352.31</v>
      </c>
      <c r="O509" s="78">
        <v>20615.18</v>
      </c>
      <c r="P509" s="78">
        <v>49.54</v>
      </c>
      <c r="Q509" s="78" t="s">
        <v>162</v>
      </c>
      <c r="R509" s="78">
        <v>35.68</v>
      </c>
      <c r="S509" s="78" t="s">
        <v>162</v>
      </c>
      <c r="T509" s="78">
        <v>792.86</v>
      </c>
      <c r="U509" s="78">
        <v>806.31</v>
      </c>
      <c r="V509" s="78">
        <v>789.37</v>
      </c>
      <c r="W509" s="78">
        <v>805.59</v>
      </c>
      <c r="X509" s="78">
        <v>7153997</v>
      </c>
    </row>
    <row r="510" spans="1:24" x14ac:dyDescent="0.2">
      <c r="A510" s="78" t="s">
        <v>667</v>
      </c>
      <c r="B510" s="78">
        <v>17</v>
      </c>
      <c r="C510" s="78">
        <v>17.36</v>
      </c>
      <c r="D510" s="78">
        <v>16.97</v>
      </c>
      <c r="E510" s="78">
        <v>17.309999999999999</v>
      </c>
      <c r="F510" s="78">
        <v>1539094</v>
      </c>
      <c r="G510" s="78">
        <v>17.010000000000002</v>
      </c>
      <c r="H510" s="78">
        <v>17.38</v>
      </c>
      <c r="I510" s="78">
        <v>17.57</v>
      </c>
      <c r="J510" s="78">
        <v>16.84</v>
      </c>
      <c r="K510" s="78" t="s">
        <v>162</v>
      </c>
      <c r="L510" s="78">
        <v>0</v>
      </c>
      <c r="M510" s="78">
        <v>15390.94</v>
      </c>
      <c r="N510" s="78">
        <v>19784.939999999999</v>
      </c>
      <c r="O510" s="78">
        <v>20188.8</v>
      </c>
      <c r="P510" s="78">
        <v>50.04</v>
      </c>
      <c r="Q510" s="78" t="s">
        <v>162</v>
      </c>
      <c r="R510" s="78">
        <v>34.299999999999997</v>
      </c>
      <c r="S510" s="78" t="s">
        <v>162</v>
      </c>
      <c r="T510" s="78">
        <v>804.96</v>
      </c>
      <c r="U510" s="78">
        <v>824.31</v>
      </c>
      <c r="V510" s="78">
        <v>804.96</v>
      </c>
      <c r="W510" s="78">
        <v>823.03</v>
      </c>
      <c r="X510" s="78">
        <v>8513248</v>
      </c>
    </row>
    <row r="511" spans="1:24" x14ac:dyDescent="0.2">
      <c r="A511" s="78" t="s">
        <v>668</v>
      </c>
      <c r="B511" s="78">
        <v>17.45</v>
      </c>
      <c r="C511" s="78">
        <v>17.79</v>
      </c>
      <c r="D511" s="78">
        <v>17.36</v>
      </c>
      <c r="E511" s="78">
        <v>17.63</v>
      </c>
      <c r="F511" s="78">
        <v>2513615</v>
      </c>
      <c r="G511" s="78">
        <v>17.18</v>
      </c>
      <c r="H511" s="78">
        <v>17.350000000000001</v>
      </c>
      <c r="I511" s="78">
        <v>17.57</v>
      </c>
      <c r="J511" s="78">
        <v>16.88</v>
      </c>
      <c r="K511" s="78" t="s">
        <v>162</v>
      </c>
      <c r="L511" s="78">
        <v>0</v>
      </c>
      <c r="M511" s="78">
        <v>25136.15</v>
      </c>
      <c r="N511" s="78">
        <v>17129.87</v>
      </c>
      <c r="O511" s="78">
        <v>20367.59</v>
      </c>
      <c r="P511" s="78">
        <v>54.17</v>
      </c>
      <c r="Q511" s="78" t="s">
        <v>162</v>
      </c>
      <c r="R511" s="78">
        <v>36.33</v>
      </c>
      <c r="S511" s="78" t="s">
        <v>162</v>
      </c>
      <c r="T511" s="78">
        <v>829.66</v>
      </c>
      <c r="U511" s="78">
        <v>835.66</v>
      </c>
      <c r="V511" s="78">
        <v>825.95</v>
      </c>
      <c r="W511" s="78">
        <v>835.28</v>
      </c>
      <c r="X511" s="78">
        <v>10496588</v>
      </c>
    </row>
    <row r="512" spans="1:24" x14ac:dyDescent="0.2">
      <c r="A512" s="78" t="s">
        <v>669</v>
      </c>
      <c r="B512" s="78">
        <v>17.72</v>
      </c>
      <c r="C512" s="78">
        <v>17.72</v>
      </c>
      <c r="D512" s="78">
        <v>17.27</v>
      </c>
      <c r="E512" s="78">
        <v>17.329999999999998</v>
      </c>
      <c r="F512" s="78">
        <v>1783129</v>
      </c>
      <c r="G512" s="78">
        <v>17.239999999999998</v>
      </c>
      <c r="H512" s="78">
        <v>17.3</v>
      </c>
      <c r="I512" s="78">
        <v>17.55</v>
      </c>
      <c r="J512" s="78">
        <v>16.91</v>
      </c>
      <c r="K512" s="78" t="s">
        <v>162</v>
      </c>
      <c r="L512" s="78">
        <v>0</v>
      </c>
      <c r="M512" s="78">
        <v>17831.29</v>
      </c>
      <c r="N512" s="78">
        <v>17747.68</v>
      </c>
      <c r="O512" s="78">
        <v>20138.23</v>
      </c>
      <c r="P512" s="78">
        <v>55.16</v>
      </c>
      <c r="Q512" s="78" t="s">
        <v>162</v>
      </c>
      <c r="R512" s="78">
        <v>35.82</v>
      </c>
      <c r="S512" s="78" t="s">
        <v>162</v>
      </c>
      <c r="T512" s="78">
        <v>834.97</v>
      </c>
      <c r="U512" s="78">
        <v>835.41</v>
      </c>
      <c r="V512" s="78">
        <v>816.96</v>
      </c>
      <c r="W512" s="78">
        <v>819.71</v>
      </c>
      <c r="X512" s="78">
        <v>9619500</v>
      </c>
    </row>
    <row r="513" spans="1:24" x14ac:dyDescent="0.2">
      <c r="A513" s="78" t="s">
        <v>670</v>
      </c>
      <c r="B513" s="78">
        <v>17.36</v>
      </c>
      <c r="C513" s="78">
        <v>18.18</v>
      </c>
      <c r="D513" s="78">
        <v>17.36</v>
      </c>
      <c r="E513" s="78">
        <v>18.04</v>
      </c>
      <c r="F513" s="78">
        <v>4412212</v>
      </c>
      <c r="G513" s="78">
        <v>17.47</v>
      </c>
      <c r="H513" s="78">
        <v>17.329999999999998</v>
      </c>
      <c r="I513" s="78">
        <v>17.57</v>
      </c>
      <c r="J513" s="78">
        <v>16.96</v>
      </c>
      <c r="K513" s="78" t="s">
        <v>162</v>
      </c>
      <c r="L513" s="78">
        <v>0</v>
      </c>
      <c r="M513" s="78">
        <v>44122.12</v>
      </c>
      <c r="N513" s="78">
        <v>23194.67</v>
      </c>
      <c r="O513" s="78">
        <v>22371</v>
      </c>
      <c r="P513" s="78">
        <v>57.6</v>
      </c>
      <c r="Q513" s="78" t="s">
        <v>162</v>
      </c>
      <c r="R513" s="78">
        <v>41.69</v>
      </c>
      <c r="S513" s="78" t="s">
        <v>162</v>
      </c>
      <c r="T513" s="78">
        <v>819.03</v>
      </c>
      <c r="U513" s="78">
        <v>850.86</v>
      </c>
      <c r="V513" s="78">
        <v>819.03</v>
      </c>
      <c r="W513" s="78">
        <v>850.86</v>
      </c>
      <c r="X513" s="78">
        <v>10784608</v>
      </c>
    </row>
    <row r="514" spans="1:24" x14ac:dyDescent="0.2">
      <c r="A514" s="78" t="s">
        <v>671</v>
      </c>
      <c r="B514" s="78">
        <v>17.89</v>
      </c>
      <c r="C514" s="78">
        <v>18.010000000000002</v>
      </c>
      <c r="D514" s="78">
        <v>17.57</v>
      </c>
      <c r="E514" s="78">
        <v>17.88</v>
      </c>
      <c r="F514" s="78">
        <v>3106338</v>
      </c>
      <c r="G514" s="78">
        <v>17.64</v>
      </c>
      <c r="H514" s="78">
        <v>17.350000000000001</v>
      </c>
      <c r="I514" s="78">
        <v>17.600000000000001</v>
      </c>
      <c r="J514" s="78">
        <v>16.989999999999998</v>
      </c>
      <c r="K514" s="78" t="s">
        <v>162</v>
      </c>
      <c r="L514" s="78">
        <v>0</v>
      </c>
      <c r="M514" s="78">
        <v>31063.38</v>
      </c>
      <c r="N514" s="78">
        <v>26708.78</v>
      </c>
      <c r="O514" s="78">
        <v>24030.54</v>
      </c>
      <c r="P514" s="78">
        <v>60.83</v>
      </c>
      <c r="Q514" s="78" t="s">
        <v>162</v>
      </c>
      <c r="R514" s="78">
        <v>51.56</v>
      </c>
      <c r="S514" s="78" t="s">
        <v>162</v>
      </c>
      <c r="T514" s="78">
        <v>846.64</v>
      </c>
      <c r="U514" s="78">
        <v>853.27</v>
      </c>
      <c r="V514" s="78">
        <v>829.6</v>
      </c>
      <c r="W514" s="78">
        <v>839.3</v>
      </c>
      <c r="X514" s="78">
        <v>12723522</v>
      </c>
    </row>
    <row r="515" spans="1:24" x14ac:dyDescent="0.2">
      <c r="A515" s="78" t="s">
        <v>672</v>
      </c>
      <c r="B515" s="78">
        <v>17.95</v>
      </c>
      <c r="C515" s="78">
        <v>18.2</v>
      </c>
      <c r="D515" s="78">
        <v>17.350000000000001</v>
      </c>
      <c r="E515" s="78">
        <v>17.420000000000002</v>
      </c>
      <c r="F515" s="78">
        <v>3327604</v>
      </c>
      <c r="G515" s="78">
        <v>17.66</v>
      </c>
      <c r="H515" s="78">
        <v>17.329999999999998</v>
      </c>
      <c r="I515" s="78">
        <v>17.57</v>
      </c>
      <c r="J515" s="78">
        <v>17.02</v>
      </c>
      <c r="K515" s="78" t="s">
        <v>162</v>
      </c>
      <c r="L515" s="78">
        <v>0</v>
      </c>
      <c r="M515" s="78">
        <v>33276.04</v>
      </c>
      <c r="N515" s="78">
        <v>30285.8</v>
      </c>
      <c r="O515" s="78">
        <v>25035.37</v>
      </c>
      <c r="P515" s="78">
        <v>57.52</v>
      </c>
      <c r="Q515" s="78" t="s">
        <v>162</v>
      </c>
      <c r="R515" s="78">
        <v>44.53</v>
      </c>
      <c r="S515" s="78" t="s">
        <v>162</v>
      </c>
      <c r="T515" s="78">
        <v>837.13</v>
      </c>
      <c r="U515" s="78">
        <v>848.16</v>
      </c>
      <c r="V515" s="78">
        <v>836.87</v>
      </c>
      <c r="W515" s="78">
        <v>838.76</v>
      </c>
      <c r="X515" s="78">
        <v>9580222</v>
      </c>
    </row>
    <row r="516" spans="1:24" x14ac:dyDescent="0.2">
      <c r="A516" s="78" t="s">
        <v>673</v>
      </c>
      <c r="B516" s="78">
        <v>17.5</v>
      </c>
      <c r="C516" s="78">
        <v>18.329999999999998</v>
      </c>
      <c r="D516" s="78">
        <v>17.5</v>
      </c>
      <c r="E516" s="78">
        <v>18.190000000000001</v>
      </c>
      <c r="F516" s="78">
        <v>5095007</v>
      </c>
      <c r="G516" s="78">
        <v>17.77</v>
      </c>
      <c r="H516" s="78">
        <v>17.47</v>
      </c>
      <c r="I516" s="78">
        <v>17.559999999999999</v>
      </c>
      <c r="J516" s="78">
        <v>17.05</v>
      </c>
      <c r="K516" s="78" t="s">
        <v>162</v>
      </c>
      <c r="L516" s="78">
        <v>0</v>
      </c>
      <c r="M516" s="78">
        <v>50950.07</v>
      </c>
      <c r="N516" s="78">
        <v>35448.58</v>
      </c>
      <c r="O516" s="78">
        <v>26289.22</v>
      </c>
      <c r="P516" s="78">
        <v>64.069999999999993</v>
      </c>
      <c r="Q516" s="78" t="s">
        <v>162</v>
      </c>
      <c r="R516" s="78">
        <v>46.38</v>
      </c>
      <c r="S516" s="78" t="s">
        <v>162</v>
      </c>
      <c r="T516" s="78">
        <v>838.88</v>
      </c>
      <c r="U516" s="78">
        <v>857.85</v>
      </c>
      <c r="V516" s="78">
        <v>838.88</v>
      </c>
      <c r="W516" s="78">
        <v>855.69</v>
      </c>
      <c r="X516" s="78">
        <v>10134053</v>
      </c>
    </row>
    <row r="517" spans="1:24" x14ac:dyDescent="0.2">
      <c r="A517" s="78" t="s">
        <v>674</v>
      </c>
      <c r="B517" s="78">
        <v>18.010000000000002</v>
      </c>
      <c r="C517" s="78">
        <v>18.47</v>
      </c>
      <c r="D517" s="78">
        <v>17.899999999999999</v>
      </c>
      <c r="E517" s="78">
        <v>18.09</v>
      </c>
      <c r="F517" s="78">
        <v>4573842</v>
      </c>
      <c r="G517" s="78">
        <v>17.920000000000002</v>
      </c>
      <c r="H517" s="78">
        <v>17.579999999999998</v>
      </c>
      <c r="I517" s="78">
        <v>17.57</v>
      </c>
      <c r="J517" s="78">
        <v>17.079999999999998</v>
      </c>
      <c r="K517" s="78" t="s">
        <v>162</v>
      </c>
      <c r="L517" s="78">
        <v>0</v>
      </c>
      <c r="M517" s="78">
        <v>45738.42</v>
      </c>
      <c r="N517" s="78">
        <v>41030.01</v>
      </c>
      <c r="O517" s="78">
        <v>29388.85</v>
      </c>
      <c r="P517" s="78">
        <v>67.77</v>
      </c>
      <c r="Q517" s="78" t="s">
        <v>162</v>
      </c>
      <c r="R517" s="78">
        <v>47.07</v>
      </c>
      <c r="S517" s="78" t="s">
        <v>162</v>
      </c>
      <c r="T517" s="78">
        <v>853.28</v>
      </c>
      <c r="U517" s="78">
        <v>865.8</v>
      </c>
      <c r="V517" s="78">
        <v>849.94</v>
      </c>
      <c r="W517" s="78">
        <v>851.22</v>
      </c>
      <c r="X517" s="78">
        <v>11871814</v>
      </c>
    </row>
    <row r="518" spans="1:24" x14ac:dyDescent="0.2">
      <c r="A518" s="78" t="s">
        <v>675</v>
      </c>
      <c r="B518" s="78">
        <v>18.11</v>
      </c>
      <c r="C518" s="78">
        <v>18.3</v>
      </c>
      <c r="D518" s="78">
        <v>17.66</v>
      </c>
      <c r="E518" s="78">
        <v>17.84</v>
      </c>
      <c r="F518" s="78">
        <v>2360555</v>
      </c>
      <c r="G518" s="78">
        <v>17.88</v>
      </c>
      <c r="H518" s="78">
        <v>17.68</v>
      </c>
      <c r="I518" s="78">
        <v>17.559999999999999</v>
      </c>
      <c r="J518" s="78">
        <v>17.100000000000001</v>
      </c>
      <c r="K518" s="78" t="s">
        <v>162</v>
      </c>
      <c r="L518" s="78">
        <v>0</v>
      </c>
      <c r="M518" s="78">
        <v>23605.55</v>
      </c>
      <c r="N518" s="78">
        <v>36926.69</v>
      </c>
      <c r="O518" s="78">
        <v>30060.68</v>
      </c>
      <c r="P518" s="78">
        <v>64.34</v>
      </c>
      <c r="Q518" s="78" t="s">
        <v>162</v>
      </c>
      <c r="R518" s="78">
        <v>45.07</v>
      </c>
      <c r="S518" s="78" t="s">
        <v>162</v>
      </c>
      <c r="T518" s="78">
        <v>852.13</v>
      </c>
      <c r="U518" s="78">
        <v>856.12</v>
      </c>
      <c r="V518" s="78">
        <v>835.94</v>
      </c>
      <c r="W518" s="78">
        <v>846.09</v>
      </c>
      <c r="X518" s="78">
        <v>10080143</v>
      </c>
    </row>
    <row r="519" spans="1:24" x14ac:dyDescent="0.2">
      <c r="A519" s="78" t="s">
        <v>676</v>
      </c>
      <c r="B519" s="78">
        <v>18.02</v>
      </c>
      <c r="C519" s="78">
        <v>18.57</v>
      </c>
      <c r="D519" s="78">
        <v>17.809999999999999</v>
      </c>
      <c r="E519" s="78">
        <v>18.399999999999999</v>
      </c>
      <c r="F519" s="78">
        <v>4283296</v>
      </c>
      <c r="G519" s="78">
        <v>17.989999999999998</v>
      </c>
      <c r="H519" s="78">
        <v>17.809999999999999</v>
      </c>
      <c r="I519" s="78">
        <v>17.600000000000001</v>
      </c>
      <c r="J519" s="78">
        <v>17.13</v>
      </c>
      <c r="K519" s="78" t="s">
        <v>162</v>
      </c>
      <c r="L519" s="78">
        <v>0</v>
      </c>
      <c r="M519" s="78">
        <v>42832.959999999999</v>
      </c>
      <c r="N519" s="78">
        <v>39280.61</v>
      </c>
      <c r="O519" s="78">
        <v>32994.69</v>
      </c>
      <c r="P519" s="78">
        <v>71.42</v>
      </c>
      <c r="Q519" s="78" t="s">
        <v>162</v>
      </c>
      <c r="R519" s="78">
        <v>47.45</v>
      </c>
      <c r="S519" s="78" t="s">
        <v>162</v>
      </c>
      <c r="T519" s="78">
        <v>846.34</v>
      </c>
      <c r="U519" s="78">
        <v>861.1</v>
      </c>
      <c r="V519" s="78">
        <v>844.2</v>
      </c>
      <c r="W519" s="78">
        <v>861.1</v>
      </c>
      <c r="X519" s="78">
        <v>10356164</v>
      </c>
    </row>
    <row r="520" spans="1:24" x14ac:dyDescent="0.2">
      <c r="A520" s="78" t="s">
        <v>677</v>
      </c>
      <c r="B520" s="78">
        <v>18.399999999999999</v>
      </c>
      <c r="C520" s="78">
        <v>18.73</v>
      </c>
      <c r="D520" s="78">
        <v>18.3</v>
      </c>
      <c r="E520" s="78">
        <v>18.72</v>
      </c>
      <c r="F520" s="78">
        <v>4103472</v>
      </c>
      <c r="G520" s="78">
        <v>18.25</v>
      </c>
      <c r="H520" s="78">
        <v>17.95</v>
      </c>
      <c r="I520" s="78">
        <v>17.670000000000002</v>
      </c>
      <c r="J520" s="78">
        <v>17.18</v>
      </c>
      <c r="K520" s="78" t="s">
        <v>162</v>
      </c>
      <c r="L520" s="78">
        <v>0</v>
      </c>
      <c r="M520" s="78">
        <v>41034.720000000001</v>
      </c>
      <c r="N520" s="78">
        <v>40832.339999999997</v>
      </c>
      <c r="O520" s="78">
        <v>35559.07</v>
      </c>
      <c r="P520" s="78">
        <v>72.05</v>
      </c>
      <c r="Q520" s="78" t="s">
        <v>162</v>
      </c>
      <c r="R520" s="78">
        <v>45.93</v>
      </c>
      <c r="S520" s="78" t="s">
        <v>162</v>
      </c>
      <c r="T520" s="78">
        <v>860.8</v>
      </c>
      <c r="U520" s="78">
        <v>885.18</v>
      </c>
      <c r="V520" s="78">
        <v>859.83</v>
      </c>
      <c r="W520" s="78">
        <v>884.89</v>
      </c>
      <c r="X520" s="78">
        <v>13695510</v>
      </c>
    </row>
    <row r="521" spans="1:24" x14ac:dyDescent="0.2">
      <c r="A521" s="78" t="s">
        <v>678</v>
      </c>
      <c r="B521" s="78">
        <v>18.760000000000002</v>
      </c>
      <c r="C521" s="78">
        <v>19.25</v>
      </c>
      <c r="D521" s="78">
        <v>18.12</v>
      </c>
      <c r="E521" s="78">
        <v>18.399999999999999</v>
      </c>
      <c r="F521" s="78">
        <v>6072643</v>
      </c>
      <c r="G521" s="78">
        <v>18.29</v>
      </c>
      <c r="H521" s="78">
        <v>18.03</v>
      </c>
      <c r="I521" s="78">
        <v>17.690000000000001</v>
      </c>
      <c r="J521" s="78">
        <v>17.23</v>
      </c>
      <c r="K521" s="78" t="s">
        <v>162</v>
      </c>
      <c r="L521" s="78">
        <v>0</v>
      </c>
      <c r="M521" s="78">
        <v>60726.43</v>
      </c>
      <c r="N521" s="78">
        <v>42787.62</v>
      </c>
      <c r="O521" s="78">
        <v>39118.1</v>
      </c>
      <c r="P521" s="78">
        <v>72.2</v>
      </c>
      <c r="Q521" s="78" t="s">
        <v>162</v>
      </c>
      <c r="R521" s="78">
        <v>48.74</v>
      </c>
      <c r="S521" s="78" t="s">
        <v>162</v>
      </c>
      <c r="T521" s="78">
        <v>880.25</v>
      </c>
      <c r="U521" s="78">
        <v>888.79</v>
      </c>
      <c r="V521" s="78">
        <v>855.05</v>
      </c>
      <c r="W521" s="78">
        <v>863.5</v>
      </c>
      <c r="X521" s="78">
        <v>13807495</v>
      </c>
    </row>
    <row r="522" spans="1:24" x14ac:dyDescent="0.2">
      <c r="A522" s="78" t="s">
        <v>679</v>
      </c>
      <c r="B522" s="78">
        <v>18.5</v>
      </c>
      <c r="C522" s="78">
        <v>18.63</v>
      </c>
      <c r="D522" s="78">
        <v>17.850000000000001</v>
      </c>
      <c r="E522" s="78">
        <v>18.5</v>
      </c>
      <c r="F522" s="78">
        <v>2847673</v>
      </c>
      <c r="G522" s="78">
        <v>18.37</v>
      </c>
      <c r="H522" s="78">
        <v>18.149999999999999</v>
      </c>
      <c r="I522" s="78">
        <v>17.72</v>
      </c>
      <c r="J522" s="78">
        <v>17.28</v>
      </c>
      <c r="K522" s="78" t="s">
        <v>162</v>
      </c>
      <c r="L522" s="78">
        <v>0</v>
      </c>
      <c r="M522" s="78">
        <v>28476.73</v>
      </c>
      <c r="N522" s="78">
        <v>39335.279999999999</v>
      </c>
      <c r="O522" s="78">
        <v>40182.639999999999</v>
      </c>
      <c r="P522" s="78">
        <v>72.03</v>
      </c>
      <c r="Q522" s="78" t="s">
        <v>162</v>
      </c>
      <c r="R522" s="78">
        <v>49.22</v>
      </c>
      <c r="S522" s="78" t="s">
        <v>162</v>
      </c>
      <c r="T522" s="78">
        <v>861.23</v>
      </c>
      <c r="U522" s="78">
        <v>888.32</v>
      </c>
      <c r="V522" s="78">
        <v>857.54</v>
      </c>
      <c r="W522" s="78">
        <v>888.1</v>
      </c>
      <c r="X522" s="78">
        <v>10776581</v>
      </c>
    </row>
    <row r="523" spans="1:24" x14ac:dyDescent="0.2">
      <c r="A523" s="78" t="s">
        <v>680</v>
      </c>
      <c r="B523" s="78">
        <v>18.5</v>
      </c>
      <c r="C523" s="78">
        <v>18.66</v>
      </c>
      <c r="D523" s="78">
        <v>18.3</v>
      </c>
      <c r="E523" s="78">
        <v>18.579999999999998</v>
      </c>
      <c r="F523" s="78">
        <v>3086567</v>
      </c>
      <c r="G523" s="78">
        <v>18.52</v>
      </c>
      <c r="H523" s="78">
        <v>18.2</v>
      </c>
      <c r="I523" s="78">
        <v>17.77</v>
      </c>
      <c r="J523" s="78">
        <v>17.329999999999998</v>
      </c>
      <c r="K523" s="78" t="s">
        <v>162</v>
      </c>
      <c r="L523" s="78">
        <v>0</v>
      </c>
      <c r="M523" s="78">
        <v>30865.67</v>
      </c>
      <c r="N523" s="78">
        <v>40787.300000000003</v>
      </c>
      <c r="O523" s="78">
        <v>38857</v>
      </c>
      <c r="P523" s="78">
        <v>70.680000000000007</v>
      </c>
      <c r="Q523" s="78" t="s">
        <v>162</v>
      </c>
      <c r="R523" s="78">
        <v>50.4</v>
      </c>
      <c r="S523" s="78" t="s">
        <v>162</v>
      </c>
      <c r="T523" s="78">
        <v>890.23</v>
      </c>
      <c r="U523" s="78">
        <v>905.16</v>
      </c>
      <c r="V523" s="78">
        <v>890.23</v>
      </c>
      <c r="W523" s="78">
        <v>902.9</v>
      </c>
      <c r="X523" s="78">
        <v>13402306</v>
      </c>
    </row>
    <row r="524" spans="1:24" x14ac:dyDescent="0.2">
      <c r="A524" s="78" t="s">
        <v>681</v>
      </c>
      <c r="B524" s="78">
        <v>18.579999999999998</v>
      </c>
      <c r="C524" s="78">
        <v>18.89</v>
      </c>
      <c r="D524" s="78">
        <v>18.07</v>
      </c>
      <c r="E524" s="78">
        <v>18.5</v>
      </c>
      <c r="F524" s="78">
        <v>3040756</v>
      </c>
      <c r="G524" s="78">
        <v>18.54</v>
      </c>
      <c r="H524" s="78">
        <v>18.260000000000002</v>
      </c>
      <c r="I524" s="78">
        <v>17.809999999999999</v>
      </c>
      <c r="J524" s="78">
        <v>17.37</v>
      </c>
      <c r="K524" s="78" t="s">
        <v>162</v>
      </c>
      <c r="L524" s="78">
        <v>0</v>
      </c>
      <c r="M524" s="78">
        <v>30407.56</v>
      </c>
      <c r="N524" s="78">
        <v>38302.22</v>
      </c>
      <c r="O524" s="78">
        <v>38791.410000000003</v>
      </c>
      <c r="P524" s="78">
        <v>72.180000000000007</v>
      </c>
      <c r="Q524" s="78" t="s">
        <v>162</v>
      </c>
      <c r="R524" s="78">
        <v>51.39</v>
      </c>
      <c r="S524" s="78" t="s">
        <v>162</v>
      </c>
      <c r="T524" s="78">
        <v>902.41</v>
      </c>
      <c r="U524" s="78">
        <v>902.41</v>
      </c>
      <c r="V524" s="78">
        <v>867.87</v>
      </c>
      <c r="W524" s="78">
        <v>877.34</v>
      </c>
      <c r="X524" s="78">
        <v>12172461</v>
      </c>
    </row>
    <row r="525" spans="1:24" x14ac:dyDescent="0.2">
      <c r="A525" s="78" t="s">
        <v>682</v>
      </c>
      <c r="B525" s="78">
        <v>18.46</v>
      </c>
      <c r="C525" s="78">
        <v>18.79</v>
      </c>
      <c r="D525" s="78">
        <v>18</v>
      </c>
      <c r="E525" s="78">
        <v>18.18</v>
      </c>
      <c r="F525" s="78">
        <v>1900430</v>
      </c>
      <c r="G525" s="78">
        <v>18.43</v>
      </c>
      <c r="H525" s="78">
        <v>18.34</v>
      </c>
      <c r="I525" s="78">
        <v>17.84</v>
      </c>
      <c r="J525" s="78">
        <v>17.43</v>
      </c>
      <c r="K525" s="78" t="s">
        <v>162</v>
      </c>
      <c r="L525" s="78">
        <v>0</v>
      </c>
      <c r="M525" s="78">
        <v>19004.3</v>
      </c>
      <c r="N525" s="78">
        <v>33896.14</v>
      </c>
      <c r="O525" s="78">
        <v>37364.239999999998</v>
      </c>
      <c r="P525" s="78">
        <v>69.83</v>
      </c>
      <c r="Q525" s="78" t="s">
        <v>162</v>
      </c>
      <c r="R525" s="78">
        <v>45.07</v>
      </c>
      <c r="S525" s="78" t="s">
        <v>162</v>
      </c>
      <c r="T525" s="78">
        <v>877.73</v>
      </c>
      <c r="U525" s="78">
        <v>882.14</v>
      </c>
      <c r="V525" s="78">
        <v>861.81</v>
      </c>
      <c r="W525" s="78">
        <v>864.7</v>
      </c>
      <c r="X525" s="78">
        <v>8671512</v>
      </c>
    </row>
    <row r="526" spans="1:24" x14ac:dyDescent="0.2">
      <c r="A526" s="78" t="s">
        <v>683</v>
      </c>
      <c r="B526" s="78">
        <v>18.22</v>
      </c>
      <c r="C526" s="78">
        <v>18.3</v>
      </c>
      <c r="D526" s="78">
        <v>17.899999999999999</v>
      </c>
      <c r="E526" s="78">
        <v>18</v>
      </c>
      <c r="F526" s="78">
        <v>1465718</v>
      </c>
      <c r="G526" s="78">
        <v>18.350000000000001</v>
      </c>
      <c r="H526" s="78">
        <v>18.32</v>
      </c>
      <c r="I526" s="78">
        <v>17.899999999999999</v>
      </c>
      <c r="J526" s="78">
        <v>17.47</v>
      </c>
      <c r="K526" s="78" t="s">
        <v>162</v>
      </c>
      <c r="L526" s="78">
        <v>0</v>
      </c>
      <c r="M526" s="78">
        <v>14657.18</v>
      </c>
      <c r="N526" s="78">
        <v>24682.29</v>
      </c>
      <c r="O526" s="78">
        <v>33734.949999999997</v>
      </c>
      <c r="P526" s="78">
        <v>69.56</v>
      </c>
      <c r="Q526" s="78" t="s">
        <v>162</v>
      </c>
      <c r="R526" s="78">
        <v>45.37</v>
      </c>
      <c r="S526" s="78" t="s">
        <v>162</v>
      </c>
      <c r="T526" s="78">
        <v>863.12</v>
      </c>
      <c r="U526" s="78">
        <v>872.18</v>
      </c>
      <c r="V526" s="78">
        <v>858.04</v>
      </c>
      <c r="W526" s="78">
        <v>869.15</v>
      </c>
      <c r="X526" s="78">
        <v>6526881</v>
      </c>
    </row>
    <row r="527" spans="1:24" x14ac:dyDescent="0.2">
      <c r="A527" s="78" t="s">
        <v>684</v>
      </c>
      <c r="B527" s="78">
        <v>18.18</v>
      </c>
      <c r="C527" s="78">
        <v>18.3</v>
      </c>
      <c r="D527" s="78">
        <v>17.149999999999999</v>
      </c>
      <c r="E527" s="78">
        <v>17.399999999999999</v>
      </c>
      <c r="F527" s="78">
        <v>2378828</v>
      </c>
      <c r="G527" s="78">
        <v>18.13</v>
      </c>
      <c r="H527" s="78">
        <v>18.25</v>
      </c>
      <c r="I527" s="78">
        <v>17.920000000000002</v>
      </c>
      <c r="J527" s="78">
        <v>17.489999999999998</v>
      </c>
      <c r="K527" s="78" t="s">
        <v>162</v>
      </c>
      <c r="L527" s="78">
        <v>0</v>
      </c>
      <c r="M527" s="78">
        <v>23788.28</v>
      </c>
      <c r="N527" s="78">
        <v>23744.6</v>
      </c>
      <c r="O527" s="78">
        <v>31539.94</v>
      </c>
      <c r="P527" s="78">
        <v>67.760000000000005</v>
      </c>
      <c r="Q527" s="78" t="s">
        <v>162</v>
      </c>
      <c r="R527" s="78">
        <v>40.340000000000003</v>
      </c>
      <c r="S527" s="78" t="s">
        <v>162</v>
      </c>
      <c r="T527" s="78">
        <v>869.72</v>
      </c>
      <c r="U527" s="78">
        <v>873.47</v>
      </c>
      <c r="V527" s="78">
        <v>828.04</v>
      </c>
      <c r="W527" s="78">
        <v>839.84</v>
      </c>
      <c r="X527" s="78">
        <v>10783893</v>
      </c>
    </row>
    <row r="528" spans="1:24" x14ac:dyDescent="0.2">
      <c r="A528" s="78" t="s">
        <v>685</v>
      </c>
      <c r="B528" s="78">
        <v>17.239999999999998</v>
      </c>
      <c r="C528" s="78">
        <v>17.39</v>
      </c>
      <c r="D528" s="78">
        <v>16.82</v>
      </c>
      <c r="E528" s="78">
        <v>17.350000000000001</v>
      </c>
      <c r="F528" s="78">
        <v>1682662</v>
      </c>
      <c r="G528" s="78">
        <v>17.89</v>
      </c>
      <c r="H528" s="78">
        <v>18.2</v>
      </c>
      <c r="I528" s="78">
        <v>17.940000000000001</v>
      </c>
      <c r="J528" s="78">
        <v>17.5</v>
      </c>
      <c r="K528" s="78" t="s">
        <v>162</v>
      </c>
      <c r="L528" s="78">
        <v>0</v>
      </c>
      <c r="M528" s="78">
        <v>16826.62</v>
      </c>
      <c r="N528" s="78">
        <v>20936.79</v>
      </c>
      <c r="O528" s="78">
        <v>30862.04</v>
      </c>
      <c r="P528" s="78">
        <v>67.41</v>
      </c>
      <c r="Q528" s="78" t="s">
        <v>162</v>
      </c>
      <c r="R528" s="78">
        <v>41.65</v>
      </c>
      <c r="S528" s="78" t="s">
        <v>162</v>
      </c>
      <c r="T528" s="78">
        <v>835.46</v>
      </c>
      <c r="U528" s="78">
        <v>836.28</v>
      </c>
      <c r="V528" s="78">
        <v>821.35</v>
      </c>
      <c r="W528" s="78">
        <v>834.05</v>
      </c>
      <c r="X528" s="78">
        <v>7152213</v>
      </c>
    </row>
    <row r="529" spans="1:24" x14ac:dyDescent="0.2">
      <c r="A529" s="78" t="s">
        <v>686</v>
      </c>
      <c r="B529" s="78">
        <v>17.260000000000002</v>
      </c>
      <c r="C529" s="78">
        <v>17.489999999999998</v>
      </c>
      <c r="D529" s="78">
        <v>17.18</v>
      </c>
      <c r="E529" s="78">
        <v>17.190000000000001</v>
      </c>
      <c r="F529" s="78">
        <v>1140768</v>
      </c>
      <c r="G529" s="78">
        <v>17.62</v>
      </c>
      <c r="H529" s="78">
        <v>18.079999999999998</v>
      </c>
      <c r="I529" s="78">
        <v>17.95</v>
      </c>
      <c r="J529" s="78">
        <v>17.510000000000002</v>
      </c>
      <c r="K529" s="78" t="s">
        <v>162</v>
      </c>
      <c r="L529" s="78">
        <v>0</v>
      </c>
      <c r="M529" s="78">
        <v>11407.68</v>
      </c>
      <c r="N529" s="78">
        <v>17136.810000000001</v>
      </c>
      <c r="O529" s="78">
        <v>27719.52</v>
      </c>
      <c r="P529" s="78">
        <v>65.69</v>
      </c>
      <c r="Q529" s="78" t="s">
        <v>162</v>
      </c>
      <c r="R529" s="78">
        <v>31.46</v>
      </c>
      <c r="S529" s="78" t="s">
        <v>162</v>
      </c>
      <c r="T529" s="78">
        <v>832.29</v>
      </c>
      <c r="U529" s="78">
        <v>845.6</v>
      </c>
      <c r="V529" s="78">
        <v>831.57</v>
      </c>
      <c r="W529" s="78">
        <v>842.04</v>
      </c>
      <c r="X529" s="78">
        <v>6051635</v>
      </c>
    </row>
    <row r="530" spans="1:24" x14ac:dyDescent="0.2">
      <c r="A530" s="78" t="s">
        <v>687</v>
      </c>
      <c r="B530" s="78">
        <v>17.2</v>
      </c>
      <c r="C530" s="78">
        <v>17.45</v>
      </c>
      <c r="D530" s="78">
        <v>17.010000000000002</v>
      </c>
      <c r="E530" s="78">
        <v>17.07</v>
      </c>
      <c r="F530" s="78">
        <v>1428965</v>
      </c>
      <c r="G530" s="78">
        <v>17.399999999999999</v>
      </c>
      <c r="H530" s="78">
        <v>17.920000000000002</v>
      </c>
      <c r="I530" s="78">
        <v>17.940000000000001</v>
      </c>
      <c r="J530" s="78">
        <v>17.52</v>
      </c>
      <c r="K530" s="78" t="s">
        <v>162</v>
      </c>
      <c r="L530" s="78">
        <v>0</v>
      </c>
      <c r="M530" s="78">
        <v>14289.65</v>
      </c>
      <c r="N530" s="78">
        <v>16193.88</v>
      </c>
      <c r="O530" s="78">
        <v>25045.01</v>
      </c>
      <c r="P530" s="78">
        <v>66.260000000000005</v>
      </c>
      <c r="Q530" s="78" t="s">
        <v>162</v>
      </c>
      <c r="R530" s="78">
        <v>37.549999999999997</v>
      </c>
      <c r="S530" s="78" t="s">
        <v>162</v>
      </c>
      <c r="T530" s="78">
        <v>841.71</v>
      </c>
      <c r="U530" s="78">
        <v>867.87</v>
      </c>
      <c r="V530" s="78">
        <v>839.58</v>
      </c>
      <c r="W530" s="78">
        <v>853.91</v>
      </c>
      <c r="X530" s="78">
        <v>7882427</v>
      </c>
    </row>
    <row r="531" spans="1:24" x14ac:dyDescent="0.2">
      <c r="A531" s="78" t="s">
        <v>688</v>
      </c>
      <c r="B531" s="78">
        <v>17.05</v>
      </c>
      <c r="C531" s="78">
        <v>17.29</v>
      </c>
      <c r="D531" s="78">
        <v>16.95</v>
      </c>
      <c r="E531" s="78">
        <v>17.059999999999999</v>
      </c>
      <c r="F531" s="78">
        <v>1210674</v>
      </c>
      <c r="G531" s="78">
        <v>17.21</v>
      </c>
      <c r="H531" s="78">
        <v>17.78</v>
      </c>
      <c r="I531" s="78">
        <v>17.91</v>
      </c>
      <c r="J531" s="78">
        <v>17.53</v>
      </c>
      <c r="K531" s="78" t="s">
        <v>162</v>
      </c>
      <c r="L531" s="78">
        <v>0</v>
      </c>
      <c r="M531" s="78">
        <v>12106.74</v>
      </c>
      <c r="N531" s="78">
        <v>15683.79</v>
      </c>
      <c r="O531" s="78">
        <v>20183.04</v>
      </c>
      <c r="P531" s="78">
        <v>67.099999999999994</v>
      </c>
      <c r="Q531" s="78" t="s">
        <v>162</v>
      </c>
      <c r="R531" s="78">
        <v>41.33</v>
      </c>
      <c r="S531" s="78" t="s">
        <v>162</v>
      </c>
      <c r="T531" s="78">
        <v>852.15</v>
      </c>
      <c r="U531" s="78">
        <v>862.82</v>
      </c>
      <c r="V531" s="78">
        <v>850.1</v>
      </c>
      <c r="W531" s="78">
        <v>852.12</v>
      </c>
      <c r="X531" s="78">
        <v>6612163</v>
      </c>
    </row>
    <row r="532" spans="1:24" x14ac:dyDescent="0.2">
      <c r="A532" s="78" t="s">
        <v>689</v>
      </c>
      <c r="B532" s="78">
        <v>17.14</v>
      </c>
      <c r="C532" s="78">
        <v>17.86</v>
      </c>
      <c r="D532" s="78">
        <v>17.14</v>
      </c>
      <c r="E532" s="78">
        <v>17.54</v>
      </c>
      <c r="F532" s="78">
        <v>2256380</v>
      </c>
      <c r="G532" s="78">
        <v>17.239999999999998</v>
      </c>
      <c r="H532" s="78">
        <v>17.690000000000001</v>
      </c>
      <c r="I532" s="78">
        <v>17.920000000000002</v>
      </c>
      <c r="J532" s="78">
        <v>17.55</v>
      </c>
      <c r="K532" s="78" t="s">
        <v>162</v>
      </c>
      <c r="L532" s="78">
        <v>0</v>
      </c>
      <c r="M532" s="78">
        <v>22563.8</v>
      </c>
      <c r="N532" s="78">
        <v>15438.9</v>
      </c>
      <c r="O532" s="78">
        <v>19591.75</v>
      </c>
      <c r="P532" s="78">
        <v>72.180000000000007</v>
      </c>
      <c r="Q532" s="78" t="s">
        <v>162</v>
      </c>
      <c r="R532" s="78">
        <v>41.72</v>
      </c>
      <c r="S532" s="78" t="s">
        <v>162</v>
      </c>
      <c r="T532" s="78">
        <v>850.06</v>
      </c>
      <c r="U532" s="78">
        <v>854.25</v>
      </c>
      <c r="V532" s="78">
        <v>829.19</v>
      </c>
      <c r="W532" s="78">
        <v>842.69</v>
      </c>
      <c r="X532" s="78">
        <v>6628980</v>
      </c>
    </row>
    <row r="533" spans="1:24" x14ac:dyDescent="0.2">
      <c r="A533" s="78" t="s">
        <v>690</v>
      </c>
      <c r="B533" s="78">
        <v>17.34</v>
      </c>
      <c r="C533" s="78">
        <v>17.79</v>
      </c>
      <c r="D533" s="78">
        <v>17.25</v>
      </c>
      <c r="E533" s="78">
        <v>17.760000000000002</v>
      </c>
      <c r="F533" s="78">
        <v>2041083</v>
      </c>
      <c r="G533" s="78">
        <v>17.32</v>
      </c>
      <c r="H533" s="78">
        <v>17.600000000000001</v>
      </c>
      <c r="I533" s="78">
        <v>17.899999999999999</v>
      </c>
      <c r="J533" s="78">
        <v>17.57</v>
      </c>
      <c r="K533" s="78" t="s">
        <v>162</v>
      </c>
      <c r="L533" s="78">
        <v>0</v>
      </c>
      <c r="M533" s="78">
        <v>20410.830000000002</v>
      </c>
      <c r="N533" s="78">
        <v>16155.74</v>
      </c>
      <c r="O533" s="78">
        <v>18546.259999999998</v>
      </c>
      <c r="P533" s="78">
        <v>69.319999999999993</v>
      </c>
      <c r="Q533" s="78" t="s">
        <v>162</v>
      </c>
      <c r="R533" s="78">
        <v>41.4</v>
      </c>
      <c r="S533" s="78" t="s">
        <v>162</v>
      </c>
      <c r="T533" s="78">
        <v>842.71</v>
      </c>
      <c r="U533" s="78">
        <v>866.27</v>
      </c>
      <c r="V533" s="78">
        <v>842.58</v>
      </c>
      <c r="W533" s="78">
        <v>866.27</v>
      </c>
      <c r="X533" s="78">
        <v>7972105</v>
      </c>
    </row>
    <row r="534" spans="1:24" x14ac:dyDescent="0.2">
      <c r="A534" s="78" t="s">
        <v>691</v>
      </c>
      <c r="B534" s="78">
        <v>17.7</v>
      </c>
      <c r="C534" s="78">
        <v>18.13</v>
      </c>
      <c r="D534" s="78">
        <v>17.690000000000001</v>
      </c>
      <c r="E534" s="78">
        <v>17.809999999999999</v>
      </c>
      <c r="F534" s="78">
        <v>2342987</v>
      </c>
      <c r="G534" s="78">
        <v>17.45</v>
      </c>
      <c r="H534" s="78">
        <v>17.54</v>
      </c>
      <c r="I534" s="78">
        <v>17.899999999999999</v>
      </c>
      <c r="J534" s="78">
        <v>17.59</v>
      </c>
      <c r="K534" s="78" t="s">
        <v>162</v>
      </c>
      <c r="L534" s="78">
        <v>0</v>
      </c>
      <c r="M534" s="78">
        <v>23429.87</v>
      </c>
      <c r="N534" s="78">
        <v>18560.18</v>
      </c>
      <c r="O534" s="78">
        <v>17848.490000000002</v>
      </c>
      <c r="P534" s="78">
        <v>70</v>
      </c>
      <c r="Q534" s="78" t="s">
        <v>162</v>
      </c>
      <c r="R534" s="78">
        <v>45.94</v>
      </c>
      <c r="S534" s="78" t="s">
        <v>162</v>
      </c>
      <c r="T534" s="78">
        <v>867.9</v>
      </c>
      <c r="U534" s="78">
        <v>885.98</v>
      </c>
      <c r="V534" s="78">
        <v>866.68</v>
      </c>
      <c r="W534" s="78">
        <v>882.73</v>
      </c>
      <c r="X534" s="78">
        <v>9362198</v>
      </c>
    </row>
    <row r="535" spans="1:24" x14ac:dyDescent="0.2">
      <c r="A535" s="78" t="s">
        <v>692</v>
      </c>
      <c r="B535" s="78">
        <v>17.690000000000001</v>
      </c>
      <c r="C535" s="78">
        <v>18</v>
      </c>
      <c r="D535" s="78">
        <v>17.55</v>
      </c>
      <c r="E535" s="78">
        <v>17.73</v>
      </c>
      <c r="F535" s="78">
        <v>1296714</v>
      </c>
      <c r="G535" s="78">
        <v>17.579999999999998</v>
      </c>
      <c r="H535" s="78">
        <v>17.489999999999998</v>
      </c>
      <c r="I535" s="78">
        <v>17.920000000000002</v>
      </c>
      <c r="J535" s="78">
        <v>17.61</v>
      </c>
      <c r="K535" s="78" t="s">
        <v>162</v>
      </c>
      <c r="L535" s="78">
        <v>0</v>
      </c>
      <c r="M535" s="78">
        <v>12967.14</v>
      </c>
      <c r="N535" s="78">
        <v>18295.68</v>
      </c>
      <c r="O535" s="78">
        <v>17244.78</v>
      </c>
      <c r="P535" s="78">
        <v>68.739999999999995</v>
      </c>
      <c r="Q535" s="78" t="s">
        <v>162</v>
      </c>
      <c r="R535" s="78">
        <v>49.71</v>
      </c>
      <c r="S535" s="78" t="s">
        <v>162</v>
      </c>
      <c r="T535" s="78">
        <v>881.9</v>
      </c>
      <c r="U535" s="78">
        <v>884.24</v>
      </c>
      <c r="V535" s="78">
        <v>876.92</v>
      </c>
      <c r="W535" s="78">
        <v>882</v>
      </c>
      <c r="X535" s="78">
        <v>7336864</v>
      </c>
    </row>
    <row r="536" spans="1:24" x14ac:dyDescent="0.2">
      <c r="A536" s="78" t="s">
        <v>693</v>
      </c>
      <c r="B536" s="78">
        <v>17.73</v>
      </c>
      <c r="C536" s="78">
        <v>17.850000000000001</v>
      </c>
      <c r="D536" s="78">
        <v>17.52</v>
      </c>
      <c r="E536" s="78">
        <v>17.68</v>
      </c>
      <c r="F536" s="78">
        <v>1864849</v>
      </c>
      <c r="G536" s="78">
        <v>17.7</v>
      </c>
      <c r="H536" s="78">
        <v>17.46</v>
      </c>
      <c r="I536" s="78">
        <v>17.89</v>
      </c>
      <c r="J536" s="78">
        <v>17.63</v>
      </c>
      <c r="K536" s="78" t="s">
        <v>162</v>
      </c>
      <c r="L536" s="78">
        <v>0</v>
      </c>
      <c r="M536" s="78">
        <v>18648.490000000002</v>
      </c>
      <c r="N536" s="78">
        <v>19604.03</v>
      </c>
      <c r="O536" s="78">
        <v>17643.91</v>
      </c>
      <c r="P536" s="78">
        <v>69.75</v>
      </c>
      <c r="Q536" s="78" t="s">
        <v>162</v>
      </c>
      <c r="R536" s="78">
        <v>47.29</v>
      </c>
      <c r="S536" s="78" t="s">
        <v>162</v>
      </c>
      <c r="T536" s="78">
        <v>882.75</v>
      </c>
      <c r="U536" s="78">
        <v>884.85</v>
      </c>
      <c r="V536" s="78">
        <v>874.01</v>
      </c>
      <c r="W536" s="78">
        <v>881.76</v>
      </c>
      <c r="X536" s="78">
        <v>6744977</v>
      </c>
    </row>
    <row r="537" spans="1:24" x14ac:dyDescent="0.2">
      <c r="A537" s="78" t="s">
        <v>694</v>
      </c>
      <c r="B537" s="78">
        <v>17.600000000000001</v>
      </c>
      <c r="C537" s="78">
        <v>17.7</v>
      </c>
      <c r="D537" s="78">
        <v>17.16</v>
      </c>
      <c r="E537" s="78">
        <v>17.309999999999999</v>
      </c>
      <c r="F537" s="78">
        <v>1511970</v>
      </c>
      <c r="G537" s="78">
        <v>17.66</v>
      </c>
      <c r="H537" s="78">
        <v>17.45</v>
      </c>
      <c r="I537" s="78">
        <v>17.850000000000001</v>
      </c>
      <c r="J537" s="78">
        <v>17.63</v>
      </c>
      <c r="K537" s="78" t="s">
        <v>162</v>
      </c>
      <c r="L537" s="78">
        <v>0</v>
      </c>
      <c r="M537" s="78">
        <v>15119.7</v>
      </c>
      <c r="N537" s="78">
        <v>18115.21</v>
      </c>
      <c r="O537" s="78">
        <v>16777.05</v>
      </c>
      <c r="P537" s="78">
        <v>65.83</v>
      </c>
      <c r="Q537" s="78" t="s">
        <v>162</v>
      </c>
      <c r="R537" s="78">
        <v>39.68</v>
      </c>
      <c r="S537" s="78" t="s">
        <v>162</v>
      </c>
      <c r="T537" s="78">
        <v>878.56</v>
      </c>
      <c r="U537" s="78">
        <v>879.85</v>
      </c>
      <c r="V537" s="78">
        <v>862.67</v>
      </c>
      <c r="W537" s="78">
        <v>876.36</v>
      </c>
      <c r="X537" s="78">
        <v>7059627</v>
      </c>
    </row>
    <row r="538" spans="1:24" x14ac:dyDescent="0.2">
      <c r="A538" s="78" t="s">
        <v>695</v>
      </c>
      <c r="B538" s="78">
        <v>17.32</v>
      </c>
      <c r="C538" s="78">
        <v>17.45</v>
      </c>
      <c r="D538" s="78">
        <v>17.010000000000002</v>
      </c>
      <c r="E538" s="78">
        <v>17.059999999999999</v>
      </c>
      <c r="F538" s="78">
        <v>1458625</v>
      </c>
      <c r="G538" s="78">
        <v>17.52</v>
      </c>
      <c r="H538" s="78">
        <v>17.420000000000002</v>
      </c>
      <c r="I538" s="78">
        <v>17.809999999999999</v>
      </c>
      <c r="J538" s="78">
        <v>17.63</v>
      </c>
      <c r="K538" s="78" t="s">
        <v>162</v>
      </c>
      <c r="L538" s="78">
        <v>0</v>
      </c>
      <c r="M538" s="78">
        <v>14586.25</v>
      </c>
      <c r="N538" s="78">
        <v>16950.29</v>
      </c>
      <c r="O538" s="78">
        <v>16553.02</v>
      </c>
      <c r="P538" s="78">
        <v>68.33</v>
      </c>
      <c r="Q538" s="78" t="s">
        <v>162</v>
      </c>
      <c r="R538" s="78">
        <v>36.71</v>
      </c>
      <c r="S538" s="78" t="s">
        <v>162</v>
      </c>
      <c r="T538" s="78">
        <v>876.55</v>
      </c>
      <c r="U538" s="78">
        <v>885.77</v>
      </c>
      <c r="V538" s="78">
        <v>874.25</v>
      </c>
      <c r="W538" s="78">
        <v>882.75</v>
      </c>
      <c r="X538" s="78">
        <v>6436412</v>
      </c>
    </row>
    <row r="539" spans="1:24" x14ac:dyDescent="0.2">
      <c r="A539" s="78" t="s">
        <v>696</v>
      </c>
      <c r="B539" s="78">
        <v>17.059999999999999</v>
      </c>
      <c r="C539" s="78">
        <v>17.07</v>
      </c>
      <c r="D539" s="78">
        <v>16.41</v>
      </c>
      <c r="E539" s="78">
        <v>16.420000000000002</v>
      </c>
      <c r="F539" s="78">
        <v>1888775</v>
      </c>
      <c r="G539" s="78">
        <v>17.239999999999998</v>
      </c>
      <c r="H539" s="78">
        <v>17.34</v>
      </c>
      <c r="I539" s="78">
        <v>17.71</v>
      </c>
      <c r="J539" s="78">
        <v>17.63</v>
      </c>
      <c r="K539" s="78" t="s">
        <v>162</v>
      </c>
      <c r="L539" s="78">
        <v>0</v>
      </c>
      <c r="M539" s="78">
        <v>18887.75</v>
      </c>
      <c r="N539" s="78">
        <v>16041.87</v>
      </c>
      <c r="O539" s="78">
        <v>17301.02</v>
      </c>
      <c r="P539" s="78">
        <v>67.27</v>
      </c>
      <c r="Q539" s="78" t="s">
        <v>162</v>
      </c>
      <c r="R539" s="78">
        <v>32.479999999999997</v>
      </c>
      <c r="S539" s="78" t="s">
        <v>162</v>
      </c>
      <c r="T539" s="78">
        <v>877.85</v>
      </c>
      <c r="U539" s="78">
        <v>877.85</v>
      </c>
      <c r="V539" s="78">
        <v>861.65</v>
      </c>
      <c r="W539" s="78">
        <v>867.51</v>
      </c>
      <c r="X539" s="78">
        <v>7385805</v>
      </c>
    </row>
    <row r="540" spans="1:24" x14ac:dyDescent="0.2">
      <c r="A540" s="78" t="s">
        <v>697</v>
      </c>
      <c r="B540" s="78">
        <v>16.420000000000002</v>
      </c>
      <c r="C540" s="78">
        <v>16.600000000000001</v>
      </c>
      <c r="D540" s="78">
        <v>16.32</v>
      </c>
      <c r="E540" s="78">
        <v>16.41</v>
      </c>
      <c r="F540" s="78">
        <v>964081</v>
      </c>
      <c r="G540" s="78">
        <v>16.98</v>
      </c>
      <c r="H540" s="78">
        <v>17.28</v>
      </c>
      <c r="I540" s="78">
        <v>17.600000000000001</v>
      </c>
      <c r="J540" s="78">
        <v>17.61</v>
      </c>
      <c r="K540" s="78" t="s">
        <v>162</v>
      </c>
      <c r="L540" s="78">
        <v>0</v>
      </c>
      <c r="M540" s="78">
        <v>9640.81</v>
      </c>
      <c r="N540" s="78">
        <v>15376.6</v>
      </c>
      <c r="O540" s="78">
        <v>16836.14</v>
      </c>
      <c r="P540" s="78">
        <v>70.510000000000005</v>
      </c>
      <c r="Q540" s="78" t="s">
        <v>162</v>
      </c>
      <c r="R540" s="78">
        <v>42.84</v>
      </c>
      <c r="S540" s="78" t="s">
        <v>162</v>
      </c>
      <c r="T540" s="78">
        <v>868.09</v>
      </c>
      <c r="U540" s="78">
        <v>872.78</v>
      </c>
      <c r="V540" s="78">
        <v>860.96</v>
      </c>
      <c r="W540" s="78">
        <v>866.46</v>
      </c>
      <c r="X540" s="78">
        <v>5532532</v>
      </c>
    </row>
    <row r="541" spans="1:24" x14ac:dyDescent="0.2">
      <c r="A541" s="78" t="s">
        <v>698</v>
      </c>
      <c r="B541" s="78">
        <v>16.38</v>
      </c>
      <c r="C541" s="78">
        <v>16.760000000000002</v>
      </c>
      <c r="D541" s="78">
        <v>16.309999999999999</v>
      </c>
      <c r="E541" s="78">
        <v>16.72</v>
      </c>
      <c r="F541" s="78">
        <v>1150760</v>
      </c>
      <c r="G541" s="78">
        <v>16.78</v>
      </c>
      <c r="H541" s="78">
        <v>17.239999999999998</v>
      </c>
      <c r="I541" s="78">
        <v>17.510000000000002</v>
      </c>
      <c r="J541" s="78">
        <v>17.59</v>
      </c>
      <c r="K541" s="78" t="s">
        <v>162</v>
      </c>
      <c r="L541" s="78">
        <v>0</v>
      </c>
      <c r="M541" s="78">
        <v>11507.6</v>
      </c>
      <c r="N541" s="78">
        <v>13948.42</v>
      </c>
      <c r="O541" s="78">
        <v>16776.22</v>
      </c>
      <c r="P541" s="78">
        <v>75.72</v>
      </c>
      <c r="Q541" s="78" t="s">
        <v>162</v>
      </c>
      <c r="R541" s="78">
        <v>51.32</v>
      </c>
      <c r="S541" s="78" t="s">
        <v>162</v>
      </c>
      <c r="T541" s="78">
        <v>866.65</v>
      </c>
      <c r="U541" s="78">
        <v>879.92</v>
      </c>
      <c r="V541" s="78">
        <v>865.98</v>
      </c>
      <c r="W541" s="78">
        <v>877</v>
      </c>
      <c r="X541" s="78">
        <v>5866251</v>
      </c>
    </row>
    <row r="542" spans="1:24" x14ac:dyDescent="0.2">
      <c r="A542" s="78" t="s">
        <v>699</v>
      </c>
      <c r="B542" s="78">
        <v>16.850000000000001</v>
      </c>
      <c r="C542" s="78">
        <v>17.079999999999998</v>
      </c>
      <c r="D542" s="78">
        <v>16.48</v>
      </c>
      <c r="E542" s="78">
        <v>16.489999999999998</v>
      </c>
      <c r="F542" s="78">
        <v>1374972</v>
      </c>
      <c r="G542" s="78">
        <v>16.62</v>
      </c>
      <c r="H542" s="78">
        <v>17.14</v>
      </c>
      <c r="I542" s="78">
        <v>17.41</v>
      </c>
      <c r="J542" s="78">
        <v>17.579999999999998</v>
      </c>
      <c r="K542" s="78" t="s">
        <v>162</v>
      </c>
      <c r="L542" s="78">
        <v>0</v>
      </c>
      <c r="M542" s="78">
        <v>13749.72</v>
      </c>
      <c r="N542" s="78">
        <v>13674.43</v>
      </c>
      <c r="O542" s="78">
        <v>15894.82</v>
      </c>
      <c r="P542" s="78">
        <v>75.17</v>
      </c>
      <c r="Q542" s="78" t="s">
        <v>162</v>
      </c>
      <c r="R542" s="78">
        <v>46.8</v>
      </c>
      <c r="S542" s="78" t="s">
        <v>162</v>
      </c>
      <c r="T542" s="78">
        <v>875.33</v>
      </c>
      <c r="U542" s="78">
        <v>883.15</v>
      </c>
      <c r="V542" s="78">
        <v>843.21</v>
      </c>
      <c r="W542" s="78">
        <v>845.16</v>
      </c>
      <c r="X542" s="78">
        <v>7456575</v>
      </c>
    </row>
    <row r="543" spans="1:24" x14ac:dyDescent="0.2">
      <c r="A543" s="78" t="s">
        <v>700</v>
      </c>
      <c r="B543" s="78">
        <v>16.489999999999998</v>
      </c>
      <c r="C543" s="78">
        <v>16.7</v>
      </c>
      <c r="D543" s="78">
        <v>15.1</v>
      </c>
      <c r="E543" s="78">
        <v>16.02</v>
      </c>
      <c r="F543" s="78">
        <v>1214011</v>
      </c>
      <c r="G543" s="78">
        <v>16.41</v>
      </c>
      <c r="H543" s="78">
        <v>16.97</v>
      </c>
      <c r="I543" s="78">
        <v>17.28</v>
      </c>
      <c r="J543" s="78">
        <v>17.559999999999999</v>
      </c>
      <c r="K543" s="78" t="s">
        <v>162</v>
      </c>
      <c r="L543" s="78">
        <v>0</v>
      </c>
      <c r="M543" s="78">
        <v>12140.11</v>
      </c>
      <c r="N543" s="78">
        <v>13185.2</v>
      </c>
      <c r="O543" s="78">
        <v>15067.74</v>
      </c>
      <c r="P543" s="78">
        <v>72.11</v>
      </c>
      <c r="Q543" s="78" t="s">
        <v>162</v>
      </c>
      <c r="R543" s="78">
        <v>38.07</v>
      </c>
      <c r="S543" s="78" t="s">
        <v>162</v>
      </c>
      <c r="T543" s="78">
        <v>842.36</v>
      </c>
      <c r="U543" s="78">
        <v>845.49</v>
      </c>
      <c r="V543" s="78">
        <v>827.27</v>
      </c>
      <c r="W543" s="78">
        <v>835.14</v>
      </c>
      <c r="X543" s="78">
        <v>6106939</v>
      </c>
    </row>
    <row r="544" spans="1:24" x14ac:dyDescent="0.2">
      <c r="A544" s="78" t="s">
        <v>701</v>
      </c>
      <c r="B544" s="78">
        <v>15.6</v>
      </c>
      <c r="C544" s="78">
        <v>15.96</v>
      </c>
      <c r="D544" s="78">
        <v>15.55</v>
      </c>
      <c r="E544" s="78">
        <v>15.94</v>
      </c>
      <c r="F544" s="78">
        <v>846914</v>
      </c>
      <c r="G544" s="78">
        <v>16.32</v>
      </c>
      <c r="H544" s="78">
        <v>16.78</v>
      </c>
      <c r="I544" s="78">
        <v>17.16</v>
      </c>
      <c r="J544" s="78">
        <v>17.55</v>
      </c>
      <c r="K544" s="78" t="s">
        <v>162</v>
      </c>
      <c r="L544" s="78">
        <v>0</v>
      </c>
      <c r="M544" s="78">
        <v>8469.14</v>
      </c>
      <c r="N544" s="78">
        <v>11101.48</v>
      </c>
      <c r="O544" s="78">
        <v>13571.67</v>
      </c>
      <c r="P544" s="78">
        <v>69.599999999999994</v>
      </c>
      <c r="Q544" s="78" t="s">
        <v>162</v>
      </c>
      <c r="R544" s="78">
        <v>40.98</v>
      </c>
      <c r="S544" s="78" t="s">
        <v>162</v>
      </c>
      <c r="T544" s="78">
        <v>824.78</v>
      </c>
      <c r="U544" s="78">
        <v>853.62</v>
      </c>
      <c r="V544" s="78">
        <v>817.35</v>
      </c>
      <c r="W544" s="78">
        <v>853.48</v>
      </c>
      <c r="X544" s="78">
        <v>6575442</v>
      </c>
    </row>
    <row r="545" spans="1:24" x14ac:dyDescent="0.2">
      <c r="A545" s="78" t="s">
        <v>702</v>
      </c>
      <c r="B545" s="78">
        <v>16.05</v>
      </c>
      <c r="C545" s="78">
        <v>16.190000000000001</v>
      </c>
      <c r="D545" s="78">
        <v>15.95</v>
      </c>
      <c r="E545" s="78">
        <v>16.100000000000001</v>
      </c>
      <c r="F545" s="78">
        <v>587613</v>
      </c>
      <c r="G545" s="78">
        <v>16.25</v>
      </c>
      <c r="H545" s="78">
        <v>16.61</v>
      </c>
      <c r="I545" s="78">
        <v>17.05</v>
      </c>
      <c r="J545" s="78">
        <v>17.53</v>
      </c>
      <c r="K545" s="78" t="s">
        <v>162</v>
      </c>
      <c r="L545" s="78">
        <v>0</v>
      </c>
      <c r="M545" s="78">
        <v>5876.13</v>
      </c>
      <c r="N545" s="78">
        <v>10348.540000000001</v>
      </c>
      <c r="O545" s="78">
        <v>12862.57</v>
      </c>
      <c r="P545" s="78">
        <v>67.8</v>
      </c>
      <c r="Q545" s="78" t="s">
        <v>162</v>
      </c>
      <c r="R545" s="78">
        <v>38.01</v>
      </c>
      <c r="S545" s="78" t="s">
        <v>162</v>
      </c>
      <c r="T545" s="78">
        <v>854.51</v>
      </c>
      <c r="U545" s="78">
        <v>864.12</v>
      </c>
      <c r="V545" s="78">
        <v>853.94</v>
      </c>
      <c r="W545" s="78">
        <v>861.99</v>
      </c>
      <c r="X545" s="78">
        <v>5703842</v>
      </c>
    </row>
    <row r="546" spans="1:24" x14ac:dyDescent="0.2">
      <c r="A546" s="78" t="s">
        <v>703</v>
      </c>
      <c r="B546" s="78">
        <v>16.12</v>
      </c>
      <c r="C546" s="78">
        <v>16.12</v>
      </c>
      <c r="D546" s="78">
        <v>15.71</v>
      </c>
      <c r="E546" s="78">
        <v>15.89</v>
      </c>
      <c r="F546" s="78">
        <v>670979</v>
      </c>
      <c r="G546" s="78">
        <v>16.09</v>
      </c>
      <c r="H546" s="78">
        <v>16.440000000000001</v>
      </c>
      <c r="I546" s="78">
        <v>16.95</v>
      </c>
      <c r="J546" s="78">
        <v>17.5</v>
      </c>
      <c r="K546" s="78" t="s">
        <v>162</v>
      </c>
      <c r="L546" s="78">
        <v>0</v>
      </c>
      <c r="M546" s="78">
        <v>6709.79</v>
      </c>
      <c r="N546" s="78">
        <v>9388.98</v>
      </c>
      <c r="O546" s="78">
        <v>11668.7</v>
      </c>
      <c r="P546" s="78">
        <v>67.33</v>
      </c>
      <c r="Q546" s="78" t="s">
        <v>162</v>
      </c>
      <c r="R546" s="78">
        <v>34.57</v>
      </c>
      <c r="S546" s="78" t="s">
        <v>162</v>
      </c>
      <c r="T546" s="78">
        <v>861.27</v>
      </c>
      <c r="U546" s="78">
        <v>861.91</v>
      </c>
      <c r="V546" s="78">
        <v>843.1</v>
      </c>
      <c r="W546" s="78">
        <v>850.53</v>
      </c>
      <c r="X546" s="78">
        <v>5556804</v>
      </c>
    </row>
    <row r="547" spans="1:24" x14ac:dyDescent="0.2">
      <c r="A547" s="78" t="s">
        <v>704</v>
      </c>
      <c r="B547" s="78">
        <v>15.89</v>
      </c>
      <c r="C547" s="78">
        <v>16.11</v>
      </c>
      <c r="D547" s="78">
        <v>15.84</v>
      </c>
      <c r="E547" s="78">
        <v>15.9</v>
      </c>
      <c r="F547" s="78">
        <v>590956</v>
      </c>
      <c r="G547" s="78">
        <v>15.97</v>
      </c>
      <c r="H547" s="78">
        <v>16.3</v>
      </c>
      <c r="I547" s="78">
        <v>16.87</v>
      </c>
      <c r="J547" s="78">
        <v>17.47</v>
      </c>
      <c r="K547" s="78" t="s">
        <v>162</v>
      </c>
      <c r="L547" s="78">
        <v>0</v>
      </c>
      <c r="M547" s="78">
        <v>5909.56</v>
      </c>
      <c r="N547" s="78">
        <v>7820.95</v>
      </c>
      <c r="O547" s="78">
        <v>10747.69</v>
      </c>
      <c r="P547" s="78">
        <v>68.56</v>
      </c>
      <c r="Q547" s="78" t="s">
        <v>162</v>
      </c>
      <c r="R547" s="78">
        <v>39.35</v>
      </c>
      <c r="S547" s="78" t="s">
        <v>162</v>
      </c>
      <c r="T547" s="78">
        <v>853.14</v>
      </c>
      <c r="U547" s="78">
        <v>855.96</v>
      </c>
      <c r="V547" s="78">
        <v>847.39</v>
      </c>
      <c r="W547" s="78">
        <v>847.78</v>
      </c>
      <c r="X547" s="78">
        <v>4771678</v>
      </c>
    </row>
    <row r="548" spans="1:24" x14ac:dyDescent="0.2">
      <c r="A548" s="78" t="s">
        <v>705</v>
      </c>
      <c r="B548" s="78">
        <v>16</v>
      </c>
      <c r="C548" s="78">
        <v>16.170000000000002</v>
      </c>
      <c r="D548" s="78">
        <v>15.89</v>
      </c>
      <c r="E548" s="78">
        <v>15.93</v>
      </c>
      <c r="F548" s="78">
        <v>887982</v>
      </c>
      <c r="G548" s="78">
        <v>15.95</v>
      </c>
      <c r="H548" s="78">
        <v>16.18</v>
      </c>
      <c r="I548" s="78">
        <v>16.8</v>
      </c>
      <c r="J548" s="78">
        <v>17.440000000000001</v>
      </c>
      <c r="K548" s="78" t="s">
        <v>162</v>
      </c>
      <c r="L548" s="78">
        <v>0</v>
      </c>
      <c r="M548" s="78">
        <v>8879.82</v>
      </c>
      <c r="N548" s="78">
        <v>7168.89</v>
      </c>
      <c r="O548" s="78">
        <v>10177.040000000001</v>
      </c>
      <c r="P548" s="78">
        <v>72.290000000000006</v>
      </c>
      <c r="Q548" s="78" t="s">
        <v>162</v>
      </c>
      <c r="R548" s="78">
        <v>39.07</v>
      </c>
      <c r="S548" s="78" t="s">
        <v>162</v>
      </c>
      <c r="T548" s="78">
        <v>847.2</v>
      </c>
      <c r="U548" s="78">
        <v>854.22</v>
      </c>
      <c r="V548" s="78">
        <v>845.85</v>
      </c>
      <c r="W548" s="78">
        <v>846.61</v>
      </c>
      <c r="X548" s="78">
        <v>4371018</v>
      </c>
    </row>
    <row r="549" spans="1:24" x14ac:dyDescent="0.2">
      <c r="A549" s="78" t="s">
        <v>706</v>
      </c>
      <c r="B549" s="78">
        <v>15.96</v>
      </c>
      <c r="C549" s="78">
        <v>15.96</v>
      </c>
      <c r="D549" s="78">
        <v>15.57</v>
      </c>
      <c r="E549" s="78">
        <v>15.65</v>
      </c>
      <c r="F549" s="78">
        <v>615377</v>
      </c>
      <c r="G549" s="78">
        <v>15.89</v>
      </c>
      <c r="H549" s="78">
        <v>16.100000000000001</v>
      </c>
      <c r="I549" s="78">
        <v>16.72</v>
      </c>
      <c r="J549" s="78">
        <v>17.41</v>
      </c>
      <c r="K549" s="78" t="s">
        <v>162</v>
      </c>
      <c r="L549" s="78">
        <v>0</v>
      </c>
      <c r="M549" s="78">
        <v>6153.77</v>
      </c>
      <c r="N549" s="78">
        <v>6705.81</v>
      </c>
      <c r="O549" s="78">
        <v>8903.64</v>
      </c>
      <c r="P549" s="78">
        <v>73.05</v>
      </c>
      <c r="Q549" s="78" t="s">
        <v>162</v>
      </c>
      <c r="R549" s="78">
        <v>37.81</v>
      </c>
      <c r="S549" s="78" t="s">
        <v>162</v>
      </c>
      <c r="T549" s="78">
        <v>844.11</v>
      </c>
      <c r="U549" s="78">
        <v>845.75</v>
      </c>
      <c r="V549" s="78">
        <v>834.01</v>
      </c>
      <c r="W549" s="78">
        <v>836.34</v>
      </c>
      <c r="X549" s="78">
        <v>3993101</v>
      </c>
    </row>
    <row r="550" spans="1:24" x14ac:dyDescent="0.2">
      <c r="A550" s="78" t="s">
        <v>707</v>
      </c>
      <c r="B550" s="78">
        <v>15.2</v>
      </c>
      <c r="C550" s="78">
        <v>15.74</v>
      </c>
      <c r="D550" s="78">
        <v>15.12</v>
      </c>
      <c r="E550" s="78">
        <v>15.74</v>
      </c>
      <c r="F550" s="78">
        <v>574219</v>
      </c>
      <c r="G550" s="78">
        <v>15.82</v>
      </c>
      <c r="H550" s="78">
        <v>16.04</v>
      </c>
      <c r="I550" s="78">
        <v>16.66</v>
      </c>
      <c r="J550" s="78">
        <v>17.39</v>
      </c>
      <c r="K550" s="78" t="s">
        <v>162</v>
      </c>
      <c r="L550" s="78">
        <v>0</v>
      </c>
      <c r="M550" s="78">
        <v>5742.19</v>
      </c>
      <c r="N550" s="78">
        <v>6679.03</v>
      </c>
      <c r="O550" s="78">
        <v>8513.7800000000007</v>
      </c>
      <c r="P550" s="78">
        <v>70.86</v>
      </c>
      <c r="Q550" s="78" t="s">
        <v>162</v>
      </c>
      <c r="R550" s="78">
        <v>46.55</v>
      </c>
      <c r="S550" s="78" t="s">
        <v>162</v>
      </c>
      <c r="T550" s="78">
        <v>828.94</v>
      </c>
      <c r="U550" s="78">
        <v>846.05</v>
      </c>
      <c r="V550" s="78">
        <v>824.84</v>
      </c>
      <c r="W550" s="78">
        <v>846.05</v>
      </c>
      <c r="X550" s="78">
        <v>4382004</v>
      </c>
    </row>
    <row r="551" spans="1:24" x14ac:dyDescent="0.2">
      <c r="A551" s="78" t="s">
        <v>708</v>
      </c>
      <c r="B551" s="78">
        <v>15.62</v>
      </c>
      <c r="C551" s="78">
        <v>15.85</v>
      </c>
      <c r="D551" s="78">
        <v>15.56</v>
      </c>
      <c r="E551" s="78">
        <v>15.85</v>
      </c>
      <c r="F551" s="78">
        <v>513132</v>
      </c>
      <c r="G551" s="78">
        <v>15.81</v>
      </c>
      <c r="H551" s="78">
        <v>15.95</v>
      </c>
      <c r="I551" s="78">
        <v>16.600000000000001</v>
      </c>
      <c r="J551" s="78">
        <v>17.36</v>
      </c>
      <c r="K551" s="78" t="s">
        <v>162</v>
      </c>
      <c r="L551" s="78">
        <v>0</v>
      </c>
      <c r="M551" s="78">
        <v>5131.32</v>
      </c>
      <c r="N551" s="78">
        <v>6363.33</v>
      </c>
      <c r="O551" s="78">
        <v>7876.15</v>
      </c>
      <c r="P551" s="78">
        <v>73.37</v>
      </c>
      <c r="Q551" s="78" t="s">
        <v>162</v>
      </c>
      <c r="R551" s="78">
        <v>49.39</v>
      </c>
      <c r="S551" s="78" t="s">
        <v>162</v>
      </c>
      <c r="T551" s="78">
        <v>845.09</v>
      </c>
      <c r="U551" s="78">
        <v>867.51</v>
      </c>
      <c r="V551" s="78">
        <v>844.92</v>
      </c>
      <c r="W551" s="78">
        <v>867.51</v>
      </c>
      <c r="X551" s="78">
        <v>5291209</v>
      </c>
    </row>
    <row r="552" spans="1:24" x14ac:dyDescent="0.2">
      <c r="A552" s="78" t="s">
        <v>709</v>
      </c>
      <c r="B552" s="78">
        <v>15.78</v>
      </c>
      <c r="C552" s="78">
        <v>16.13</v>
      </c>
      <c r="D552" s="78">
        <v>15.62</v>
      </c>
      <c r="E552" s="78">
        <v>16.03</v>
      </c>
      <c r="F552" s="78">
        <v>1046569</v>
      </c>
      <c r="G552" s="78">
        <v>15.84</v>
      </c>
      <c r="H552" s="78">
        <v>15.9</v>
      </c>
      <c r="I552" s="78">
        <v>16.52</v>
      </c>
      <c r="J552" s="78">
        <v>17.329999999999998</v>
      </c>
      <c r="K552" s="78" t="s">
        <v>162</v>
      </c>
      <c r="L552" s="78">
        <v>0</v>
      </c>
      <c r="M552" s="78">
        <v>10465.69</v>
      </c>
      <c r="N552" s="78">
        <v>7274.56</v>
      </c>
      <c r="O552" s="78">
        <v>7547.75</v>
      </c>
      <c r="P552" s="78">
        <v>73.319999999999993</v>
      </c>
      <c r="Q552" s="78" t="s">
        <v>162</v>
      </c>
      <c r="R552" s="78">
        <v>47.11</v>
      </c>
      <c r="S552" s="78" t="s">
        <v>162</v>
      </c>
      <c r="T552" s="78">
        <v>862.7</v>
      </c>
      <c r="U552" s="78">
        <v>876</v>
      </c>
      <c r="V552" s="78">
        <v>860.72</v>
      </c>
      <c r="W552" s="78">
        <v>873.48</v>
      </c>
      <c r="X552" s="78">
        <v>6084981</v>
      </c>
    </row>
    <row r="553" spans="1:24" x14ac:dyDescent="0.2">
      <c r="A553" s="78" t="s">
        <v>710</v>
      </c>
      <c r="B553" s="78">
        <v>16.170000000000002</v>
      </c>
      <c r="C553" s="78">
        <v>16.71</v>
      </c>
      <c r="D553" s="78">
        <v>16.100000000000001</v>
      </c>
      <c r="E553" s="78">
        <v>16.68</v>
      </c>
      <c r="F553" s="78">
        <v>1843326</v>
      </c>
      <c r="G553" s="78">
        <v>15.99</v>
      </c>
      <c r="H553" s="78">
        <v>15.97</v>
      </c>
      <c r="I553" s="78">
        <v>16.47</v>
      </c>
      <c r="J553" s="78">
        <v>17.309999999999999</v>
      </c>
      <c r="K553" s="78" t="s">
        <v>162</v>
      </c>
      <c r="L553" s="78">
        <v>0</v>
      </c>
      <c r="M553" s="78">
        <v>18433.259999999998</v>
      </c>
      <c r="N553" s="78">
        <v>9185.25</v>
      </c>
      <c r="O553" s="78">
        <v>8177.07</v>
      </c>
      <c r="P553" s="78">
        <v>75.06</v>
      </c>
      <c r="Q553" s="78" t="s">
        <v>162</v>
      </c>
      <c r="R553" s="78">
        <v>50.38</v>
      </c>
      <c r="S553" s="78" t="s">
        <v>162</v>
      </c>
      <c r="T553" s="78">
        <v>874.88</v>
      </c>
      <c r="U553" s="78">
        <v>895.87</v>
      </c>
      <c r="V553" s="78">
        <v>874.88</v>
      </c>
      <c r="W553" s="78">
        <v>892.21</v>
      </c>
      <c r="X553" s="78">
        <v>8028408</v>
      </c>
    </row>
    <row r="554" spans="1:24" x14ac:dyDescent="0.2">
      <c r="A554" s="78" t="s">
        <v>711</v>
      </c>
      <c r="B554" s="78">
        <v>16.399999999999999</v>
      </c>
      <c r="C554" s="78">
        <v>16.79</v>
      </c>
      <c r="D554" s="78">
        <v>16.399999999999999</v>
      </c>
      <c r="E554" s="78">
        <v>16.64</v>
      </c>
      <c r="F554" s="78">
        <v>1376147</v>
      </c>
      <c r="G554" s="78">
        <v>16.190000000000001</v>
      </c>
      <c r="H554" s="78">
        <v>16.04</v>
      </c>
      <c r="I554" s="78">
        <v>16.41</v>
      </c>
      <c r="J554" s="78">
        <v>17.3</v>
      </c>
      <c r="K554" s="78" t="s">
        <v>162</v>
      </c>
      <c r="L554" s="78">
        <v>0</v>
      </c>
      <c r="M554" s="78">
        <v>13761.47</v>
      </c>
      <c r="N554" s="78">
        <v>10706.79</v>
      </c>
      <c r="O554" s="78">
        <v>8706.2999999999993</v>
      </c>
      <c r="P554" s="78">
        <v>73.64</v>
      </c>
      <c r="Q554" s="78" t="s">
        <v>162</v>
      </c>
      <c r="R554" s="78">
        <v>54.07</v>
      </c>
      <c r="S554" s="78" t="s">
        <v>162</v>
      </c>
      <c r="T554" s="78">
        <v>890.93</v>
      </c>
      <c r="U554" s="78">
        <v>916.02</v>
      </c>
      <c r="V554" s="78">
        <v>889.26</v>
      </c>
      <c r="W554" s="78">
        <v>916.02</v>
      </c>
      <c r="X554" s="78">
        <v>8193787</v>
      </c>
    </row>
    <row r="555" spans="1:24" x14ac:dyDescent="0.2">
      <c r="A555" s="78" t="s">
        <v>712</v>
      </c>
      <c r="B555" s="78">
        <v>16.7</v>
      </c>
      <c r="C555" s="78">
        <v>16.739999999999998</v>
      </c>
      <c r="D555" s="78">
        <v>16</v>
      </c>
      <c r="E555" s="78">
        <v>16.07</v>
      </c>
      <c r="F555" s="78">
        <v>1081113</v>
      </c>
      <c r="G555" s="78">
        <v>16.25</v>
      </c>
      <c r="H555" s="78">
        <v>16.04</v>
      </c>
      <c r="I555" s="78">
        <v>16.329999999999998</v>
      </c>
      <c r="J555" s="78">
        <v>17.27</v>
      </c>
      <c r="K555" s="78" t="s">
        <v>162</v>
      </c>
      <c r="L555" s="78">
        <v>0</v>
      </c>
      <c r="M555" s="78">
        <v>10811.13</v>
      </c>
      <c r="N555" s="78">
        <v>11720.57</v>
      </c>
      <c r="O555" s="78">
        <v>9199.7999999999993</v>
      </c>
      <c r="P555" s="78">
        <v>73.989999999999995</v>
      </c>
      <c r="Q555" s="78" t="s">
        <v>162</v>
      </c>
      <c r="R555" s="78">
        <v>49.75</v>
      </c>
      <c r="S555" s="78" t="s">
        <v>162</v>
      </c>
      <c r="T555" s="78">
        <v>916.42</v>
      </c>
      <c r="U555" s="78">
        <v>916.54</v>
      </c>
      <c r="V555" s="78">
        <v>892.11</v>
      </c>
      <c r="W555" s="78">
        <v>893.79</v>
      </c>
      <c r="X555" s="78">
        <v>8480976</v>
      </c>
    </row>
    <row r="556" spans="1:24" x14ac:dyDescent="0.2">
      <c r="A556" s="78" t="s">
        <v>713</v>
      </c>
      <c r="B556" s="78">
        <v>15.86</v>
      </c>
      <c r="C556" s="78">
        <v>16.38</v>
      </c>
      <c r="D556" s="78">
        <v>15.86</v>
      </c>
      <c r="E556" s="78">
        <v>16.260000000000002</v>
      </c>
      <c r="F556" s="78">
        <v>810765</v>
      </c>
      <c r="G556" s="78">
        <v>16.34</v>
      </c>
      <c r="H556" s="78">
        <v>16.079999999999998</v>
      </c>
      <c r="I556" s="78">
        <v>16.260000000000002</v>
      </c>
      <c r="J556" s="78">
        <v>17.239999999999998</v>
      </c>
      <c r="K556" s="78" t="s">
        <v>162</v>
      </c>
      <c r="L556" s="78">
        <v>0</v>
      </c>
      <c r="M556" s="78">
        <v>8107.65</v>
      </c>
      <c r="N556" s="78">
        <v>12315.84</v>
      </c>
      <c r="O556" s="78">
        <v>9339.59</v>
      </c>
      <c r="P556" s="78">
        <v>70.97</v>
      </c>
      <c r="Q556" s="78" t="s">
        <v>162</v>
      </c>
      <c r="R556" s="78">
        <v>49.62</v>
      </c>
      <c r="S556" s="78" t="s">
        <v>162</v>
      </c>
      <c r="T556" s="78">
        <v>894.69</v>
      </c>
      <c r="U556" s="78">
        <v>925.01</v>
      </c>
      <c r="V556" s="78">
        <v>894.69</v>
      </c>
      <c r="W556" s="78">
        <v>923.41</v>
      </c>
      <c r="X556" s="78">
        <v>8772878</v>
      </c>
    </row>
    <row r="557" spans="1:24" x14ac:dyDescent="0.2">
      <c r="A557" s="78" t="s">
        <v>714</v>
      </c>
      <c r="B557" s="78">
        <v>16.48</v>
      </c>
      <c r="C557" s="78">
        <v>16.829999999999998</v>
      </c>
      <c r="D557" s="78">
        <v>16.37</v>
      </c>
      <c r="E557" s="78">
        <v>16.72</v>
      </c>
      <c r="F557" s="78">
        <v>2058029</v>
      </c>
      <c r="G557" s="78">
        <v>16.47</v>
      </c>
      <c r="H557" s="78">
        <v>16.16</v>
      </c>
      <c r="I557" s="78">
        <v>16.23</v>
      </c>
      <c r="J557" s="78">
        <v>17.22</v>
      </c>
      <c r="K557" s="78" t="s">
        <v>162</v>
      </c>
      <c r="L557" s="78">
        <v>0</v>
      </c>
      <c r="M557" s="78">
        <v>20580.29</v>
      </c>
      <c r="N557" s="78">
        <v>14338.76</v>
      </c>
      <c r="O557" s="78">
        <v>10806.66</v>
      </c>
      <c r="P557" s="78">
        <v>77.22</v>
      </c>
      <c r="Q557" s="78" t="s">
        <v>162</v>
      </c>
      <c r="R557" s="78">
        <v>54.96</v>
      </c>
      <c r="S557" s="78" t="s">
        <v>162</v>
      </c>
      <c r="T557" s="78">
        <v>924.22</v>
      </c>
      <c r="U557" s="78">
        <v>937.56</v>
      </c>
      <c r="V557" s="78">
        <v>903.61</v>
      </c>
      <c r="W557" s="78">
        <v>903.63</v>
      </c>
      <c r="X557" s="78">
        <v>10505929</v>
      </c>
    </row>
    <row r="558" spans="1:24" x14ac:dyDescent="0.2">
      <c r="A558" s="78" t="s">
        <v>715</v>
      </c>
      <c r="B558" s="78">
        <v>16.760000000000002</v>
      </c>
      <c r="C558" s="78">
        <v>16.88</v>
      </c>
      <c r="D558" s="78">
        <v>16.52</v>
      </c>
      <c r="E558" s="78">
        <v>16.579999999999998</v>
      </c>
      <c r="F558" s="78">
        <v>1152396</v>
      </c>
      <c r="G558" s="78">
        <v>16.45</v>
      </c>
      <c r="H558" s="78">
        <v>16.22</v>
      </c>
      <c r="I558" s="78">
        <v>16.2</v>
      </c>
      <c r="J558" s="78">
        <v>17.190000000000001</v>
      </c>
      <c r="K558" s="78" t="s">
        <v>162</v>
      </c>
      <c r="L558" s="78">
        <v>0</v>
      </c>
      <c r="M558" s="78">
        <v>11523.96</v>
      </c>
      <c r="N558" s="78">
        <v>12956.9</v>
      </c>
      <c r="O558" s="78">
        <v>11071.07</v>
      </c>
      <c r="P558" s="78">
        <v>79.540000000000006</v>
      </c>
      <c r="Q558" s="78" t="s">
        <v>162</v>
      </c>
      <c r="R558" s="78">
        <v>57.69</v>
      </c>
      <c r="S558" s="78" t="s">
        <v>162</v>
      </c>
      <c r="T558" s="78">
        <v>902</v>
      </c>
      <c r="U558" s="78">
        <v>904.3</v>
      </c>
      <c r="V558" s="78">
        <v>886.4</v>
      </c>
      <c r="W558" s="78">
        <v>889.38</v>
      </c>
      <c r="X558" s="78">
        <v>7160700</v>
      </c>
    </row>
    <row r="559" spans="1:24" x14ac:dyDescent="0.2">
      <c r="A559" s="78" t="s">
        <v>716</v>
      </c>
      <c r="B559" s="78">
        <v>16.55</v>
      </c>
      <c r="C559" s="78">
        <v>16.739999999999998</v>
      </c>
      <c r="D559" s="78">
        <v>16.45</v>
      </c>
      <c r="E559" s="78">
        <v>16.71</v>
      </c>
      <c r="F559" s="78">
        <v>913571</v>
      </c>
      <c r="G559" s="78">
        <v>16.47</v>
      </c>
      <c r="H559" s="78">
        <v>16.329999999999998</v>
      </c>
      <c r="I559" s="78">
        <v>16.22</v>
      </c>
      <c r="J559" s="78">
        <v>17.18</v>
      </c>
      <c r="K559" s="78" t="s">
        <v>162</v>
      </c>
      <c r="L559" s="78">
        <v>0</v>
      </c>
      <c r="M559" s="78">
        <v>9135.7099999999991</v>
      </c>
      <c r="N559" s="78">
        <v>12031.75</v>
      </c>
      <c r="O559" s="78">
        <v>11369.27</v>
      </c>
      <c r="P559" s="78">
        <v>79.7</v>
      </c>
      <c r="Q559" s="78" t="s">
        <v>162</v>
      </c>
      <c r="R559" s="78">
        <v>57.28</v>
      </c>
      <c r="S559" s="78" t="s">
        <v>162</v>
      </c>
      <c r="T559" s="78">
        <v>887.08</v>
      </c>
      <c r="U559" s="78">
        <v>914.17</v>
      </c>
      <c r="V559" s="78">
        <v>883.79</v>
      </c>
      <c r="W559" s="78">
        <v>913.65</v>
      </c>
      <c r="X559" s="78">
        <v>5383285</v>
      </c>
    </row>
    <row r="560" spans="1:24" x14ac:dyDescent="0.2">
      <c r="A560" s="78" t="s">
        <v>717</v>
      </c>
      <c r="B560" s="78">
        <v>16.71</v>
      </c>
      <c r="C560" s="78">
        <v>16.940000000000001</v>
      </c>
      <c r="D560" s="78">
        <v>16.61</v>
      </c>
      <c r="E560" s="78">
        <v>16.850000000000001</v>
      </c>
      <c r="F560" s="78">
        <v>1375650</v>
      </c>
      <c r="G560" s="78">
        <v>16.62</v>
      </c>
      <c r="H560" s="78">
        <v>16.440000000000001</v>
      </c>
      <c r="I560" s="78">
        <v>16.239999999999998</v>
      </c>
      <c r="J560" s="78">
        <v>17.170000000000002</v>
      </c>
      <c r="K560" s="78" t="s">
        <v>162</v>
      </c>
      <c r="L560" s="78">
        <v>0</v>
      </c>
      <c r="M560" s="78">
        <v>13756.5</v>
      </c>
      <c r="N560" s="78">
        <v>12620.82</v>
      </c>
      <c r="O560" s="78">
        <v>12170.7</v>
      </c>
      <c r="P560" s="78">
        <v>77.81</v>
      </c>
      <c r="Q560" s="78" t="s">
        <v>162</v>
      </c>
      <c r="R560" s="78">
        <v>59.27</v>
      </c>
      <c r="S560" s="78" t="s">
        <v>162</v>
      </c>
      <c r="T560" s="78">
        <v>916.01</v>
      </c>
      <c r="U560" s="78">
        <v>940.28</v>
      </c>
      <c r="V560" s="78">
        <v>916.01</v>
      </c>
      <c r="W560" s="78">
        <v>939.21</v>
      </c>
      <c r="X560" s="78">
        <v>7910952</v>
      </c>
    </row>
    <row r="561" spans="1:24" x14ac:dyDescent="0.2">
      <c r="A561" s="78" t="s">
        <v>718</v>
      </c>
      <c r="B561" s="78">
        <v>16.86</v>
      </c>
      <c r="C561" s="78">
        <v>17.09</v>
      </c>
      <c r="D561" s="78">
        <v>16.77</v>
      </c>
      <c r="E561" s="78">
        <v>17</v>
      </c>
      <c r="F561" s="78">
        <v>1369389</v>
      </c>
      <c r="G561" s="78">
        <v>16.77</v>
      </c>
      <c r="H561" s="78">
        <v>16.55</v>
      </c>
      <c r="I561" s="78">
        <v>16.25</v>
      </c>
      <c r="J561" s="78">
        <v>17.149999999999999</v>
      </c>
      <c r="K561" s="78" t="s">
        <v>162</v>
      </c>
      <c r="L561" s="78">
        <v>0</v>
      </c>
      <c r="M561" s="78">
        <v>13693.89</v>
      </c>
      <c r="N561" s="78">
        <v>13738.07</v>
      </c>
      <c r="O561" s="78">
        <v>13026.96</v>
      </c>
      <c r="P561" s="78">
        <v>70.930000000000007</v>
      </c>
      <c r="Q561" s="78" t="s">
        <v>162</v>
      </c>
      <c r="R561" s="78">
        <v>56.04</v>
      </c>
      <c r="S561" s="78" t="s">
        <v>162</v>
      </c>
      <c r="T561" s="78">
        <v>941.09</v>
      </c>
      <c r="U561" s="78">
        <v>962.63</v>
      </c>
      <c r="V561" s="78">
        <v>941.09</v>
      </c>
      <c r="W561" s="78">
        <v>958.02</v>
      </c>
      <c r="X561" s="78">
        <v>10341541</v>
      </c>
    </row>
    <row r="562" spans="1:24" x14ac:dyDescent="0.2">
      <c r="A562" s="78" t="s">
        <v>719</v>
      </c>
      <c r="B562" s="78">
        <v>17</v>
      </c>
      <c r="C562" s="78">
        <v>17.02</v>
      </c>
      <c r="D562" s="78">
        <v>16.75</v>
      </c>
      <c r="E562" s="78">
        <v>16.850000000000001</v>
      </c>
      <c r="F562" s="78">
        <v>1187624</v>
      </c>
      <c r="G562" s="78">
        <v>16.8</v>
      </c>
      <c r="H562" s="78">
        <v>16.64</v>
      </c>
      <c r="I562" s="78">
        <v>16.27</v>
      </c>
      <c r="J562" s="78">
        <v>17.14</v>
      </c>
      <c r="K562" s="78" t="s">
        <v>162</v>
      </c>
      <c r="L562" s="78">
        <v>0</v>
      </c>
      <c r="M562" s="78">
        <v>11876.24</v>
      </c>
      <c r="N562" s="78">
        <v>11997.26</v>
      </c>
      <c r="O562" s="78">
        <v>13168.01</v>
      </c>
      <c r="P562" s="78">
        <v>63.95</v>
      </c>
      <c r="Q562" s="78" t="s">
        <v>162</v>
      </c>
      <c r="R562" s="78">
        <v>52.77</v>
      </c>
      <c r="S562" s="78" t="s">
        <v>162</v>
      </c>
      <c r="T562" s="78">
        <v>956.42</v>
      </c>
      <c r="U562" s="78">
        <v>964.71</v>
      </c>
      <c r="V562" s="78">
        <v>949.84</v>
      </c>
      <c r="W562" s="78">
        <v>957.44</v>
      </c>
      <c r="X562" s="78">
        <v>9122569</v>
      </c>
    </row>
    <row r="563" spans="1:24" x14ac:dyDescent="0.2">
      <c r="A563" s="78" t="s">
        <v>720</v>
      </c>
      <c r="B563" s="78">
        <v>16.89</v>
      </c>
      <c r="C563" s="78">
        <v>16.98</v>
      </c>
      <c r="D563" s="78">
        <v>16.670000000000002</v>
      </c>
      <c r="E563" s="78">
        <v>16.96</v>
      </c>
      <c r="F563" s="78">
        <v>1373601</v>
      </c>
      <c r="G563" s="78">
        <v>16.87</v>
      </c>
      <c r="H563" s="78">
        <v>16.66</v>
      </c>
      <c r="I563" s="78">
        <v>16.32</v>
      </c>
      <c r="J563" s="78">
        <v>17.12</v>
      </c>
      <c r="K563" s="78" t="s">
        <v>162</v>
      </c>
      <c r="L563" s="78">
        <v>0</v>
      </c>
      <c r="M563" s="78">
        <v>13736.01</v>
      </c>
      <c r="N563" s="78">
        <v>12439.67</v>
      </c>
      <c r="O563" s="78">
        <v>12698.29</v>
      </c>
      <c r="P563" s="78">
        <v>64.31</v>
      </c>
      <c r="Q563" s="78" t="s">
        <v>162</v>
      </c>
      <c r="R563" s="78">
        <v>51.22</v>
      </c>
      <c r="S563" s="78" t="s">
        <v>162</v>
      </c>
      <c r="T563" s="78">
        <v>960.98</v>
      </c>
      <c r="U563" s="78">
        <v>980.08</v>
      </c>
      <c r="V563" s="78">
        <v>960.7</v>
      </c>
      <c r="W563" s="78">
        <v>980.08</v>
      </c>
      <c r="X563" s="78">
        <v>10723616</v>
      </c>
    </row>
    <row r="564" spans="1:24" x14ac:dyDescent="0.2">
      <c r="A564" s="78" t="s">
        <v>721</v>
      </c>
      <c r="B564" s="78">
        <v>17.059999999999999</v>
      </c>
      <c r="C564" s="78">
        <v>17.09</v>
      </c>
      <c r="D564" s="78">
        <v>16.829999999999998</v>
      </c>
      <c r="E564" s="78">
        <v>17.07</v>
      </c>
      <c r="F564" s="78">
        <v>1697905</v>
      </c>
      <c r="G564" s="78">
        <v>16.95</v>
      </c>
      <c r="H564" s="78">
        <v>16.71</v>
      </c>
      <c r="I564" s="78">
        <v>16.37</v>
      </c>
      <c r="J564" s="78">
        <v>17.11</v>
      </c>
      <c r="K564" s="78" t="s">
        <v>162</v>
      </c>
      <c r="L564" s="78">
        <v>0</v>
      </c>
      <c r="M564" s="78">
        <v>16979.05</v>
      </c>
      <c r="N564" s="78">
        <v>14008.34</v>
      </c>
      <c r="O564" s="78">
        <v>13020.04</v>
      </c>
      <c r="P564" s="78">
        <v>67.349999999999994</v>
      </c>
      <c r="Q564" s="78" t="s">
        <v>162</v>
      </c>
      <c r="R564" s="78">
        <v>56.72</v>
      </c>
      <c r="S564" s="78" t="s">
        <v>162</v>
      </c>
      <c r="T564" s="78">
        <v>978.94</v>
      </c>
      <c r="U564" s="78">
        <v>994.27</v>
      </c>
      <c r="V564" s="78">
        <v>978.07</v>
      </c>
      <c r="W564" s="78">
        <v>992.16</v>
      </c>
      <c r="X564" s="78">
        <v>13408967</v>
      </c>
    </row>
    <row r="565" spans="1:24" x14ac:dyDescent="0.2">
      <c r="A565" s="78" t="s">
        <v>722</v>
      </c>
      <c r="B565" s="78">
        <v>17.05</v>
      </c>
      <c r="C565" s="78">
        <v>17.579999999999998</v>
      </c>
      <c r="D565" s="78">
        <v>16.93</v>
      </c>
      <c r="E565" s="78">
        <v>17.5</v>
      </c>
      <c r="F565" s="78">
        <v>2820024</v>
      </c>
      <c r="G565" s="78">
        <v>17.079999999999998</v>
      </c>
      <c r="H565" s="78">
        <v>16.850000000000001</v>
      </c>
      <c r="I565" s="78">
        <v>16.440000000000001</v>
      </c>
      <c r="J565" s="78">
        <v>17.11</v>
      </c>
      <c r="K565" s="78" t="s">
        <v>162</v>
      </c>
      <c r="L565" s="78">
        <v>0</v>
      </c>
      <c r="M565" s="78">
        <v>28200.240000000002</v>
      </c>
      <c r="N565" s="78">
        <v>16897.09</v>
      </c>
      <c r="O565" s="78">
        <v>14758.95</v>
      </c>
      <c r="P565" s="78">
        <v>62.46</v>
      </c>
      <c r="Q565" s="78" t="s">
        <v>162</v>
      </c>
      <c r="R565" s="78">
        <v>60.11</v>
      </c>
      <c r="S565" s="78" t="s">
        <v>162</v>
      </c>
      <c r="T565" s="78">
        <v>989.15</v>
      </c>
      <c r="U565" s="78">
        <v>996.59</v>
      </c>
      <c r="V565" s="78">
        <v>977.43</v>
      </c>
      <c r="W565" s="78">
        <v>988.3</v>
      </c>
      <c r="X565" s="78">
        <v>12371031</v>
      </c>
    </row>
    <row r="566" spans="1:24" x14ac:dyDescent="0.2">
      <c r="A566" s="78" t="s">
        <v>723</v>
      </c>
      <c r="B566" s="78">
        <v>17.5</v>
      </c>
      <c r="C566" s="78">
        <v>17.5</v>
      </c>
      <c r="D566" s="78">
        <v>17.21</v>
      </c>
      <c r="E566" s="78">
        <v>17.37</v>
      </c>
      <c r="F566" s="78">
        <v>1705900</v>
      </c>
      <c r="G566" s="78">
        <v>17.149999999999999</v>
      </c>
      <c r="H566" s="78">
        <v>16.96</v>
      </c>
      <c r="I566" s="78">
        <v>16.52</v>
      </c>
      <c r="J566" s="78">
        <v>17.12</v>
      </c>
      <c r="K566" s="78" t="s">
        <v>162</v>
      </c>
      <c r="L566" s="78">
        <v>0</v>
      </c>
      <c r="M566" s="78">
        <v>17059</v>
      </c>
      <c r="N566" s="78">
        <v>17570.11</v>
      </c>
      <c r="O566" s="78">
        <v>15654.09</v>
      </c>
      <c r="P566" s="78">
        <v>63.91</v>
      </c>
      <c r="Q566" s="78" t="s">
        <v>162</v>
      </c>
      <c r="R566" s="78">
        <v>56.78</v>
      </c>
      <c r="S566" s="78" t="s">
        <v>162</v>
      </c>
      <c r="T566" s="78">
        <v>989.37</v>
      </c>
      <c r="U566" s="78">
        <v>995.25</v>
      </c>
      <c r="V566" s="78">
        <v>978.72</v>
      </c>
      <c r="W566" s="78">
        <v>995.11</v>
      </c>
      <c r="X566" s="78">
        <v>10894688</v>
      </c>
    </row>
    <row r="567" spans="1:24" x14ac:dyDescent="0.2">
      <c r="A567" s="78" t="s">
        <v>724</v>
      </c>
      <c r="B567" s="78">
        <v>17.239999999999998</v>
      </c>
      <c r="C567" s="78">
        <v>17.489999999999998</v>
      </c>
      <c r="D567" s="78">
        <v>16.8</v>
      </c>
      <c r="E567" s="78">
        <v>17</v>
      </c>
      <c r="F567" s="78">
        <v>1390606</v>
      </c>
      <c r="G567" s="78">
        <v>17.18</v>
      </c>
      <c r="H567" s="78">
        <v>16.989999999999998</v>
      </c>
      <c r="I567" s="78">
        <v>16.57</v>
      </c>
      <c r="J567" s="78">
        <v>17.12</v>
      </c>
      <c r="K567" s="78" t="s">
        <v>162</v>
      </c>
      <c r="L567" s="78">
        <v>0</v>
      </c>
      <c r="M567" s="78">
        <v>13906.06</v>
      </c>
      <c r="N567" s="78">
        <v>17976.07</v>
      </c>
      <c r="O567" s="78">
        <v>14986.67</v>
      </c>
      <c r="P567" s="78">
        <v>67.069999999999993</v>
      </c>
      <c r="Q567" s="78" t="s">
        <v>162</v>
      </c>
      <c r="R567" s="78">
        <v>56.41</v>
      </c>
      <c r="S567" s="78" t="s">
        <v>162</v>
      </c>
      <c r="T567" s="78">
        <v>992.62</v>
      </c>
      <c r="U567" s="78">
        <v>992.62</v>
      </c>
      <c r="V567" s="78">
        <v>971.35</v>
      </c>
      <c r="W567" s="78">
        <v>976.33</v>
      </c>
      <c r="X567" s="78">
        <v>10262555</v>
      </c>
    </row>
    <row r="568" spans="1:24" x14ac:dyDescent="0.2">
      <c r="A568" s="78" t="s">
        <v>725</v>
      </c>
      <c r="B568" s="78">
        <v>16.98</v>
      </c>
      <c r="C568" s="78">
        <v>17.45</v>
      </c>
      <c r="D568" s="78">
        <v>16.98</v>
      </c>
      <c r="E568" s="78">
        <v>17.37</v>
      </c>
      <c r="F568" s="78">
        <v>1212615</v>
      </c>
      <c r="G568" s="78">
        <v>17.260000000000002</v>
      </c>
      <c r="H568" s="78">
        <v>17.07</v>
      </c>
      <c r="I568" s="78">
        <v>16.649999999999999</v>
      </c>
      <c r="J568" s="78">
        <v>17.13</v>
      </c>
      <c r="K568" s="78" t="s">
        <v>162</v>
      </c>
      <c r="L568" s="78">
        <v>0</v>
      </c>
      <c r="M568" s="78">
        <v>12126.15</v>
      </c>
      <c r="N568" s="78">
        <v>17654.099999999999</v>
      </c>
      <c r="O568" s="78">
        <v>15046.88</v>
      </c>
      <c r="P568" s="78">
        <v>51.07</v>
      </c>
      <c r="Q568" s="78" t="s">
        <v>162</v>
      </c>
      <c r="R568" s="78">
        <v>58.36</v>
      </c>
      <c r="S568" s="78" t="s">
        <v>162</v>
      </c>
      <c r="T568" s="78">
        <v>976.95</v>
      </c>
      <c r="U568" s="78">
        <v>1012.67</v>
      </c>
      <c r="V568" s="78">
        <v>976.95</v>
      </c>
      <c r="W568" s="78">
        <v>1012.66</v>
      </c>
      <c r="X568" s="78">
        <v>11464506</v>
      </c>
    </row>
    <row r="569" spans="1:24" x14ac:dyDescent="0.2">
      <c r="A569" s="78" t="s">
        <v>726</v>
      </c>
      <c r="B569" s="78">
        <v>17.36</v>
      </c>
      <c r="C569" s="78">
        <v>17.84</v>
      </c>
      <c r="D569" s="78">
        <v>17.2</v>
      </c>
      <c r="E569" s="78">
        <v>17.71</v>
      </c>
      <c r="F569" s="78">
        <v>2487058</v>
      </c>
      <c r="G569" s="78">
        <v>17.39</v>
      </c>
      <c r="H569" s="78">
        <v>17.170000000000002</v>
      </c>
      <c r="I569" s="78">
        <v>16.75</v>
      </c>
      <c r="J569" s="78">
        <v>17.14</v>
      </c>
      <c r="K569" s="78" t="s">
        <v>162</v>
      </c>
      <c r="L569" s="78">
        <v>0</v>
      </c>
      <c r="M569" s="78">
        <v>24870.58</v>
      </c>
      <c r="N569" s="78">
        <v>19232.41</v>
      </c>
      <c r="O569" s="78">
        <v>16620.37</v>
      </c>
      <c r="P569" s="78">
        <v>49.96</v>
      </c>
      <c r="Q569" s="78" t="s">
        <v>162</v>
      </c>
      <c r="R569" s="78">
        <v>58.1</v>
      </c>
      <c r="S569" s="78" t="s">
        <v>162</v>
      </c>
      <c r="T569" s="78">
        <v>1010.95</v>
      </c>
      <c r="U569" s="78">
        <v>1034.3499999999999</v>
      </c>
      <c r="V569" s="78">
        <v>999.49</v>
      </c>
      <c r="W569" s="78">
        <v>1009.53</v>
      </c>
      <c r="X569" s="78">
        <v>16214896</v>
      </c>
    </row>
    <row r="570" spans="1:24" x14ac:dyDescent="0.2">
      <c r="A570" s="78" t="s">
        <v>727</v>
      </c>
      <c r="B570" s="78">
        <v>17.53</v>
      </c>
      <c r="C570" s="78">
        <v>17.899999999999999</v>
      </c>
      <c r="D570" s="78">
        <v>17.53</v>
      </c>
      <c r="E570" s="78">
        <v>17.899999999999999</v>
      </c>
      <c r="F570" s="78">
        <v>2397634</v>
      </c>
      <c r="G570" s="78">
        <v>17.47</v>
      </c>
      <c r="H570" s="78">
        <v>17.27</v>
      </c>
      <c r="I570" s="78">
        <v>16.86</v>
      </c>
      <c r="J570" s="78">
        <v>17.149999999999999</v>
      </c>
      <c r="K570" s="78" t="s">
        <v>162</v>
      </c>
      <c r="L570" s="78">
        <v>0</v>
      </c>
      <c r="M570" s="78">
        <v>23976.34</v>
      </c>
      <c r="N570" s="78">
        <v>18387.62</v>
      </c>
      <c r="O570" s="78">
        <v>17642.36</v>
      </c>
      <c r="P570" s="78">
        <v>51.75</v>
      </c>
      <c r="Q570" s="78" t="s">
        <v>162</v>
      </c>
      <c r="R570" s="78">
        <v>56.32</v>
      </c>
      <c r="S570" s="78" t="s">
        <v>162</v>
      </c>
      <c r="T570" s="78">
        <v>1006.47</v>
      </c>
      <c r="U570" s="78">
        <v>1029.1099999999999</v>
      </c>
      <c r="V570" s="78">
        <v>1004.42</v>
      </c>
      <c r="W570" s="78">
        <v>1023.4</v>
      </c>
      <c r="X570" s="78">
        <v>13263336</v>
      </c>
    </row>
    <row r="571" spans="1:24" x14ac:dyDescent="0.2">
      <c r="A571" s="78" t="s">
        <v>728</v>
      </c>
      <c r="B571" s="78">
        <v>18</v>
      </c>
      <c r="C571" s="78">
        <v>18.670000000000002</v>
      </c>
      <c r="D571" s="78">
        <v>18</v>
      </c>
      <c r="E571" s="78">
        <v>18.04</v>
      </c>
      <c r="F571" s="78">
        <v>4213507</v>
      </c>
      <c r="G571" s="78">
        <v>17.600000000000001</v>
      </c>
      <c r="H571" s="78">
        <v>17.38</v>
      </c>
      <c r="I571" s="78">
        <v>16.97</v>
      </c>
      <c r="J571" s="78">
        <v>17.16</v>
      </c>
      <c r="K571" s="78" t="s">
        <v>162</v>
      </c>
      <c r="L571" s="78">
        <v>0</v>
      </c>
      <c r="M571" s="78">
        <v>42135.07</v>
      </c>
      <c r="N571" s="78">
        <v>23402.84</v>
      </c>
      <c r="O571" s="78">
        <v>20486.47</v>
      </c>
      <c r="P571" s="78">
        <v>50.85</v>
      </c>
      <c r="Q571" s="78" t="s">
        <v>162</v>
      </c>
      <c r="R571" s="78">
        <v>56.06</v>
      </c>
      <c r="S571" s="78" t="s">
        <v>162</v>
      </c>
      <c r="T571" s="78">
        <v>1025.17</v>
      </c>
      <c r="U571" s="78">
        <v>1052.7</v>
      </c>
      <c r="V571" s="78">
        <v>1025.17</v>
      </c>
      <c r="W571" s="78">
        <v>1051.6500000000001</v>
      </c>
      <c r="X571" s="78">
        <v>16894820</v>
      </c>
    </row>
    <row r="572" spans="1:24" x14ac:dyDescent="0.2">
      <c r="A572" s="78" t="s">
        <v>729</v>
      </c>
      <c r="B572" s="78">
        <v>18</v>
      </c>
      <c r="C572" s="78">
        <v>18.3</v>
      </c>
      <c r="D572" s="78">
        <v>17.8</v>
      </c>
      <c r="E572" s="78">
        <v>18.260000000000002</v>
      </c>
      <c r="F572" s="78">
        <v>3017157</v>
      </c>
      <c r="G572" s="78">
        <v>17.86</v>
      </c>
      <c r="H572" s="78">
        <v>17.52</v>
      </c>
      <c r="I572" s="78">
        <v>17.079999999999998</v>
      </c>
      <c r="J572" s="78">
        <v>17.170000000000002</v>
      </c>
      <c r="K572" s="78" t="s">
        <v>162</v>
      </c>
      <c r="L572" s="78">
        <v>0</v>
      </c>
      <c r="M572" s="78">
        <v>30171.57</v>
      </c>
      <c r="N572" s="78">
        <v>26655.94</v>
      </c>
      <c r="O572" s="78">
        <v>22316.01</v>
      </c>
      <c r="P572" s="78">
        <v>54.1</v>
      </c>
      <c r="Q572" s="78" t="s">
        <v>162</v>
      </c>
      <c r="R572" s="78">
        <v>54.14</v>
      </c>
      <c r="S572" s="78" t="s">
        <v>162</v>
      </c>
      <c r="T572" s="78">
        <v>1049.5999999999999</v>
      </c>
      <c r="U572" s="78">
        <v>1074.8900000000001</v>
      </c>
      <c r="V572" s="78">
        <v>1045.46</v>
      </c>
      <c r="W572" s="78">
        <v>1073.58</v>
      </c>
      <c r="X572" s="78">
        <v>17795689</v>
      </c>
    </row>
    <row r="573" spans="1:24" x14ac:dyDescent="0.2">
      <c r="A573" s="78" t="s">
        <v>730</v>
      </c>
      <c r="B573" s="78">
        <v>18.12</v>
      </c>
      <c r="C573" s="78">
        <v>18.350000000000001</v>
      </c>
      <c r="D573" s="78">
        <v>17.8</v>
      </c>
      <c r="E573" s="78">
        <v>17.82</v>
      </c>
      <c r="F573" s="78">
        <v>2482608</v>
      </c>
      <c r="G573" s="78">
        <v>17.95</v>
      </c>
      <c r="H573" s="78">
        <v>17.600000000000001</v>
      </c>
      <c r="I573" s="78">
        <v>17.13</v>
      </c>
      <c r="J573" s="78">
        <v>17.170000000000002</v>
      </c>
      <c r="K573" s="78" t="s">
        <v>162</v>
      </c>
      <c r="L573" s="78">
        <v>0</v>
      </c>
      <c r="M573" s="78">
        <v>24826.080000000002</v>
      </c>
      <c r="N573" s="78">
        <v>29195.93</v>
      </c>
      <c r="O573" s="78">
        <v>23425.01</v>
      </c>
      <c r="P573" s="78">
        <v>46.54</v>
      </c>
      <c r="Q573" s="78" t="s">
        <v>162</v>
      </c>
      <c r="R573" s="78">
        <v>56</v>
      </c>
      <c r="S573" s="78" t="s">
        <v>162</v>
      </c>
      <c r="T573" s="78">
        <v>1067.44</v>
      </c>
      <c r="U573" s="78">
        <v>1067.5</v>
      </c>
      <c r="V573" s="78">
        <v>1036.31</v>
      </c>
      <c r="W573" s="78">
        <v>1039.81</v>
      </c>
      <c r="X573" s="78">
        <v>17050076</v>
      </c>
    </row>
    <row r="574" spans="1:24" x14ac:dyDescent="0.2">
      <c r="A574" s="78" t="s">
        <v>731</v>
      </c>
      <c r="B574" s="78">
        <v>17.8</v>
      </c>
      <c r="C574" s="78">
        <v>17.8</v>
      </c>
      <c r="D574" s="78">
        <v>17.420000000000002</v>
      </c>
      <c r="E574" s="78">
        <v>17.5</v>
      </c>
      <c r="F574" s="78">
        <v>1999935</v>
      </c>
      <c r="G574" s="78">
        <v>17.899999999999999</v>
      </c>
      <c r="H574" s="78">
        <v>17.649999999999999</v>
      </c>
      <c r="I574" s="78">
        <v>17.18</v>
      </c>
      <c r="J574" s="78">
        <v>17.16</v>
      </c>
      <c r="K574" s="78" t="s">
        <v>162</v>
      </c>
      <c r="L574" s="78">
        <v>0</v>
      </c>
      <c r="M574" s="78">
        <v>19999.349999999999</v>
      </c>
      <c r="N574" s="78">
        <v>28221.68</v>
      </c>
      <c r="O574" s="78">
        <v>23727.040000000001</v>
      </c>
      <c r="P574" s="78">
        <v>34.49</v>
      </c>
      <c r="Q574" s="78" t="s">
        <v>162</v>
      </c>
      <c r="R574" s="78">
        <v>55.59</v>
      </c>
      <c r="S574" s="78" t="s">
        <v>162</v>
      </c>
      <c r="T574" s="78">
        <v>1035.31</v>
      </c>
      <c r="U574" s="78">
        <v>1061.53</v>
      </c>
      <c r="V574" s="78">
        <v>1033.1199999999999</v>
      </c>
      <c r="W574" s="78">
        <v>1042.9000000000001</v>
      </c>
      <c r="X574" s="78">
        <v>14146082</v>
      </c>
    </row>
    <row r="575" spans="1:24" x14ac:dyDescent="0.2">
      <c r="A575" s="78" t="s">
        <v>732</v>
      </c>
      <c r="B575" s="78">
        <v>17.61</v>
      </c>
      <c r="C575" s="78">
        <v>17.850000000000001</v>
      </c>
      <c r="D575" s="78">
        <v>17.440000000000001</v>
      </c>
      <c r="E575" s="78">
        <v>17.850000000000001</v>
      </c>
      <c r="F575" s="78">
        <v>1331933</v>
      </c>
      <c r="G575" s="78">
        <v>17.89</v>
      </c>
      <c r="H575" s="78">
        <v>17.68</v>
      </c>
      <c r="I575" s="78">
        <v>17.27</v>
      </c>
      <c r="J575" s="78">
        <v>17.170000000000002</v>
      </c>
      <c r="K575" s="78" t="s">
        <v>162</v>
      </c>
      <c r="L575" s="78">
        <v>0</v>
      </c>
      <c r="M575" s="78">
        <v>13319.33</v>
      </c>
      <c r="N575" s="78">
        <v>26090.28</v>
      </c>
      <c r="O575" s="78">
        <v>22238.95</v>
      </c>
      <c r="P575" s="78">
        <v>40.340000000000003</v>
      </c>
      <c r="Q575" s="78" t="s">
        <v>162</v>
      </c>
      <c r="R575" s="78">
        <v>54.29</v>
      </c>
      <c r="S575" s="78" t="s">
        <v>162</v>
      </c>
      <c r="T575" s="78">
        <v>1044.29</v>
      </c>
      <c r="U575" s="78">
        <v>1073.78</v>
      </c>
      <c r="V575" s="78">
        <v>1044.29</v>
      </c>
      <c r="W575" s="78">
        <v>1073.78</v>
      </c>
      <c r="X575" s="78">
        <v>15023081</v>
      </c>
    </row>
    <row r="576" spans="1:24" x14ac:dyDescent="0.2">
      <c r="A576" s="78" t="s">
        <v>733</v>
      </c>
      <c r="B576" s="78">
        <v>17.86</v>
      </c>
      <c r="C576" s="78">
        <v>18.059999999999999</v>
      </c>
      <c r="D576" s="78">
        <v>17.7</v>
      </c>
      <c r="E576" s="78">
        <v>18</v>
      </c>
      <c r="F576" s="78">
        <v>1600501</v>
      </c>
      <c r="G576" s="78">
        <v>17.89</v>
      </c>
      <c r="H576" s="78">
        <v>17.75</v>
      </c>
      <c r="I576" s="78">
        <v>17.350000000000001</v>
      </c>
      <c r="J576" s="78">
        <v>17.170000000000002</v>
      </c>
      <c r="K576" s="78" t="s">
        <v>162</v>
      </c>
      <c r="L576" s="78">
        <v>0</v>
      </c>
      <c r="M576" s="78">
        <v>16005.01</v>
      </c>
      <c r="N576" s="78">
        <v>20864.27</v>
      </c>
      <c r="O576" s="78">
        <v>22133.55</v>
      </c>
      <c r="P576" s="78">
        <v>33.06</v>
      </c>
      <c r="Q576" s="78" t="s">
        <v>162</v>
      </c>
      <c r="R576" s="78">
        <v>48.58</v>
      </c>
      <c r="S576" s="78" t="s">
        <v>162</v>
      </c>
      <c r="T576" s="78">
        <v>1075.83</v>
      </c>
      <c r="U576" s="78">
        <v>1091.25</v>
      </c>
      <c r="V576" s="78">
        <v>1075.83</v>
      </c>
      <c r="W576" s="78">
        <v>1089.72</v>
      </c>
      <c r="X576" s="78">
        <v>16132261</v>
      </c>
    </row>
    <row r="577" spans="1:24" x14ac:dyDescent="0.2">
      <c r="A577" s="78" t="s">
        <v>734</v>
      </c>
      <c r="B577" s="78">
        <v>18</v>
      </c>
      <c r="C577" s="78">
        <v>18</v>
      </c>
      <c r="D577" s="78">
        <v>17.59</v>
      </c>
      <c r="E577" s="78">
        <v>17.8</v>
      </c>
      <c r="F577" s="78">
        <v>1313209</v>
      </c>
      <c r="G577" s="78">
        <v>17.79</v>
      </c>
      <c r="H577" s="78">
        <v>17.829999999999998</v>
      </c>
      <c r="I577" s="78">
        <v>17.41</v>
      </c>
      <c r="J577" s="78">
        <v>17.16</v>
      </c>
      <c r="K577" s="78" t="s">
        <v>162</v>
      </c>
      <c r="L577" s="78">
        <v>0</v>
      </c>
      <c r="M577" s="78">
        <v>13132.09</v>
      </c>
      <c r="N577" s="78">
        <v>17456.37</v>
      </c>
      <c r="O577" s="78">
        <v>22056.16</v>
      </c>
      <c r="P577" s="78">
        <v>26.45</v>
      </c>
      <c r="Q577" s="78" t="s">
        <v>162</v>
      </c>
      <c r="R577" s="78">
        <v>46.88</v>
      </c>
      <c r="S577" s="78" t="s">
        <v>162</v>
      </c>
      <c r="T577" s="78">
        <v>1089.77</v>
      </c>
      <c r="U577" s="78">
        <v>1090.1600000000001</v>
      </c>
      <c r="V577" s="78">
        <v>1055.6400000000001</v>
      </c>
      <c r="W577" s="78">
        <v>1059</v>
      </c>
      <c r="X577" s="78">
        <v>15413444</v>
      </c>
    </row>
    <row r="578" spans="1:24" x14ac:dyDescent="0.2">
      <c r="A578" s="78" t="s">
        <v>735</v>
      </c>
      <c r="B578" s="78">
        <v>17.8</v>
      </c>
      <c r="C578" s="78">
        <v>18.079999999999998</v>
      </c>
      <c r="D578" s="78">
        <v>17.8</v>
      </c>
      <c r="E578" s="78">
        <v>18.059999999999999</v>
      </c>
      <c r="F578" s="78">
        <v>1590388</v>
      </c>
      <c r="G578" s="78">
        <v>17.84</v>
      </c>
      <c r="H578" s="78">
        <v>17.89</v>
      </c>
      <c r="I578" s="78">
        <v>17.48</v>
      </c>
      <c r="J578" s="78">
        <v>17.16</v>
      </c>
      <c r="K578" s="78" t="s">
        <v>162</v>
      </c>
      <c r="L578" s="78">
        <v>0</v>
      </c>
      <c r="M578" s="78">
        <v>15903.88</v>
      </c>
      <c r="N578" s="78">
        <v>15671.93</v>
      </c>
      <c r="O578" s="78">
        <v>22433.93</v>
      </c>
      <c r="P578" s="78">
        <v>24.09</v>
      </c>
      <c r="Q578" s="78" t="s">
        <v>162</v>
      </c>
      <c r="R578" s="78">
        <v>53.47</v>
      </c>
      <c r="S578" s="78" t="s">
        <v>162</v>
      </c>
      <c r="T578" s="78">
        <v>1055.5999999999999</v>
      </c>
      <c r="U578" s="78">
        <v>1067.03</v>
      </c>
      <c r="V578" s="78">
        <v>1053.18</v>
      </c>
      <c r="W578" s="78">
        <v>1065.96</v>
      </c>
      <c r="X578" s="78">
        <v>11569456</v>
      </c>
    </row>
    <row r="579" spans="1:24" x14ac:dyDescent="0.2">
      <c r="A579" s="78" t="s">
        <v>736</v>
      </c>
      <c r="B579" s="78">
        <v>17.989999999999998</v>
      </c>
      <c r="C579" s="78">
        <v>18.38</v>
      </c>
      <c r="D579" s="78">
        <v>17.82</v>
      </c>
      <c r="E579" s="78">
        <v>18.12</v>
      </c>
      <c r="F579" s="78">
        <v>1757434</v>
      </c>
      <c r="G579" s="78">
        <v>17.97</v>
      </c>
      <c r="H579" s="78">
        <v>17.93</v>
      </c>
      <c r="I579" s="78">
        <v>17.55</v>
      </c>
      <c r="J579" s="78">
        <v>17.16</v>
      </c>
      <c r="K579" s="78" t="s">
        <v>162</v>
      </c>
      <c r="L579" s="78">
        <v>0</v>
      </c>
      <c r="M579" s="78">
        <v>17574.34</v>
      </c>
      <c r="N579" s="78">
        <v>15186.93</v>
      </c>
      <c r="O579" s="78">
        <v>21704.31</v>
      </c>
      <c r="P579" s="78">
        <v>31.06</v>
      </c>
      <c r="Q579" s="78" t="s">
        <v>162</v>
      </c>
      <c r="R579" s="78">
        <v>51.16</v>
      </c>
      <c r="S579" s="78" t="s">
        <v>162</v>
      </c>
      <c r="T579" s="78">
        <v>1063</v>
      </c>
      <c r="U579" s="78">
        <v>1078.46</v>
      </c>
      <c r="V579" s="78">
        <v>1059.83</v>
      </c>
      <c r="W579" s="78">
        <v>1073.8699999999999</v>
      </c>
      <c r="X579" s="78">
        <v>12702507</v>
      </c>
    </row>
    <row r="580" spans="1:24" x14ac:dyDescent="0.2">
      <c r="A580" s="78" t="s">
        <v>737</v>
      </c>
      <c r="B580" s="78">
        <v>18.14</v>
      </c>
      <c r="C580" s="78">
        <v>18.2</v>
      </c>
      <c r="D580" s="78">
        <v>17.75</v>
      </c>
      <c r="E580" s="78">
        <v>17.82</v>
      </c>
      <c r="F580" s="78">
        <v>1607145</v>
      </c>
      <c r="G580" s="78">
        <v>17.96</v>
      </c>
      <c r="H580" s="78">
        <v>17.93</v>
      </c>
      <c r="I580" s="78">
        <v>17.600000000000001</v>
      </c>
      <c r="J580" s="78">
        <v>17.149999999999999</v>
      </c>
      <c r="K580" s="78" t="s">
        <v>162</v>
      </c>
      <c r="L580" s="78">
        <v>0</v>
      </c>
      <c r="M580" s="78">
        <v>16071.45</v>
      </c>
      <c r="N580" s="78">
        <v>15737.35</v>
      </c>
      <c r="O580" s="78">
        <v>20913.82</v>
      </c>
      <c r="P580" s="78">
        <v>25.36</v>
      </c>
      <c r="Q580" s="78" t="s">
        <v>162</v>
      </c>
      <c r="R580" s="78">
        <v>51.23</v>
      </c>
      <c r="S580" s="78" t="s">
        <v>162</v>
      </c>
      <c r="T580" s="78">
        <v>1074.48</v>
      </c>
      <c r="U580" s="78">
        <v>1086.33</v>
      </c>
      <c r="V580" s="78">
        <v>1068.07</v>
      </c>
      <c r="W580" s="78">
        <v>1073.02</v>
      </c>
      <c r="X580" s="78">
        <v>14032823</v>
      </c>
    </row>
    <row r="581" spans="1:24" x14ac:dyDescent="0.2">
      <c r="A581" s="78" t="s">
        <v>738</v>
      </c>
      <c r="B581" s="78">
        <v>17.75</v>
      </c>
      <c r="C581" s="78">
        <v>17.93</v>
      </c>
      <c r="D581" s="78">
        <v>17.329999999999998</v>
      </c>
      <c r="E581" s="78">
        <v>17.38</v>
      </c>
      <c r="F581" s="78">
        <v>1157220</v>
      </c>
      <c r="G581" s="78">
        <v>17.84</v>
      </c>
      <c r="H581" s="78">
        <v>17.86</v>
      </c>
      <c r="I581" s="78">
        <v>17.62</v>
      </c>
      <c r="J581" s="78">
        <v>17.13</v>
      </c>
      <c r="K581" s="78" t="s">
        <v>162</v>
      </c>
      <c r="L581" s="78">
        <v>0</v>
      </c>
      <c r="M581" s="78">
        <v>11572.2</v>
      </c>
      <c r="N581" s="78">
        <v>14850.79</v>
      </c>
      <c r="O581" s="78">
        <v>17857.53</v>
      </c>
      <c r="P581" s="78">
        <v>19.5</v>
      </c>
      <c r="Q581" s="78" t="s">
        <v>162</v>
      </c>
      <c r="R581" s="78">
        <v>48.5</v>
      </c>
      <c r="S581" s="78" t="s">
        <v>162</v>
      </c>
      <c r="T581" s="78">
        <v>1070.73</v>
      </c>
      <c r="U581" s="78">
        <v>1074.82</v>
      </c>
      <c r="V581" s="78">
        <v>1050.21</v>
      </c>
      <c r="W581" s="78">
        <v>1052.1400000000001</v>
      </c>
      <c r="X581" s="78">
        <v>12668299</v>
      </c>
    </row>
    <row r="582" spans="1:24" x14ac:dyDescent="0.2">
      <c r="A582" s="78" t="s">
        <v>739</v>
      </c>
      <c r="B582" s="78">
        <v>17.309999999999999</v>
      </c>
      <c r="C582" s="78">
        <v>17.55</v>
      </c>
      <c r="D582" s="78">
        <v>17.22</v>
      </c>
      <c r="E582" s="78">
        <v>17.420000000000002</v>
      </c>
      <c r="F582" s="78">
        <v>1100006</v>
      </c>
      <c r="G582" s="78">
        <v>17.760000000000002</v>
      </c>
      <c r="H582" s="78">
        <v>17.78</v>
      </c>
      <c r="I582" s="78">
        <v>17.649999999999999</v>
      </c>
      <c r="J582" s="78">
        <v>17.11</v>
      </c>
      <c r="K582" s="78" t="s">
        <v>162</v>
      </c>
      <c r="L582" s="78">
        <v>0</v>
      </c>
      <c r="M582" s="78">
        <v>11000.06</v>
      </c>
      <c r="N582" s="78">
        <v>14424.39</v>
      </c>
      <c r="O582" s="78">
        <v>15940.38</v>
      </c>
      <c r="P582" s="78">
        <v>26.06</v>
      </c>
      <c r="Q582" s="78" t="s">
        <v>162</v>
      </c>
      <c r="R582" s="78">
        <v>49.24</v>
      </c>
      <c r="S582" s="78" t="s">
        <v>162</v>
      </c>
      <c r="T582" s="78">
        <v>1049.0999999999999</v>
      </c>
      <c r="U582" s="78">
        <v>1049.26</v>
      </c>
      <c r="V582" s="78">
        <v>1011.4</v>
      </c>
      <c r="W582" s="78">
        <v>1022.46</v>
      </c>
      <c r="X582" s="78">
        <v>12745387</v>
      </c>
    </row>
    <row r="583" spans="1:24" x14ac:dyDescent="0.2">
      <c r="A583" s="78" t="s">
        <v>740</v>
      </c>
      <c r="B583" s="78">
        <v>17.5</v>
      </c>
      <c r="C583" s="78">
        <v>17.559999999999999</v>
      </c>
      <c r="D583" s="78">
        <v>17.29</v>
      </c>
      <c r="E583" s="78">
        <v>17.52</v>
      </c>
      <c r="F583" s="78">
        <v>726673</v>
      </c>
      <c r="G583" s="78">
        <v>17.649999999999999</v>
      </c>
      <c r="H583" s="78">
        <v>17.75</v>
      </c>
      <c r="I583" s="78">
        <v>17.68</v>
      </c>
      <c r="J583" s="78">
        <v>17.09</v>
      </c>
      <c r="K583" s="78" t="s">
        <v>162</v>
      </c>
      <c r="L583" s="78">
        <v>0</v>
      </c>
      <c r="M583" s="78">
        <v>7266.73</v>
      </c>
      <c r="N583" s="78">
        <v>12696.96</v>
      </c>
      <c r="O583" s="78">
        <v>14184.44</v>
      </c>
      <c r="P583" s="78">
        <v>25.35</v>
      </c>
      <c r="Q583" s="78" t="s">
        <v>162</v>
      </c>
      <c r="R583" s="78">
        <v>48.41</v>
      </c>
      <c r="S583" s="78" t="s">
        <v>162</v>
      </c>
      <c r="T583" s="78">
        <v>1021.02</v>
      </c>
      <c r="U583" s="78">
        <v>1038.03</v>
      </c>
      <c r="V583" s="78">
        <v>1021.02</v>
      </c>
      <c r="W583" s="78">
        <v>1032.76</v>
      </c>
      <c r="X583" s="78">
        <v>9397943</v>
      </c>
    </row>
    <row r="584" spans="1:24" x14ac:dyDescent="0.2">
      <c r="A584" s="78" t="s">
        <v>741</v>
      </c>
      <c r="B584" s="78">
        <v>17.46</v>
      </c>
      <c r="C584" s="78">
        <v>17.5</v>
      </c>
      <c r="D584" s="78">
        <v>17.149999999999999</v>
      </c>
      <c r="E584" s="78">
        <v>17.2</v>
      </c>
      <c r="F584" s="78">
        <v>876272</v>
      </c>
      <c r="G584" s="78">
        <v>17.47</v>
      </c>
      <c r="H584" s="78">
        <v>17.72</v>
      </c>
      <c r="I584" s="78">
        <v>17.68</v>
      </c>
      <c r="J584" s="78">
        <v>17.07</v>
      </c>
      <c r="K584" s="78" t="s">
        <v>162</v>
      </c>
      <c r="L584" s="78">
        <v>0</v>
      </c>
      <c r="M584" s="78">
        <v>8762.7199999999993</v>
      </c>
      <c r="N584" s="78">
        <v>10934.63</v>
      </c>
      <c r="O584" s="78">
        <v>13060.78</v>
      </c>
      <c r="P584" s="78">
        <v>18.989999999999998</v>
      </c>
      <c r="Q584" s="78" t="s">
        <v>162</v>
      </c>
      <c r="R584" s="78">
        <v>48.33</v>
      </c>
      <c r="S584" s="78" t="s">
        <v>162</v>
      </c>
      <c r="T584" s="78">
        <v>1027.05</v>
      </c>
      <c r="U584" s="78">
        <v>1031.3599999999999</v>
      </c>
      <c r="V584" s="78">
        <v>1020.83</v>
      </c>
      <c r="W584" s="78">
        <v>1022.13</v>
      </c>
      <c r="X584" s="78">
        <v>9843383</v>
      </c>
    </row>
    <row r="585" spans="1:24" x14ac:dyDescent="0.2">
      <c r="A585" s="78" t="s">
        <v>742</v>
      </c>
      <c r="B585" s="78">
        <v>17.18</v>
      </c>
      <c r="C585" s="78">
        <v>17.54</v>
      </c>
      <c r="D585" s="78">
        <v>16.86</v>
      </c>
      <c r="E585" s="78">
        <v>16.97</v>
      </c>
      <c r="F585" s="78">
        <v>872703</v>
      </c>
      <c r="G585" s="78">
        <v>17.3</v>
      </c>
      <c r="H585" s="78">
        <v>17.63</v>
      </c>
      <c r="I585" s="78">
        <v>17.66</v>
      </c>
      <c r="J585" s="78">
        <v>17.05</v>
      </c>
      <c r="K585" s="78" t="s">
        <v>162</v>
      </c>
      <c r="L585" s="78">
        <v>0</v>
      </c>
      <c r="M585" s="78">
        <v>8727.0300000000007</v>
      </c>
      <c r="N585" s="78">
        <v>9465.75</v>
      </c>
      <c r="O585" s="78">
        <v>12601.55</v>
      </c>
      <c r="P585" s="78">
        <v>29.08</v>
      </c>
      <c r="Q585" s="78" t="s">
        <v>162</v>
      </c>
      <c r="R585" s="78">
        <v>50.66</v>
      </c>
      <c r="S585" s="78" t="s">
        <v>162</v>
      </c>
      <c r="T585" s="78">
        <v>1022.56</v>
      </c>
      <c r="U585" s="78">
        <v>1039.6500000000001</v>
      </c>
      <c r="V585" s="78">
        <v>1018.45</v>
      </c>
      <c r="W585" s="78">
        <v>1030.1400000000001</v>
      </c>
      <c r="X585" s="78">
        <v>10557897</v>
      </c>
    </row>
    <row r="586" spans="1:24" x14ac:dyDescent="0.2">
      <c r="A586" s="78" t="s">
        <v>743</v>
      </c>
      <c r="B586" s="78">
        <v>16.5</v>
      </c>
      <c r="C586" s="78">
        <v>16.579999999999998</v>
      </c>
      <c r="D586" s="78">
        <v>16</v>
      </c>
      <c r="E586" s="78">
        <v>16.39</v>
      </c>
      <c r="F586" s="78">
        <v>784849</v>
      </c>
      <c r="G586" s="78">
        <v>17.100000000000001</v>
      </c>
      <c r="H586" s="78">
        <v>17.47</v>
      </c>
      <c r="I586" s="78">
        <v>17.61</v>
      </c>
      <c r="J586" s="78">
        <v>17.02</v>
      </c>
      <c r="K586" s="78" t="s">
        <v>162</v>
      </c>
      <c r="L586" s="78">
        <v>0</v>
      </c>
      <c r="M586" s="78">
        <v>7848.49</v>
      </c>
      <c r="N586" s="78">
        <v>8721.01</v>
      </c>
      <c r="O586" s="78">
        <v>11785.9</v>
      </c>
      <c r="P586" s="78">
        <v>28.1</v>
      </c>
      <c r="Q586" s="78" t="s">
        <v>162</v>
      </c>
      <c r="R586" s="78">
        <v>49.17</v>
      </c>
      <c r="S586" s="78" t="s">
        <v>162</v>
      </c>
      <c r="T586" s="78">
        <v>1019.47</v>
      </c>
      <c r="U586" s="78">
        <v>1029.28</v>
      </c>
      <c r="V586" s="78">
        <v>986.05</v>
      </c>
      <c r="W586" s="78">
        <v>1029.28</v>
      </c>
      <c r="X586" s="78">
        <v>9936155</v>
      </c>
    </row>
    <row r="587" spans="1:24" x14ac:dyDescent="0.2">
      <c r="A587" s="78" t="s">
        <v>744</v>
      </c>
      <c r="B587" s="78">
        <v>16.54</v>
      </c>
      <c r="C587" s="78">
        <v>17.34</v>
      </c>
      <c r="D587" s="78">
        <v>16.399999999999999</v>
      </c>
      <c r="E587" s="78">
        <v>17.25</v>
      </c>
      <c r="F587" s="78">
        <v>1428793</v>
      </c>
      <c r="G587" s="78">
        <v>17.07</v>
      </c>
      <c r="H587" s="78">
        <v>17.41</v>
      </c>
      <c r="I587" s="78">
        <v>17.62</v>
      </c>
      <c r="J587" s="78">
        <v>17.02</v>
      </c>
      <c r="K587" s="78" t="s">
        <v>162</v>
      </c>
      <c r="L587" s="78">
        <v>0</v>
      </c>
      <c r="M587" s="78">
        <v>14287.93</v>
      </c>
      <c r="N587" s="78">
        <v>9378.58</v>
      </c>
      <c r="O587" s="78">
        <v>11901.48</v>
      </c>
      <c r="P587" s="78">
        <v>29.57</v>
      </c>
      <c r="Q587" s="78" t="s">
        <v>162</v>
      </c>
      <c r="R587" s="78">
        <v>52.8</v>
      </c>
      <c r="S587" s="78" t="s">
        <v>162</v>
      </c>
      <c r="T587" s="78">
        <v>1029.93</v>
      </c>
      <c r="U587" s="78">
        <v>1069.81</v>
      </c>
      <c r="V587" s="78">
        <v>1029.93</v>
      </c>
      <c r="W587" s="78">
        <v>1068.1500000000001</v>
      </c>
      <c r="X587" s="78">
        <v>11803686</v>
      </c>
    </row>
    <row r="588" spans="1:24" x14ac:dyDescent="0.2">
      <c r="A588" s="78" t="s">
        <v>745</v>
      </c>
      <c r="B588" s="78">
        <v>17.34</v>
      </c>
      <c r="C588" s="78">
        <v>17.61</v>
      </c>
      <c r="D588" s="78">
        <v>17.12</v>
      </c>
      <c r="E588" s="78">
        <v>17.350000000000001</v>
      </c>
      <c r="F588" s="78">
        <v>1137601</v>
      </c>
      <c r="G588" s="78">
        <v>17.03</v>
      </c>
      <c r="H588" s="78">
        <v>17.34</v>
      </c>
      <c r="I588" s="78">
        <v>17.62</v>
      </c>
      <c r="J588" s="78">
        <v>17.02</v>
      </c>
      <c r="K588" s="78" t="s">
        <v>162</v>
      </c>
      <c r="L588" s="78">
        <v>0</v>
      </c>
      <c r="M588" s="78">
        <v>11376.01</v>
      </c>
      <c r="N588" s="78">
        <v>10200.44</v>
      </c>
      <c r="O588" s="78">
        <v>11448.7</v>
      </c>
      <c r="P588" s="78">
        <v>30.66</v>
      </c>
      <c r="Q588" s="78" t="s">
        <v>162</v>
      </c>
      <c r="R588" s="78">
        <v>54.07</v>
      </c>
      <c r="S588" s="78" t="s">
        <v>162</v>
      </c>
      <c r="T588" s="78">
        <v>1074.53</v>
      </c>
      <c r="U588" s="78">
        <v>1091.9100000000001</v>
      </c>
      <c r="V588" s="78">
        <v>1068.6099999999999</v>
      </c>
      <c r="W588" s="78">
        <v>1073.69</v>
      </c>
      <c r="X588" s="78">
        <v>13475017</v>
      </c>
    </row>
    <row r="589" spans="1:24" x14ac:dyDescent="0.2">
      <c r="A589" s="78" t="s">
        <v>746</v>
      </c>
      <c r="B589" s="78">
        <v>17.48</v>
      </c>
      <c r="C589" s="78">
        <v>17.48</v>
      </c>
      <c r="D589" s="78">
        <v>17.079999999999998</v>
      </c>
      <c r="E589" s="78">
        <v>17.16</v>
      </c>
      <c r="F589" s="78">
        <v>485936</v>
      </c>
      <c r="G589" s="78">
        <v>17.02</v>
      </c>
      <c r="H589" s="78">
        <v>17.25</v>
      </c>
      <c r="I589" s="78">
        <v>17.59</v>
      </c>
      <c r="J589" s="78">
        <v>17.02</v>
      </c>
      <c r="K589" s="78" t="s">
        <v>162</v>
      </c>
      <c r="L589" s="78">
        <v>0</v>
      </c>
      <c r="M589" s="78">
        <v>4859.3599999999997</v>
      </c>
      <c r="N589" s="78">
        <v>9419.76</v>
      </c>
      <c r="O589" s="78">
        <v>10177.200000000001</v>
      </c>
      <c r="P589" s="78">
        <v>27.48</v>
      </c>
      <c r="Q589" s="78" t="s">
        <v>162</v>
      </c>
      <c r="R589" s="78">
        <v>52.19</v>
      </c>
      <c r="S589" s="78" t="s">
        <v>162</v>
      </c>
      <c r="T589" s="78">
        <v>1073.31</v>
      </c>
      <c r="U589" s="78">
        <v>1078.53</v>
      </c>
      <c r="V589" s="78">
        <v>1053.33</v>
      </c>
      <c r="W589" s="78">
        <v>1072.93</v>
      </c>
      <c r="X589" s="78">
        <v>11576012</v>
      </c>
    </row>
    <row r="590" spans="1:24" x14ac:dyDescent="0.2">
      <c r="A590" s="78" t="s">
        <v>747</v>
      </c>
      <c r="B590" s="78">
        <v>17.05</v>
      </c>
      <c r="C590" s="78">
        <v>17.75</v>
      </c>
      <c r="D590" s="78">
        <v>17.02</v>
      </c>
      <c r="E590" s="78">
        <v>17.59</v>
      </c>
      <c r="F590" s="78">
        <v>1213756</v>
      </c>
      <c r="G590" s="78">
        <v>17.149999999999999</v>
      </c>
      <c r="H590" s="78">
        <v>17.22</v>
      </c>
      <c r="I590" s="78">
        <v>17.579999999999998</v>
      </c>
      <c r="J590" s="78">
        <v>17.03</v>
      </c>
      <c r="K590" s="78" t="s">
        <v>162</v>
      </c>
      <c r="L590" s="78">
        <v>0</v>
      </c>
      <c r="M590" s="78">
        <v>12137.56</v>
      </c>
      <c r="N590" s="78">
        <v>10101.870000000001</v>
      </c>
      <c r="O590" s="78">
        <v>9783.81</v>
      </c>
      <c r="P590" s="78">
        <v>37.76</v>
      </c>
      <c r="Q590" s="78" t="s">
        <v>162</v>
      </c>
      <c r="R590" s="78">
        <v>51.89</v>
      </c>
      <c r="S590" s="78" t="s">
        <v>162</v>
      </c>
      <c r="T590" s="78">
        <v>1064.74</v>
      </c>
      <c r="U590" s="78">
        <v>1070.3499999999999</v>
      </c>
      <c r="V590" s="78">
        <v>1053.8</v>
      </c>
      <c r="W590" s="78">
        <v>1067.6300000000001</v>
      </c>
      <c r="X590" s="78">
        <v>10743146</v>
      </c>
    </row>
    <row r="591" spans="1:24" x14ac:dyDescent="0.2">
      <c r="A591" s="78" t="s">
        <v>748</v>
      </c>
      <c r="B591" s="78">
        <v>17.59</v>
      </c>
      <c r="C591" s="78">
        <v>17.899999999999999</v>
      </c>
      <c r="D591" s="78">
        <v>17.25</v>
      </c>
      <c r="E591" s="78">
        <v>17.29</v>
      </c>
      <c r="F591" s="78">
        <v>1014692</v>
      </c>
      <c r="G591" s="78">
        <v>17.329999999999998</v>
      </c>
      <c r="H591" s="78">
        <v>17.21</v>
      </c>
      <c r="I591" s="78">
        <v>17.54</v>
      </c>
      <c r="J591" s="78">
        <v>17.03</v>
      </c>
      <c r="K591" s="78" t="s">
        <v>162</v>
      </c>
      <c r="L591" s="78">
        <v>0</v>
      </c>
      <c r="M591" s="78">
        <v>10146.92</v>
      </c>
      <c r="N591" s="78">
        <v>10561.56</v>
      </c>
      <c r="O591" s="78">
        <v>9641.2800000000007</v>
      </c>
      <c r="P591" s="78">
        <v>40.36</v>
      </c>
      <c r="Q591" s="78" t="s">
        <v>162</v>
      </c>
      <c r="R591" s="78">
        <v>57.89</v>
      </c>
      <c r="S591" s="78" t="s">
        <v>162</v>
      </c>
      <c r="T591" s="78">
        <v>1060.3800000000001</v>
      </c>
      <c r="U591" s="78">
        <v>1067.95</v>
      </c>
      <c r="V591" s="78">
        <v>1027.8399999999999</v>
      </c>
      <c r="W591" s="78">
        <v>1029.53</v>
      </c>
      <c r="X591" s="78">
        <v>11540617</v>
      </c>
    </row>
    <row r="592" spans="1:24" x14ac:dyDescent="0.2">
      <c r="A592" s="78" t="s">
        <v>749</v>
      </c>
      <c r="B592" s="78">
        <v>16.2</v>
      </c>
      <c r="C592" s="78">
        <v>17.3</v>
      </c>
      <c r="D592" s="78">
        <v>16.2</v>
      </c>
      <c r="E592" s="78">
        <v>17.13</v>
      </c>
      <c r="F592" s="78">
        <v>660650</v>
      </c>
      <c r="G592" s="78">
        <v>17.3</v>
      </c>
      <c r="H592" s="78">
        <v>17.18</v>
      </c>
      <c r="I592" s="78">
        <v>17.48</v>
      </c>
      <c r="J592" s="78">
        <v>17.03</v>
      </c>
      <c r="K592" s="78" t="s">
        <v>162</v>
      </c>
      <c r="L592" s="78">
        <v>0</v>
      </c>
      <c r="M592" s="78">
        <v>6606.5</v>
      </c>
      <c r="N592" s="78">
        <v>9025.27</v>
      </c>
      <c r="O592" s="78">
        <v>9201.92</v>
      </c>
      <c r="P592" s="78">
        <v>37.520000000000003</v>
      </c>
      <c r="Q592" s="78" t="s">
        <v>162</v>
      </c>
      <c r="R592" s="78">
        <v>57.92</v>
      </c>
      <c r="S592" s="78" t="s">
        <v>162</v>
      </c>
      <c r="T592" s="78">
        <v>1007.87</v>
      </c>
      <c r="U592" s="78">
        <v>1030.1300000000001</v>
      </c>
      <c r="V592" s="78">
        <v>988.22</v>
      </c>
      <c r="W592" s="78">
        <v>1025.5</v>
      </c>
      <c r="X592" s="78">
        <v>11389660</v>
      </c>
    </row>
    <row r="593" spans="1:24" x14ac:dyDescent="0.2">
      <c r="A593" s="78" t="s">
        <v>750</v>
      </c>
      <c r="B593" s="78">
        <v>16.5</v>
      </c>
      <c r="C593" s="78">
        <v>17.3</v>
      </c>
      <c r="D593" s="78">
        <v>16.010000000000002</v>
      </c>
      <c r="E593" s="78">
        <v>16.28</v>
      </c>
      <c r="F593" s="78">
        <v>666225</v>
      </c>
      <c r="G593" s="78">
        <v>17.09</v>
      </c>
      <c r="H593" s="78">
        <v>17.059999999999999</v>
      </c>
      <c r="I593" s="78">
        <v>17.399999999999999</v>
      </c>
      <c r="J593" s="78">
        <v>17</v>
      </c>
      <c r="K593" s="78" t="s">
        <v>162</v>
      </c>
      <c r="L593" s="78">
        <v>0</v>
      </c>
      <c r="M593" s="78">
        <v>6662.25</v>
      </c>
      <c r="N593" s="78">
        <v>8082.52</v>
      </c>
      <c r="O593" s="78">
        <v>9141.48</v>
      </c>
      <c r="P593" s="78">
        <v>40.479999999999997</v>
      </c>
      <c r="Q593" s="78" t="s">
        <v>162</v>
      </c>
      <c r="R593" s="78">
        <v>60.33</v>
      </c>
      <c r="S593" s="78" t="s">
        <v>162</v>
      </c>
      <c r="T593" s="78">
        <v>1023.22</v>
      </c>
      <c r="U593" s="78">
        <v>1023.22</v>
      </c>
      <c r="V593" s="78">
        <v>961.84</v>
      </c>
      <c r="W593" s="78">
        <v>971.45</v>
      </c>
      <c r="X593" s="78">
        <v>12623825</v>
      </c>
    </row>
    <row r="594" spans="1:24" x14ac:dyDescent="0.2">
      <c r="A594" s="78" t="s">
        <v>751</v>
      </c>
      <c r="B594" s="78">
        <v>16.22</v>
      </c>
      <c r="C594" s="78">
        <v>16.5</v>
      </c>
      <c r="D594" s="78">
        <v>14.66</v>
      </c>
      <c r="E594" s="78">
        <v>16.309999999999999</v>
      </c>
      <c r="F594" s="78">
        <v>933881</v>
      </c>
      <c r="G594" s="78">
        <v>16.920000000000002</v>
      </c>
      <c r="H594" s="78">
        <v>16.97</v>
      </c>
      <c r="I594" s="78">
        <v>17.34</v>
      </c>
      <c r="J594" s="78">
        <v>16.98</v>
      </c>
      <c r="K594" s="78" t="s">
        <v>162</v>
      </c>
      <c r="L594" s="78">
        <v>0</v>
      </c>
      <c r="M594" s="78">
        <v>9338.81</v>
      </c>
      <c r="N594" s="78">
        <v>8978.41</v>
      </c>
      <c r="O594" s="78">
        <v>9199.09</v>
      </c>
      <c r="P594" s="78">
        <v>47.76</v>
      </c>
      <c r="Q594" s="78" t="s">
        <v>162</v>
      </c>
      <c r="R594" s="78">
        <v>61.61</v>
      </c>
      <c r="S594" s="78" t="s">
        <v>162</v>
      </c>
      <c r="T594" s="78">
        <v>958.35</v>
      </c>
      <c r="U594" s="78">
        <v>991.64</v>
      </c>
      <c r="V594" s="78">
        <v>903.67</v>
      </c>
      <c r="W594" s="78">
        <v>984.75</v>
      </c>
      <c r="X594" s="78">
        <v>15317767</v>
      </c>
    </row>
    <row r="595" spans="1:24" x14ac:dyDescent="0.2">
      <c r="A595" s="78" t="s">
        <v>752</v>
      </c>
      <c r="B595" s="78">
        <v>16.16</v>
      </c>
      <c r="C595" s="78">
        <v>16.75</v>
      </c>
      <c r="D595" s="78">
        <v>16.100000000000001</v>
      </c>
      <c r="E595" s="78">
        <v>16.7</v>
      </c>
      <c r="F595" s="78">
        <v>924902</v>
      </c>
      <c r="G595" s="78">
        <v>16.739999999999998</v>
      </c>
      <c r="H595" s="78">
        <v>16.940000000000001</v>
      </c>
      <c r="I595" s="78">
        <v>17.29</v>
      </c>
      <c r="J595" s="78">
        <v>16.96</v>
      </c>
      <c r="K595" s="78" t="s">
        <v>162</v>
      </c>
      <c r="L595" s="78">
        <v>0</v>
      </c>
      <c r="M595" s="78">
        <v>9249.02</v>
      </c>
      <c r="N595" s="78">
        <v>8400.7000000000007</v>
      </c>
      <c r="O595" s="78">
        <v>9251.2900000000009</v>
      </c>
      <c r="P595" s="78">
        <v>49.53</v>
      </c>
      <c r="Q595" s="78" t="s">
        <v>162</v>
      </c>
      <c r="R595" s="78">
        <v>63.68</v>
      </c>
      <c r="S595" s="78" t="s">
        <v>162</v>
      </c>
      <c r="T595" s="78">
        <v>984.94</v>
      </c>
      <c r="U595" s="78">
        <v>1039.01</v>
      </c>
      <c r="V595" s="78">
        <v>984.88</v>
      </c>
      <c r="W595" s="78">
        <v>1038.98</v>
      </c>
      <c r="X595" s="78">
        <v>16903147</v>
      </c>
    </row>
    <row r="596" spans="1:24" x14ac:dyDescent="0.2">
      <c r="A596" s="78" t="s">
        <v>753</v>
      </c>
      <c r="B596" s="78">
        <v>16.690000000000001</v>
      </c>
      <c r="C596" s="78">
        <v>16.989999999999998</v>
      </c>
      <c r="D596" s="78">
        <v>16.690000000000001</v>
      </c>
      <c r="E596" s="78">
        <v>16.91</v>
      </c>
      <c r="F596" s="78">
        <v>931259</v>
      </c>
      <c r="G596" s="78">
        <v>16.670000000000002</v>
      </c>
      <c r="H596" s="78">
        <v>17</v>
      </c>
      <c r="I596" s="78">
        <v>17.23</v>
      </c>
      <c r="J596" s="78">
        <v>16.95</v>
      </c>
      <c r="K596" s="78" t="s">
        <v>162</v>
      </c>
      <c r="L596" s="78">
        <v>0</v>
      </c>
      <c r="M596" s="78">
        <v>9312.59</v>
      </c>
      <c r="N596" s="78">
        <v>8233.83</v>
      </c>
      <c r="O596" s="78">
        <v>9397.69</v>
      </c>
      <c r="P596" s="78">
        <v>56.09</v>
      </c>
      <c r="Q596" s="78" t="s">
        <v>162</v>
      </c>
      <c r="R596" s="78">
        <v>64.89</v>
      </c>
      <c r="S596" s="78" t="s">
        <v>162</v>
      </c>
      <c r="T596" s="78">
        <v>1043.6600000000001</v>
      </c>
      <c r="U596" s="78">
        <v>1063.02</v>
      </c>
      <c r="V596" s="78">
        <v>1020.46</v>
      </c>
      <c r="W596" s="78">
        <v>1022.5</v>
      </c>
      <c r="X596" s="78">
        <v>17666647</v>
      </c>
    </row>
    <row r="597" spans="1:24" x14ac:dyDescent="0.2">
      <c r="A597" s="78" t="s">
        <v>754</v>
      </c>
      <c r="B597" s="78">
        <v>16.7</v>
      </c>
      <c r="C597" s="78">
        <v>17.03</v>
      </c>
      <c r="D597" s="78">
        <v>16.7</v>
      </c>
      <c r="E597" s="78">
        <v>16.760000000000002</v>
      </c>
      <c r="F597" s="78">
        <v>422678</v>
      </c>
      <c r="G597" s="78">
        <v>16.59</v>
      </c>
      <c r="H597" s="78">
        <v>16.95</v>
      </c>
      <c r="I597" s="78">
        <v>17.18</v>
      </c>
      <c r="J597" s="78">
        <v>16.940000000000001</v>
      </c>
      <c r="K597" s="78" t="s">
        <v>162</v>
      </c>
      <c r="L597" s="78">
        <v>0</v>
      </c>
      <c r="M597" s="78">
        <v>4226.78</v>
      </c>
      <c r="N597" s="78">
        <v>7757.89</v>
      </c>
      <c r="O597" s="78">
        <v>8391.58</v>
      </c>
      <c r="P597" s="78">
        <v>50.23</v>
      </c>
      <c r="Q597" s="78" t="s">
        <v>162</v>
      </c>
      <c r="R597" s="78">
        <v>65.36</v>
      </c>
      <c r="S597" s="78" t="s">
        <v>162</v>
      </c>
      <c r="T597" s="78">
        <v>1012.64</v>
      </c>
      <c r="U597" s="78">
        <v>1037.42</v>
      </c>
      <c r="V597" s="78">
        <v>1002.19</v>
      </c>
      <c r="W597" s="78">
        <v>1011.66</v>
      </c>
      <c r="X597" s="78">
        <v>12387924</v>
      </c>
    </row>
    <row r="598" spans="1:24" x14ac:dyDescent="0.2">
      <c r="A598" s="78" t="s">
        <v>755</v>
      </c>
      <c r="B598" s="78">
        <v>16.55</v>
      </c>
      <c r="C598" s="78">
        <v>17</v>
      </c>
      <c r="D598" s="78">
        <v>16.55</v>
      </c>
      <c r="E598" s="78">
        <v>16.989999999999998</v>
      </c>
      <c r="F598" s="78">
        <v>599072</v>
      </c>
      <c r="G598" s="78">
        <v>16.73</v>
      </c>
      <c r="H598" s="78">
        <v>16.91</v>
      </c>
      <c r="I598" s="78">
        <v>17.13</v>
      </c>
      <c r="J598" s="78">
        <v>16.940000000000001</v>
      </c>
      <c r="K598" s="78" t="s">
        <v>162</v>
      </c>
      <c r="L598" s="78">
        <v>0</v>
      </c>
      <c r="M598" s="78">
        <v>5990.72</v>
      </c>
      <c r="N598" s="78">
        <v>7623.58</v>
      </c>
      <c r="O598" s="78">
        <v>7853.05</v>
      </c>
      <c r="P598" s="78">
        <v>49.36</v>
      </c>
      <c r="Q598" s="78" t="s">
        <v>162</v>
      </c>
      <c r="R598" s="78">
        <v>63.37</v>
      </c>
      <c r="S598" s="78" t="s">
        <v>162</v>
      </c>
      <c r="T598" s="78">
        <v>1011.27</v>
      </c>
      <c r="U598" s="78">
        <v>1055.8399999999999</v>
      </c>
      <c r="V598" s="78">
        <v>1005.8</v>
      </c>
      <c r="W598" s="78">
        <v>1055.8399999999999</v>
      </c>
      <c r="X598" s="78">
        <v>12474594</v>
      </c>
    </row>
    <row r="599" spans="1:24" x14ac:dyDescent="0.2">
      <c r="A599" s="78" t="s">
        <v>756</v>
      </c>
      <c r="B599" s="78">
        <v>17.11</v>
      </c>
      <c r="C599" s="78">
        <v>17.12</v>
      </c>
      <c r="D599" s="78">
        <v>16.809999999999999</v>
      </c>
      <c r="E599" s="78">
        <v>16.95</v>
      </c>
      <c r="F599" s="78">
        <v>551620</v>
      </c>
      <c r="G599" s="78">
        <v>16.86</v>
      </c>
      <c r="H599" s="78">
        <v>16.89</v>
      </c>
      <c r="I599" s="78">
        <v>17.07</v>
      </c>
      <c r="J599" s="78">
        <v>16.95</v>
      </c>
      <c r="K599" s="78" t="s">
        <v>162</v>
      </c>
      <c r="L599" s="78">
        <v>0</v>
      </c>
      <c r="M599" s="78">
        <v>5516.2</v>
      </c>
      <c r="N599" s="78">
        <v>6859.06</v>
      </c>
      <c r="O599" s="78">
        <v>7918.73</v>
      </c>
      <c r="P599" s="78">
        <v>48.81</v>
      </c>
      <c r="Q599" s="78" t="s">
        <v>162</v>
      </c>
      <c r="R599" s="78">
        <v>60.91</v>
      </c>
      <c r="S599" s="78" t="s">
        <v>162</v>
      </c>
      <c r="T599" s="78">
        <v>1056.9100000000001</v>
      </c>
      <c r="U599" s="78">
        <v>1086.4000000000001</v>
      </c>
      <c r="V599" s="78">
        <v>1056.9100000000001</v>
      </c>
      <c r="W599" s="78">
        <v>1083.25</v>
      </c>
      <c r="X599" s="78">
        <v>15790757</v>
      </c>
    </row>
    <row r="600" spans="1:24" x14ac:dyDescent="0.2">
      <c r="A600" s="78" t="s">
        <v>757</v>
      </c>
      <c r="B600" s="78">
        <v>16.88</v>
      </c>
      <c r="C600" s="78">
        <v>17.260000000000002</v>
      </c>
      <c r="D600" s="78">
        <v>16</v>
      </c>
      <c r="E600" s="78">
        <v>17.2</v>
      </c>
      <c r="F600" s="78">
        <v>1168078</v>
      </c>
      <c r="G600" s="78">
        <v>16.96</v>
      </c>
      <c r="H600" s="78">
        <v>16.850000000000001</v>
      </c>
      <c r="I600" s="78">
        <v>17.04</v>
      </c>
      <c r="J600" s="78">
        <v>16.96</v>
      </c>
      <c r="K600" s="78" t="s">
        <v>162</v>
      </c>
      <c r="L600" s="78">
        <v>0</v>
      </c>
      <c r="M600" s="78">
        <v>11680.78</v>
      </c>
      <c r="N600" s="78">
        <v>7345.41</v>
      </c>
      <c r="O600" s="78">
        <v>7873.06</v>
      </c>
      <c r="P600" s="78">
        <v>48.62</v>
      </c>
      <c r="Q600" s="78" t="s">
        <v>162</v>
      </c>
      <c r="R600" s="78">
        <v>61.76</v>
      </c>
      <c r="S600" s="78" t="s">
        <v>162</v>
      </c>
      <c r="T600" s="78">
        <v>1079.6500000000001</v>
      </c>
      <c r="U600" s="78">
        <v>1108.49</v>
      </c>
      <c r="V600" s="78">
        <v>1065.51</v>
      </c>
      <c r="W600" s="78">
        <v>1104.58</v>
      </c>
      <c r="X600" s="78">
        <v>16168071</v>
      </c>
    </row>
    <row r="601" spans="1:24" x14ac:dyDescent="0.2">
      <c r="A601" s="78" t="s">
        <v>758</v>
      </c>
      <c r="B601" s="78">
        <v>16.95</v>
      </c>
      <c r="C601" s="78">
        <v>17.75</v>
      </c>
      <c r="D601" s="78">
        <v>16.8</v>
      </c>
      <c r="E601" s="78">
        <v>17.489999999999998</v>
      </c>
      <c r="F601" s="78">
        <v>1595399</v>
      </c>
      <c r="G601" s="78">
        <v>17.079999999999998</v>
      </c>
      <c r="H601" s="78">
        <v>16.87</v>
      </c>
      <c r="I601" s="78">
        <v>17.04</v>
      </c>
      <c r="J601" s="78">
        <v>16.97</v>
      </c>
      <c r="K601" s="78" t="s">
        <v>162</v>
      </c>
      <c r="L601" s="78">
        <v>0</v>
      </c>
      <c r="M601" s="78">
        <v>15953.99</v>
      </c>
      <c r="N601" s="78">
        <v>8673.69</v>
      </c>
      <c r="O601" s="78">
        <v>8453.76</v>
      </c>
      <c r="P601" s="78">
        <v>51.66</v>
      </c>
      <c r="Q601" s="78" t="s">
        <v>162</v>
      </c>
      <c r="R601" s="78">
        <v>62.76</v>
      </c>
      <c r="S601" s="78" t="s">
        <v>162</v>
      </c>
      <c r="T601" s="78">
        <v>1097.77</v>
      </c>
      <c r="U601" s="78">
        <v>1105.79</v>
      </c>
      <c r="V601" s="78">
        <v>1085.4000000000001</v>
      </c>
      <c r="W601" s="78">
        <v>1087.9000000000001</v>
      </c>
      <c r="X601" s="78">
        <v>14852731</v>
      </c>
    </row>
    <row r="602" spans="1:24" x14ac:dyDescent="0.2">
      <c r="A602" s="78" t="s">
        <v>759</v>
      </c>
      <c r="B602" s="78">
        <v>17.399999999999999</v>
      </c>
      <c r="C602" s="78">
        <v>17.510000000000002</v>
      </c>
      <c r="D602" s="78">
        <v>17.170000000000002</v>
      </c>
      <c r="E602" s="78">
        <v>17.18</v>
      </c>
      <c r="F602" s="78">
        <v>765252</v>
      </c>
      <c r="G602" s="78">
        <v>17.16</v>
      </c>
      <c r="H602" s="78">
        <v>16.88</v>
      </c>
      <c r="I602" s="78">
        <v>17.03</v>
      </c>
      <c r="J602" s="78">
        <v>16.98</v>
      </c>
      <c r="K602" s="78" t="s">
        <v>162</v>
      </c>
      <c r="L602" s="78">
        <v>0</v>
      </c>
      <c r="M602" s="78">
        <v>7652.52</v>
      </c>
      <c r="N602" s="78">
        <v>9358.84</v>
      </c>
      <c r="O602" s="78">
        <v>8558.3700000000008</v>
      </c>
      <c r="P602" s="78">
        <v>52.68</v>
      </c>
      <c r="Q602" s="78" t="s">
        <v>162</v>
      </c>
      <c r="R602" s="78">
        <v>61.69</v>
      </c>
      <c r="S602" s="78" t="s">
        <v>162</v>
      </c>
      <c r="T602" s="78">
        <v>1087.69</v>
      </c>
      <c r="U602" s="78">
        <v>1091.82</v>
      </c>
      <c r="V602" s="78">
        <v>1057.1300000000001</v>
      </c>
      <c r="W602" s="78">
        <v>1057.27</v>
      </c>
      <c r="X602" s="78">
        <v>13408042</v>
      </c>
    </row>
    <row r="603" spans="1:24" x14ac:dyDescent="0.2">
      <c r="A603" s="78" t="s">
        <v>760</v>
      </c>
      <c r="B603" s="78">
        <v>17.149999999999999</v>
      </c>
      <c r="C603" s="78">
        <v>17.149999999999999</v>
      </c>
      <c r="D603" s="78">
        <v>16.72</v>
      </c>
      <c r="E603" s="78">
        <v>16.72</v>
      </c>
      <c r="F603" s="78">
        <v>845271</v>
      </c>
      <c r="G603" s="78">
        <v>17.11</v>
      </c>
      <c r="H603" s="78">
        <v>16.920000000000002</v>
      </c>
      <c r="I603" s="78">
        <v>16.989999999999998</v>
      </c>
      <c r="J603" s="78">
        <v>16.989999999999998</v>
      </c>
      <c r="K603" s="78" t="s">
        <v>162</v>
      </c>
      <c r="L603" s="78">
        <v>0</v>
      </c>
      <c r="M603" s="78">
        <v>8452.7099999999991</v>
      </c>
      <c r="N603" s="78">
        <v>9851.24</v>
      </c>
      <c r="O603" s="78">
        <v>8737.41</v>
      </c>
      <c r="P603" s="78">
        <v>56.75</v>
      </c>
      <c r="Q603" s="78" t="s">
        <v>162</v>
      </c>
      <c r="R603" s="78">
        <v>63.57</v>
      </c>
      <c r="S603" s="78" t="s">
        <v>162</v>
      </c>
      <c r="T603" s="78">
        <v>1035.94</v>
      </c>
      <c r="U603" s="78">
        <v>1057.04</v>
      </c>
      <c r="V603" s="78">
        <v>1015.67</v>
      </c>
      <c r="W603" s="78">
        <v>1030.5999999999999</v>
      </c>
      <c r="X603" s="78">
        <v>12582243</v>
      </c>
    </row>
    <row r="604" spans="1:24" x14ac:dyDescent="0.2">
      <c r="A604" s="78" t="s">
        <v>761</v>
      </c>
      <c r="B604" s="78">
        <v>16.53</v>
      </c>
      <c r="C604" s="78">
        <v>16.89</v>
      </c>
      <c r="D604" s="78">
        <v>16.350000000000001</v>
      </c>
      <c r="E604" s="78">
        <v>16.600000000000001</v>
      </c>
      <c r="F604" s="78">
        <v>518246</v>
      </c>
      <c r="G604" s="78">
        <v>17.04</v>
      </c>
      <c r="H604" s="78">
        <v>16.95</v>
      </c>
      <c r="I604" s="78">
        <v>16.96</v>
      </c>
      <c r="J604" s="78">
        <v>17.010000000000002</v>
      </c>
      <c r="K604" s="78" t="s">
        <v>162</v>
      </c>
      <c r="L604" s="78">
        <v>0</v>
      </c>
      <c r="M604" s="78">
        <v>5182.46</v>
      </c>
      <c r="N604" s="78">
        <v>9784.49</v>
      </c>
      <c r="O604" s="78">
        <v>8321.7800000000007</v>
      </c>
      <c r="P604" s="78">
        <v>57.33</v>
      </c>
      <c r="Q604" s="78" t="s">
        <v>162</v>
      </c>
      <c r="R604" s="78">
        <v>59.38</v>
      </c>
      <c r="S604" s="78" t="s">
        <v>162</v>
      </c>
      <c r="T604" s="78">
        <v>1028.56</v>
      </c>
      <c r="U604" s="78">
        <v>1051.51</v>
      </c>
      <c r="V604" s="78">
        <v>1026.46</v>
      </c>
      <c r="W604" s="78">
        <v>1050.72</v>
      </c>
      <c r="X604" s="78">
        <v>10557293</v>
      </c>
    </row>
    <row r="605" spans="1:24" x14ac:dyDescent="0.2">
      <c r="A605" s="78" t="s">
        <v>762</v>
      </c>
      <c r="B605" s="78">
        <v>16.78</v>
      </c>
      <c r="C605" s="78">
        <v>17.149999999999999</v>
      </c>
      <c r="D605" s="78">
        <v>16.7</v>
      </c>
      <c r="E605" s="78">
        <v>17.09</v>
      </c>
      <c r="F605" s="78">
        <v>716557</v>
      </c>
      <c r="G605" s="78">
        <v>17.02</v>
      </c>
      <c r="H605" s="78">
        <v>16.989999999999998</v>
      </c>
      <c r="I605" s="78">
        <v>16.97</v>
      </c>
      <c r="J605" s="78">
        <v>17.02</v>
      </c>
      <c r="K605" s="78" t="s">
        <v>162</v>
      </c>
      <c r="L605" s="78">
        <v>0</v>
      </c>
      <c r="M605" s="78">
        <v>7165.57</v>
      </c>
      <c r="N605" s="78">
        <v>8881.4500000000007</v>
      </c>
      <c r="O605" s="78">
        <v>8113.43</v>
      </c>
      <c r="P605" s="78">
        <v>53.49</v>
      </c>
      <c r="Q605" s="78" t="s">
        <v>162</v>
      </c>
      <c r="R605" s="78">
        <v>59.45</v>
      </c>
      <c r="S605" s="78" t="s">
        <v>162</v>
      </c>
      <c r="T605" s="78">
        <v>1049.21</v>
      </c>
      <c r="U605" s="78">
        <v>1069.3900000000001</v>
      </c>
      <c r="V605" s="78">
        <v>1048.73</v>
      </c>
      <c r="W605" s="78">
        <v>1068.8599999999999</v>
      </c>
      <c r="X605" s="78">
        <v>12160100</v>
      </c>
    </row>
    <row r="606" spans="1:24" x14ac:dyDescent="0.2">
      <c r="A606" s="78" t="s">
        <v>763</v>
      </c>
      <c r="B606" s="78">
        <v>17.149999999999999</v>
      </c>
      <c r="C606" s="78">
        <v>17.54</v>
      </c>
      <c r="D606" s="78">
        <v>17.05</v>
      </c>
      <c r="E606" s="78">
        <v>17.52</v>
      </c>
      <c r="F606" s="78">
        <v>1468948</v>
      </c>
      <c r="G606" s="78">
        <v>17.02</v>
      </c>
      <c r="H606" s="78">
        <v>17.05</v>
      </c>
      <c r="I606" s="78">
        <v>17.02</v>
      </c>
      <c r="J606" s="78">
        <v>17.05</v>
      </c>
      <c r="K606" s="78" t="s">
        <v>162</v>
      </c>
      <c r="L606" s="78">
        <v>0</v>
      </c>
      <c r="M606" s="78">
        <v>14689.48</v>
      </c>
      <c r="N606" s="78">
        <v>8628.5499999999993</v>
      </c>
      <c r="O606" s="78">
        <v>8651.1200000000008</v>
      </c>
      <c r="P606" s="78">
        <v>52.64</v>
      </c>
      <c r="Q606" s="78" t="s">
        <v>162</v>
      </c>
      <c r="R606" s="78">
        <v>57.95</v>
      </c>
      <c r="S606" s="78" t="s">
        <v>162</v>
      </c>
      <c r="T606" s="78">
        <v>1066.7</v>
      </c>
      <c r="U606" s="78">
        <v>1082.78</v>
      </c>
      <c r="V606" s="78">
        <v>1057.44</v>
      </c>
      <c r="W606" s="78">
        <v>1080.78</v>
      </c>
      <c r="X606" s="78">
        <v>13950763</v>
      </c>
    </row>
    <row r="607" spans="1:24" x14ac:dyDescent="0.2">
      <c r="A607" s="78" t="s">
        <v>764</v>
      </c>
      <c r="B607" s="78">
        <v>17.559999999999999</v>
      </c>
      <c r="C607" s="78">
        <v>18.02</v>
      </c>
      <c r="D607" s="78">
        <v>17.260000000000002</v>
      </c>
      <c r="E607" s="78">
        <v>17.45</v>
      </c>
      <c r="F607" s="78">
        <v>1964506</v>
      </c>
      <c r="G607" s="78">
        <v>17.079999999999998</v>
      </c>
      <c r="H607" s="78">
        <v>17.12</v>
      </c>
      <c r="I607" s="78">
        <v>17.03</v>
      </c>
      <c r="J607" s="78">
        <v>17.079999999999998</v>
      </c>
      <c r="K607" s="78" t="s">
        <v>162</v>
      </c>
      <c r="L607" s="78">
        <v>0</v>
      </c>
      <c r="M607" s="78">
        <v>19645.060000000001</v>
      </c>
      <c r="N607" s="78">
        <v>11027.06</v>
      </c>
      <c r="O607" s="78">
        <v>10192.950000000001</v>
      </c>
      <c r="P607" s="78">
        <v>53.4</v>
      </c>
      <c r="Q607" s="78" t="s">
        <v>162</v>
      </c>
      <c r="R607" s="78">
        <v>61.65</v>
      </c>
      <c r="S607" s="78" t="s">
        <v>162</v>
      </c>
      <c r="T607" s="78">
        <v>1079.33</v>
      </c>
      <c r="U607" s="78">
        <v>1117.69</v>
      </c>
      <c r="V607" s="78">
        <v>1077.31</v>
      </c>
      <c r="W607" s="78">
        <v>1096.3</v>
      </c>
      <c r="X607" s="78">
        <v>15481149</v>
      </c>
    </row>
    <row r="608" spans="1:24" x14ac:dyDescent="0.2">
      <c r="A608" s="78" t="s">
        <v>765</v>
      </c>
      <c r="B608" s="78">
        <v>17.57</v>
      </c>
      <c r="C608" s="78">
        <v>17.989999999999998</v>
      </c>
      <c r="D608" s="78">
        <v>17.37</v>
      </c>
      <c r="E608" s="78">
        <v>17.899999999999999</v>
      </c>
      <c r="F608" s="78">
        <v>1482198</v>
      </c>
      <c r="G608" s="78">
        <v>17.309999999999999</v>
      </c>
      <c r="H608" s="78">
        <v>17.21</v>
      </c>
      <c r="I608" s="78">
        <v>17.059999999999999</v>
      </c>
      <c r="J608" s="78">
        <v>17.11</v>
      </c>
      <c r="K608" s="78" t="s">
        <v>162</v>
      </c>
      <c r="L608" s="78">
        <v>0</v>
      </c>
      <c r="M608" s="78">
        <v>14821.98</v>
      </c>
      <c r="N608" s="78">
        <v>12300.91</v>
      </c>
      <c r="O608" s="78">
        <v>11076.08</v>
      </c>
      <c r="P608" s="78">
        <v>55.99</v>
      </c>
      <c r="Q608" s="78" t="s">
        <v>162</v>
      </c>
      <c r="R608" s="78">
        <v>62.08</v>
      </c>
      <c r="S608" s="78" t="s">
        <v>162</v>
      </c>
      <c r="T608" s="78">
        <v>1096.19</v>
      </c>
      <c r="U608" s="78">
        <v>1139.57</v>
      </c>
      <c r="V608" s="78">
        <v>1096.19</v>
      </c>
      <c r="W608" s="78">
        <v>1139.57</v>
      </c>
      <c r="X608" s="78">
        <v>17356196</v>
      </c>
    </row>
    <row r="609" spans="1:24" x14ac:dyDescent="0.2">
      <c r="A609" s="78" t="s">
        <v>766</v>
      </c>
      <c r="B609" s="78">
        <v>17.809999999999999</v>
      </c>
      <c r="C609" s="78">
        <v>18.25</v>
      </c>
      <c r="D609" s="78">
        <v>17.809999999999999</v>
      </c>
      <c r="E609" s="78">
        <v>18.079999999999998</v>
      </c>
      <c r="F609" s="78">
        <v>2034449</v>
      </c>
      <c r="G609" s="78">
        <v>17.61</v>
      </c>
      <c r="H609" s="78">
        <v>17.32</v>
      </c>
      <c r="I609" s="78">
        <v>17.11</v>
      </c>
      <c r="J609" s="78">
        <v>17.149999999999999</v>
      </c>
      <c r="K609" s="78" t="s">
        <v>162</v>
      </c>
      <c r="L609" s="78">
        <v>0</v>
      </c>
      <c r="M609" s="78">
        <v>20344.490000000002</v>
      </c>
      <c r="N609" s="78">
        <v>15333.32</v>
      </c>
      <c r="O609" s="78">
        <v>12558.9</v>
      </c>
      <c r="P609" s="78">
        <v>57.78</v>
      </c>
      <c r="Q609" s="78" t="s">
        <v>162</v>
      </c>
      <c r="R609" s="78">
        <v>61.61</v>
      </c>
      <c r="S609" s="78" t="s">
        <v>162</v>
      </c>
      <c r="T609" s="78">
        <v>1141.57</v>
      </c>
      <c r="U609" s="78">
        <v>1153.07</v>
      </c>
      <c r="V609" s="78">
        <v>1129.74</v>
      </c>
      <c r="W609" s="78">
        <v>1143.2</v>
      </c>
      <c r="X609" s="78">
        <v>17169449</v>
      </c>
    </row>
    <row r="610" spans="1:24" x14ac:dyDescent="0.2">
      <c r="A610" s="78" t="s">
        <v>767</v>
      </c>
      <c r="B610" s="78">
        <v>18.010000000000002</v>
      </c>
      <c r="C610" s="78">
        <v>18.18</v>
      </c>
      <c r="D610" s="78">
        <v>17.77</v>
      </c>
      <c r="E610" s="78">
        <v>17.89</v>
      </c>
      <c r="F610" s="78">
        <v>1252468</v>
      </c>
      <c r="G610" s="78">
        <v>17.77</v>
      </c>
      <c r="H610" s="78">
        <v>17.39</v>
      </c>
      <c r="I610" s="78">
        <v>17.12</v>
      </c>
      <c r="J610" s="78">
        <v>17.18</v>
      </c>
      <c r="K610" s="78" t="s">
        <v>162</v>
      </c>
      <c r="L610" s="78">
        <v>0</v>
      </c>
      <c r="M610" s="78">
        <v>12524.68</v>
      </c>
      <c r="N610" s="78">
        <v>16405.14</v>
      </c>
      <c r="O610" s="78">
        <v>12643.29</v>
      </c>
      <c r="P610" s="78">
        <v>59.28</v>
      </c>
      <c r="Q610" s="78" t="s">
        <v>162</v>
      </c>
      <c r="R610" s="78">
        <v>61.93</v>
      </c>
      <c r="S610" s="78" t="s">
        <v>162</v>
      </c>
      <c r="T610" s="78">
        <v>1140.73</v>
      </c>
      <c r="U610" s="78">
        <v>1149.47</v>
      </c>
      <c r="V610" s="78">
        <v>1118.8499999999999</v>
      </c>
      <c r="W610" s="78">
        <v>1129.48</v>
      </c>
      <c r="X610" s="78">
        <v>17598208</v>
      </c>
    </row>
    <row r="611" spans="1:24" x14ac:dyDescent="0.2">
      <c r="A611" s="78" t="s">
        <v>768</v>
      </c>
      <c r="B611" s="78">
        <v>17.850000000000001</v>
      </c>
      <c r="C611" s="78">
        <v>18.05</v>
      </c>
      <c r="D611" s="78">
        <v>17.47</v>
      </c>
      <c r="E611" s="78">
        <v>17.59</v>
      </c>
      <c r="F611" s="78">
        <v>1327637</v>
      </c>
      <c r="G611" s="78">
        <v>17.78</v>
      </c>
      <c r="H611" s="78">
        <v>17.399999999999999</v>
      </c>
      <c r="I611" s="78">
        <v>17.14</v>
      </c>
      <c r="J611" s="78">
        <v>17.21</v>
      </c>
      <c r="K611" s="78" t="s">
        <v>162</v>
      </c>
      <c r="L611" s="78">
        <v>0</v>
      </c>
      <c r="M611" s="78">
        <v>13276.37</v>
      </c>
      <c r="N611" s="78">
        <v>16122.52</v>
      </c>
      <c r="O611" s="78">
        <v>12375.53</v>
      </c>
      <c r="P611" s="78">
        <v>56.48</v>
      </c>
      <c r="Q611" s="78" t="s">
        <v>162</v>
      </c>
      <c r="R611" s="78">
        <v>60.28</v>
      </c>
      <c r="S611" s="78" t="s">
        <v>162</v>
      </c>
      <c r="T611" s="78">
        <v>1124.79</v>
      </c>
      <c r="U611" s="78">
        <v>1138.0899999999999</v>
      </c>
      <c r="V611" s="78">
        <v>1118.6300000000001</v>
      </c>
      <c r="W611" s="78">
        <v>1127.97</v>
      </c>
      <c r="X611" s="78">
        <v>16214187</v>
      </c>
    </row>
    <row r="612" spans="1:24" x14ac:dyDescent="0.2">
      <c r="A612" s="78" t="s">
        <v>769</v>
      </c>
      <c r="B612" s="78">
        <v>17.78</v>
      </c>
      <c r="C612" s="78">
        <v>17.89</v>
      </c>
      <c r="D612" s="78">
        <v>17.440000000000001</v>
      </c>
      <c r="E612" s="78">
        <v>17.46</v>
      </c>
      <c r="F612" s="78">
        <v>1004818</v>
      </c>
      <c r="G612" s="78">
        <v>17.78</v>
      </c>
      <c r="H612" s="78">
        <v>17.43</v>
      </c>
      <c r="I612" s="78">
        <v>17.149999999999999</v>
      </c>
      <c r="J612" s="78">
        <v>17.239999999999998</v>
      </c>
      <c r="K612" s="78" t="s">
        <v>162</v>
      </c>
      <c r="L612" s="78">
        <v>0</v>
      </c>
      <c r="M612" s="78">
        <v>10048.18</v>
      </c>
      <c r="N612" s="78">
        <v>14203.14</v>
      </c>
      <c r="O612" s="78">
        <v>12615.1</v>
      </c>
      <c r="P612" s="78">
        <v>58.47</v>
      </c>
      <c r="Q612" s="78" t="s">
        <v>162</v>
      </c>
      <c r="R612" s="78">
        <v>62.3</v>
      </c>
      <c r="S612" s="78" t="s">
        <v>162</v>
      </c>
      <c r="T612" s="78">
        <v>1125.77</v>
      </c>
      <c r="U612" s="78">
        <v>1156.0899999999999</v>
      </c>
      <c r="V612" s="78">
        <v>1116.01</v>
      </c>
      <c r="W612" s="78">
        <v>1116.01</v>
      </c>
      <c r="X612" s="78">
        <v>18433527</v>
      </c>
    </row>
    <row r="613" spans="1:24" x14ac:dyDescent="0.2">
      <c r="A613" s="78" t="s">
        <v>770</v>
      </c>
      <c r="B613" s="78">
        <v>17.329999999999998</v>
      </c>
      <c r="C613" s="78">
        <v>18.5</v>
      </c>
      <c r="D613" s="78">
        <v>17.12</v>
      </c>
      <c r="E613" s="78">
        <v>18.5</v>
      </c>
      <c r="F613" s="78">
        <v>2841337</v>
      </c>
      <c r="G613" s="78">
        <v>17.899999999999999</v>
      </c>
      <c r="H613" s="78">
        <v>17.61</v>
      </c>
      <c r="I613" s="78">
        <v>17.260000000000002</v>
      </c>
      <c r="J613" s="78">
        <v>17.27</v>
      </c>
      <c r="K613" s="78" t="s">
        <v>162</v>
      </c>
      <c r="L613" s="78">
        <v>0</v>
      </c>
      <c r="M613" s="78">
        <v>28413.37</v>
      </c>
      <c r="N613" s="78">
        <v>16921.419999999998</v>
      </c>
      <c r="O613" s="78">
        <v>14611.16</v>
      </c>
      <c r="P613" s="78">
        <v>64.87</v>
      </c>
      <c r="Q613" s="78" t="s">
        <v>162</v>
      </c>
      <c r="R613" s="78">
        <v>65.849999999999994</v>
      </c>
      <c r="S613" s="78" t="s">
        <v>162</v>
      </c>
      <c r="T613" s="78">
        <v>1109.96</v>
      </c>
      <c r="U613" s="78">
        <v>1153.77</v>
      </c>
      <c r="V613" s="78">
        <v>1107.3399999999999</v>
      </c>
      <c r="W613" s="78">
        <v>1153.77</v>
      </c>
      <c r="X613" s="78">
        <v>15878729</v>
      </c>
    </row>
    <row r="614" spans="1:24" x14ac:dyDescent="0.2">
      <c r="A614" s="78" t="s">
        <v>771</v>
      </c>
      <c r="B614" s="78">
        <v>18.47</v>
      </c>
      <c r="C614" s="78">
        <v>18.71</v>
      </c>
      <c r="D614" s="78">
        <v>18.3</v>
      </c>
      <c r="E614" s="78">
        <v>18.649999999999999</v>
      </c>
      <c r="F614" s="78">
        <v>2672272</v>
      </c>
      <c r="G614" s="78">
        <v>18.02</v>
      </c>
      <c r="H614" s="78">
        <v>17.809999999999999</v>
      </c>
      <c r="I614" s="78">
        <v>17.38</v>
      </c>
      <c r="J614" s="78">
        <v>17.3</v>
      </c>
      <c r="K614" s="78" t="s">
        <v>162</v>
      </c>
      <c r="L614" s="78">
        <v>0</v>
      </c>
      <c r="M614" s="78">
        <v>26722.720000000001</v>
      </c>
      <c r="N614" s="78">
        <v>18197.060000000001</v>
      </c>
      <c r="O614" s="78">
        <v>16765.189999999999</v>
      </c>
      <c r="P614" s="78">
        <v>64.08</v>
      </c>
      <c r="Q614" s="78" t="s">
        <v>162</v>
      </c>
      <c r="R614" s="78">
        <v>63.95</v>
      </c>
      <c r="S614" s="78" t="s">
        <v>162</v>
      </c>
      <c r="T614" s="78">
        <v>1161.08</v>
      </c>
      <c r="U614" s="78">
        <v>1179.46</v>
      </c>
      <c r="V614" s="78">
        <v>1160.45</v>
      </c>
      <c r="W614" s="78">
        <v>1178.5899999999999</v>
      </c>
      <c r="X614" s="78">
        <v>19928651</v>
      </c>
    </row>
    <row r="615" spans="1:24" x14ac:dyDescent="0.2">
      <c r="A615" s="78" t="s">
        <v>772</v>
      </c>
      <c r="B615" s="78">
        <v>18.649999999999999</v>
      </c>
      <c r="C615" s="78">
        <v>18.850000000000001</v>
      </c>
      <c r="D615" s="78">
        <v>18.37</v>
      </c>
      <c r="E615" s="78">
        <v>18.649999999999999</v>
      </c>
      <c r="F615" s="78">
        <v>2446287</v>
      </c>
      <c r="G615" s="78">
        <v>18.170000000000002</v>
      </c>
      <c r="H615" s="78">
        <v>17.97</v>
      </c>
      <c r="I615" s="78">
        <v>17.48</v>
      </c>
      <c r="J615" s="78">
        <v>17.34</v>
      </c>
      <c r="K615" s="78" t="s">
        <v>162</v>
      </c>
      <c r="L615" s="78">
        <v>0</v>
      </c>
      <c r="M615" s="78">
        <v>24462.87</v>
      </c>
      <c r="N615" s="78">
        <v>20584.7</v>
      </c>
      <c r="O615" s="78">
        <v>18494.919999999998</v>
      </c>
      <c r="P615" s="78">
        <v>59.63</v>
      </c>
      <c r="Q615" s="78" t="s">
        <v>162</v>
      </c>
      <c r="R615" s="78">
        <v>64.08</v>
      </c>
      <c r="S615" s="78" t="s">
        <v>162</v>
      </c>
      <c r="T615" s="78">
        <v>1181.3599999999999</v>
      </c>
      <c r="U615" s="78">
        <v>1208.1300000000001</v>
      </c>
      <c r="V615" s="78">
        <v>1177.5899999999999</v>
      </c>
      <c r="W615" s="78">
        <v>1203.31</v>
      </c>
      <c r="X615" s="78">
        <v>20958971</v>
      </c>
    </row>
    <row r="616" spans="1:24" x14ac:dyDescent="0.2">
      <c r="A616" s="78" t="s">
        <v>773</v>
      </c>
      <c r="B616" s="78">
        <v>18.559999999999999</v>
      </c>
      <c r="C616" s="78">
        <v>18.73</v>
      </c>
      <c r="D616" s="78">
        <v>17.73</v>
      </c>
      <c r="E616" s="78">
        <v>17.87</v>
      </c>
      <c r="F616" s="78">
        <v>1996677</v>
      </c>
      <c r="G616" s="78">
        <v>18.23</v>
      </c>
      <c r="H616" s="78">
        <v>18</v>
      </c>
      <c r="I616" s="78">
        <v>17.53</v>
      </c>
      <c r="J616" s="78">
        <v>17.37</v>
      </c>
      <c r="K616" s="78" t="s">
        <v>162</v>
      </c>
      <c r="L616" s="78">
        <v>0</v>
      </c>
      <c r="M616" s="78">
        <v>19966.77</v>
      </c>
      <c r="N616" s="78">
        <v>21922.78</v>
      </c>
      <c r="O616" s="78">
        <v>19022.650000000001</v>
      </c>
      <c r="P616" s="78">
        <v>55.89</v>
      </c>
      <c r="Q616" s="78" t="s">
        <v>162</v>
      </c>
      <c r="R616" s="78">
        <v>60.32</v>
      </c>
      <c r="S616" s="78" t="s">
        <v>162</v>
      </c>
      <c r="T616" s="78">
        <v>1205.6199999999999</v>
      </c>
      <c r="U616" s="78">
        <v>1207.23</v>
      </c>
      <c r="V616" s="78">
        <v>1148.81</v>
      </c>
      <c r="W616" s="78">
        <v>1150.3900000000001</v>
      </c>
      <c r="X616" s="78">
        <v>20110375</v>
      </c>
    </row>
    <row r="617" spans="1:24" x14ac:dyDescent="0.2">
      <c r="A617" s="78" t="s">
        <v>774</v>
      </c>
      <c r="B617" s="78">
        <v>17.62</v>
      </c>
      <c r="C617" s="78">
        <v>18.18</v>
      </c>
      <c r="D617" s="78">
        <v>17.62</v>
      </c>
      <c r="E617" s="78">
        <v>17.97</v>
      </c>
      <c r="F617" s="78">
        <v>983378</v>
      </c>
      <c r="G617" s="78">
        <v>18.329999999999998</v>
      </c>
      <c r="H617" s="78">
        <v>18.059999999999999</v>
      </c>
      <c r="I617" s="78">
        <v>17.59</v>
      </c>
      <c r="J617" s="78">
        <v>17.39</v>
      </c>
      <c r="K617" s="78" t="s">
        <v>162</v>
      </c>
      <c r="L617" s="78">
        <v>0</v>
      </c>
      <c r="M617" s="78">
        <v>9833.7800000000007</v>
      </c>
      <c r="N617" s="78">
        <v>21879.9</v>
      </c>
      <c r="O617" s="78">
        <v>18041.52</v>
      </c>
      <c r="P617" s="78">
        <v>57.73</v>
      </c>
      <c r="Q617" s="78" t="s">
        <v>162</v>
      </c>
      <c r="R617" s="78">
        <v>60.33</v>
      </c>
      <c r="S617" s="78" t="s">
        <v>162</v>
      </c>
      <c r="T617" s="78">
        <v>1150.25</v>
      </c>
      <c r="U617" s="78">
        <v>1166.21</v>
      </c>
      <c r="V617" s="78">
        <v>1133.1600000000001</v>
      </c>
      <c r="W617" s="78">
        <v>1158.3499999999999</v>
      </c>
      <c r="X617" s="78">
        <v>14411688</v>
      </c>
    </row>
    <row r="618" spans="1:24" x14ac:dyDescent="0.2">
      <c r="A618" s="78" t="s">
        <v>775</v>
      </c>
      <c r="B618" s="78">
        <v>18.16</v>
      </c>
      <c r="C618" s="78">
        <v>18.16</v>
      </c>
      <c r="D618" s="78">
        <v>17.7</v>
      </c>
      <c r="E618" s="78">
        <v>17.850000000000001</v>
      </c>
      <c r="F618" s="78">
        <v>1575549</v>
      </c>
      <c r="G618" s="78">
        <v>18.2</v>
      </c>
      <c r="H618" s="78">
        <v>18.05</v>
      </c>
      <c r="I618" s="78">
        <v>17.63</v>
      </c>
      <c r="J618" s="78">
        <v>17.41</v>
      </c>
      <c r="K618" s="78" t="s">
        <v>162</v>
      </c>
      <c r="L618" s="78">
        <v>0</v>
      </c>
      <c r="M618" s="78">
        <v>15755.49</v>
      </c>
      <c r="N618" s="78">
        <v>19348.330000000002</v>
      </c>
      <c r="O618" s="78">
        <v>18134.87</v>
      </c>
      <c r="P618" s="78">
        <v>57.8</v>
      </c>
      <c r="Q618" s="78" t="s">
        <v>162</v>
      </c>
      <c r="R618" s="78">
        <v>62.07</v>
      </c>
      <c r="S618" s="78" t="s">
        <v>162</v>
      </c>
      <c r="T618" s="78">
        <v>1155.81</v>
      </c>
      <c r="U618" s="78">
        <v>1168.47</v>
      </c>
      <c r="V618" s="78">
        <v>1136.4000000000001</v>
      </c>
      <c r="W618" s="78">
        <v>1136.98</v>
      </c>
      <c r="X618" s="78">
        <v>13991334</v>
      </c>
    </row>
    <row r="619" spans="1:24" x14ac:dyDescent="0.2">
      <c r="A619" s="78" t="s">
        <v>776</v>
      </c>
      <c r="B619" s="78">
        <v>17.760000000000002</v>
      </c>
      <c r="C619" s="78">
        <v>18.91</v>
      </c>
      <c r="D619" s="78">
        <v>17.3</v>
      </c>
      <c r="E619" s="78">
        <v>18.579999999999998</v>
      </c>
      <c r="F619" s="78">
        <v>4515806</v>
      </c>
      <c r="G619" s="78">
        <v>18.18</v>
      </c>
      <c r="H619" s="78">
        <v>18.100000000000001</v>
      </c>
      <c r="I619" s="78">
        <v>17.71</v>
      </c>
      <c r="J619" s="78">
        <v>17.440000000000001</v>
      </c>
      <c r="K619" s="78" t="s">
        <v>162</v>
      </c>
      <c r="L619" s="78">
        <v>0</v>
      </c>
      <c r="M619" s="78">
        <v>45158.06</v>
      </c>
      <c r="N619" s="78">
        <v>23035.39</v>
      </c>
      <c r="O619" s="78">
        <v>20616.23</v>
      </c>
      <c r="P619" s="78">
        <v>62.65</v>
      </c>
      <c r="Q619" s="78" t="s">
        <v>162</v>
      </c>
      <c r="R619" s="78">
        <v>67.260000000000005</v>
      </c>
      <c r="S619" s="78" t="s">
        <v>162</v>
      </c>
      <c r="T619" s="78">
        <v>1137.1500000000001</v>
      </c>
      <c r="U619" s="78">
        <v>1147.02</v>
      </c>
      <c r="V619" s="78">
        <v>1095.6500000000001</v>
      </c>
      <c r="W619" s="78">
        <v>1124.0999999999999</v>
      </c>
      <c r="X619" s="78">
        <v>13415517</v>
      </c>
    </row>
    <row r="620" spans="1:24" x14ac:dyDescent="0.2">
      <c r="A620" s="78" t="s">
        <v>777</v>
      </c>
      <c r="B620" s="78">
        <v>18.920000000000002</v>
      </c>
      <c r="C620" s="78">
        <v>19.239999999999998</v>
      </c>
      <c r="D620" s="78">
        <v>18.46</v>
      </c>
      <c r="E620" s="78">
        <v>18.579999999999998</v>
      </c>
      <c r="F620" s="78">
        <v>4803658</v>
      </c>
      <c r="G620" s="78">
        <v>18.170000000000002</v>
      </c>
      <c r="H620" s="78">
        <v>18.170000000000002</v>
      </c>
      <c r="I620" s="78">
        <v>17.78</v>
      </c>
      <c r="J620" s="78">
        <v>17.47</v>
      </c>
      <c r="K620" s="78" t="s">
        <v>162</v>
      </c>
      <c r="L620" s="78">
        <v>0</v>
      </c>
      <c r="M620" s="78">
        <v>48036.58</v>
      </c>
      <c r="N620" s="78">
        <v>27750.13</v>
      </c>
      <c r="O620" s="78">
        <v>24167.42</v>
      </c>
      <c r="P620" s="78">
        <v>63.98</v>
      </c>
      <c r="Q620" s="78" t="s">
        <v>162</v>
      </c>
      <c r="R620" s="78">
        <v>67.430000000000007</v>
      </c>
      <c r="S620" s="78" t="s">
        <v>162</v>
      </c>
      <c r="T620" s="78">
        <v>1126.0999999999999</v>
      </c>
      <c r="U620" s="78">
        <v>1143.3699999999999</v>
      </c>
      <c r="V620" s="78">
        <v>1117.3399999999999</v>
      </c>
      <c r="W620" s="78">
        <v>1134.02</v>
      </c>
      <c r="X620" s="78">
        <v>11352306</v>
      </c>
    </row>
    <row r="621" spans="1:24" x14ac:dyDescent="0.2">
      <c r="A621" s="78" t="s">
        <v>778</v>
      </c>
      <c r="B621" s="78">
        <v>18.8</v>
      </c>
      <c r="C621" s="78">
        <v>19.149999999999999</v>
      </c>
      <c r="D621" s="78">
        <v>18.600000000000001</v>
      </c>
      <c r="E621" s="78">
        <v>19.14</v>
      </c>
      <c r="F621" s="78">
        <v>5141674</v>
      </c>
      <c r="G621" s="78">
        <v>18.420000000000002</v>
      </c>
      <c r="H621" s="78">
        <v>18.329999999999998</v>
      </c>
      <c r="I621" s="78">
        <v>17.86</v>
      </c>
      <c r="J621" s="78">
        <v>17.510000000000002</v>
      </c>
      <c r="K621" s="78" t="s">
        <v>162</v>
      </c>
      <c r="L621" s="78">
        <v>0</v>
      </c>
      <c r="M621" s="78">
        <v>51416.74</v>
      </c>
      <c r="N621" s="78">
        <v>34040.129999999997</v>
      </c>
      <c r="O621" s="78">
        <v>27981.46</v>
      </c>
      <c r="P621" s="78">
        <v>62.47</v>
      </c>
      <c r="Q621" s="78" t="s">
        <v>162</v>
      </c>
      <c r="R621" s="78">
        <v>67.930000000000007</v>
      </c>
      <c r="S621" s="78" t="s">
        <v>162</v>
      </c>
      <c r="T621" s="78">
        <v>1135.45</v>
      </c>
      <c r="U621" s="78">
        <v>1191.1199999999999</v>
      </c>
      <c r="V621" s="78">
        <v>1135.45</v>
      </c>
      <c r="W621" s="78">
        <v>1190.1099999999999</v>
      </c>
      <c r="X621" s="78">
        <v>16891922</v>
      </c>
    </row>
    <row r="622" spans="1:24" x14ac:dyDescent="0.2">
      <c r="A622" s="78" t="s">
        <v>779</v>
      </c>
      <c r="B622" s="78">
        <v>19</v>
      </c>
      <c r="C622" s="78">
        <v>19.14</v>
      </c>
      <c r="D622" s="78">
        <v>18.75</v>
      </c>
      <c r="E622" s="78">
        <v>18.809999999999999</v>
      </c>
      <c r="F622" s="78">
        <v>3455435</v>
      </c>
      <c r="G622" s="78">
        <v>18.59</v>
      </c>
      <c r="H622" s="78">
        <v>18.46</v>
      </c>
      <c r="I622" s="78">
        <v>17.940000000000001</v>
      </c>
      <c r="J622" s="78">
        <v>17.54</v>
      </c>
      <c r="K622" s="78" t="s">
        <v>162</v>
      </c>
      <c r="L622" s="78">
        <v>0</v>
      </c>
      <c r="M622" s="78">
        <v>34554.35</v>
      </c>
      <c r="N622" s="78">
        <v>38984.239999999998</v>
      </c>
      <c r="O622" s="78">
        <v>30432.07</v>
      </c>
      <c r="P622" s="78">
        <v>61.04</v>
      </c>
      <c r="Q622" s="78" t="s">
        <v>162</v>
      </c>
      <c r="R622" s="78">
        <v>65.459999999999994</v>
      </c>
      <c r="S622" s="78" t="s">
        <v>162</v>
      </c>
      <c r="T622" s="78">
        <v>1196.17</v>
      </c>
      <c r="U622" s="78">
        <v>1208.33</v>
      </c>
      <c r="V622" s="78">
        <v>1187.31</v>
      </c>
      <c r="W622" s="78">
        <v>1188.8499999999999</v>
      </c>
      <c r="X622" s="78">
        <v>19517891</v>
      </c>
    </row>
    <row r="623" spans="1:24" x14ac:dyDescent="0.2">
      <c r="A623" s="78" t="s">
        <v>780</v>
      </c>
      <c r="B623" s="78">
        <v>19</v>
      </c>
      <c r="C623" s="78">
        <v>19.59</v>
      </c>
      <c r="D623" s="78">
        <v>18.87</v>
      </c>
      <c r="E623" s="78">
        <v>19.3</v>
      </c>
      <c r="F623" s="78">
        <v>3884963</v>
      </c>
      <c r="G623" s="78">
        <v>18.88</v>
      </c>
      <c r="H623" s="78">
        <v>18.54</v>
      </c>
      <c r="I623" s="78">
        <v>18.07</v>
      </c>
      <c r="J623" s="78">
        <v>17.579999999999998</v>
      </c>
      <c r="K623" s="78" t="s">
        <v>162</v>
      </c>
      <c r="L623" s="78">
        <v>0</v>
      </c>
      <c r="M623" s="78">
        <v>38849.629999999997</v>
      </c>
      <c r="N623" s="78">
        <v>43603.07</v>
      </c>
      <c r="O623" s="78">
        <v>31475.7</v>
      </c>
      <c r="P623" s="78">
        <v>63.71</v>
      </c>
      <c r="Q623" s="78" t="s">
        <v>162</v>
      </c>
      <c r="R623" s="78">
        <v>67.8</v>
      </c>
      <c r="S623" s="78" t="s">
        <v>162</v>
      </c>
      <c r="T623" s="78">
        <v>1186.73</v>
      </c>
      <c r="U623" s="78">
        <v>1202.83</v>
      </c>
      <c r="V623" s="78">
        <v>1182.54</v>
      </c>
      <c r="W623" s="78">
        <v>1202.83</v>
      </c>
      <c r="X623" s="78">
        <v>16244668</v>
      </c>
    </row>
    <row r="624" spans="1:24" x14ac:dyDescent="0.2">
      <c r="A624" s="78" t="s">
        <v>781</v>
      </c>
      <c r="B624" s="78">
        <v>19.47</v>
      </c>
      <c r="C624" s="78">
        <v>19.47</v>
      </c>
      <c r="D624" s="78">
        <v>18.71</v>
      </c>
      <c r="E624" s="78">
        <v>19</v>
      </c>
      <c r="F624" s="78">
        <v>4449629</v>
      </c>
      <c r="G624" s="78">
        <v>18.97</v>
      </c>
      <c r="H624" s="78">
        <v>18.579999999999998</v>
      </c>
      <c r="I624" s="78">
        <v>18.190000000000001</v>
      </c>
      <c r="J624" s="78">
        <v>17.61</v>
      </c>
      <c r="K624" s="78" t="s">
        <v>162</v>
      </c>
      <c r="L624" s="78">
        <v>0</v>
      </c>
      <c r="M624" s="78">
        <v>44496.29</v>
      </c>
      <c r="N624" s="78">
        <v>43470.720000000001</v>
      </c>
      <c r="O624" s="78">
        <v>33253.050000000003</v>
      </c>
      <c r="P624" s="78">
        <v>59.75</v>
      </c>
      <c r="Q624" s="78" t="s">
        <v>162</v>
      </c>
      <c r="R624" s="78">
        <v>60.73</v>
      </c>
      <c r="S624" s="78" t="s">
        <v>162</v>
      </c>
      <c r="T624" s="78">
        <v>1202.0899999999999</v>
      </c>
      <c r="U624" s="78">
        <v>1219.1199999999999</v>
      </c>
      <c r="V624" s="78">
        <v>1200.69</v>
      </c>
      <c r="W624" s="78">
        <v>1211.78</v>
      </c>
      <c r="X624" s="78">
        <v>16970664</v>
      </c>
    </row>
    <row r="625" spans="1:24" x14ac:dyDescent="0.2">
      <c r="A625" s="78" t="s">
        <v>782</v>
      </c>
      <c r="B625" s="78">
        <v>18.82</v>
      </c>
      <c r="C625" s="78">
        <v>19.48</v>
      </c>
      <c r="D625" s="78">
        <v>18.559999999999999</v>
      </c>
      <c r="E625" s="78">
        <v>19.02</v>
      </c>
      <c r="F625" s="78">
        <v>4339786</v>
      </c>
      <c r="G625" s="78">
        <v>19.05</v>
      </c>
      <c r="H625" s="78">
        <v>18.61</v>
      </c>
      <c r="I625" s="78">
        <v>18.29</v>
      </c>
      <c r="J625" s="78">
        <v>17.64</v>
      </c>
      <c r="K625" s="78" t="s">
        <v>162</v>
      </c>
      <c r="L625" s="78">
        <v>0</v>
      </c>
      <c r="M625" s="78">
        <v>43397.86</v>
      </c>
      <c r="N625" s="78">
        <v>42542.97</v>
      </c>
      <c r="O625" s="78">
        <v>35146.550000000003</v>
      </c>
      <c r="P625" s="78">
        <v>63.5</v>
      </c>
      <c r="Q625" s="78" t="s">
        <v>162</v>
      </c>
      <c r="R625" s="78">
        <v>62.56</v>
      </c>
      <c r="S625" s="78" t="s">
        <v>162</v>
      </c>
      <c r="T625" s="78">
        <v>1208.5</v>
      </c>
      <c r="U625" s="78">
        <v>1209.3699999999999</v>
      </c>
      <c r="V625" s="78">
        <v>1173.26</v>
      </c>
      <c r="W625" s="78">
        <v>1175.7</v>
      </c>
      <c r="X625" s="78">
        <v>16533909</v>
      </c>
    </row>
    <row r="626" spans="1:24" x14ac:dyDescent="0.2">
      <c r="A626" s="78" t="s">
        <v>783</v>
      </c>
      <c r="B626" s="78">
        <v>18.87</v>
      </c>
      <c r="C626" s="78">
        <v>18.97</v>
      </c>
      <c r="D626" s="78">
        <v>18.399999999999999</v>
      </c>
      <c r="E626" s="78">
        <v>18.559999999999999</v>
      </c>
      <c r="F626" s="78">
        <v>2986329</v>
      </c>
      <c r="G626" s="78">
        <v>18.940000000000001</v>
      </c>
      <c r="H626" s="78">
        <v>18.68</v>
      </c>
      <c r="I626" s="78">
        <v>18.34</v>
      </c>
      <c r="J626" s="78">
        <v>17.66</v>
      </c>
      <c r="K626" s="78" t="s">
        <v>162</v>
      </c>
      <c r="L626" s="78">
        <v>0</v>
      </c>
      <c r="M626" s="78">
        <v>29863.29</v>
      </c>
      <c r="N626" s="78">
        <v>38232.29</v>
      </c>
      <c r="O626" s="78">
        <v>36136.21</v>
      </c>
      <c r="P626" s="78">
        <v>64.930000000000007</v>
      </c>
      <c r="Q626" s="78" t="s">
        <v>162</v>
      </c>
      <c r="R626" s="78">
        <v>55.25</v>
      </c>
      <c r="S626" s="78" t="s">
        <v>162</v>
      </c>
      <c r="T626" s="78">
        <v>1172.0899999999999</v>
      </c>
      <c r="U626" s="78">
        <v>1195.92</v>
      </c>
      <c r="V626" s="78">
        <v>1165.32</v>
      </c>
      <c r="W626" s="78">
        <v>1185.96</v>
      </c>
      <c r="X626" s="78">
        <v>12980114</v>
      </c>
    </row>
    <row r="627" spans="1:24" x14ac:dyDescent="0.2">
      <c r="A627" s="78" t="s">
        <v>784</v>
      </c>
      <c r="B627" s="78">
        <v>18.66</v>
      </c>
      <c r="C627" s="78">
        <v>18.73</v>
      </c>
      <c r="D627" s="78">
        <v>18.149999999999999</v>
      </c>
      <c r="E627" s="78">
        <v>18.5</v>
      </c>
      <c r="F627" s="78">
        <v>2689879</v>
      </c>
      <c r="G627" s="78">
        <v>18.88</v>
      </c>
      <c r="H627" s="78">
        <v>18.73</v>
      </c>
      <c r="I627" s="78">
        <v>18.399999999999999</v>
      </c>
      <c r="J627" s="78">
        <v>17.68</v>
      </c>
      <c r="K627" s="78" t="s">
        <v>162</v>
      </c>
      <c r="L627" s="78">
        <v>0</v>
      </c>
      <c r="M627" s="78">
        <v>26898.79</v>
      </c>
      <c r="N627" s="78">
        <v>36701.17</v>
      </c>
      <c r="O627" s="78">
        <v>37842.71</v>
      </c>
      <c r="P627" s="78">
        <v>62.68</v>
      </c>
      <c r="Q627" s="78" t="s">
        <v>162</v>
      </c>
      <c r="R627" s="78">
        <v>56.09</v>
      </c>
      <c r="S627" s="78" t="s">
        <v>162</v>
      </c>
      <c r="T627" s="78">
        <v>1185.6400000000001</v>
      </c>
      <c r="U627" s="78">
        <v>1194.78</v>
      </c>
      <c r="V627" s="78">
        <v>1153.45</v>
      </c>
      <c r="W627" s="78">
        <v>1172.52</v>
      </c>
      <c r="X627" s="78">
        <v>14222932</v>
      </c>
    </row>
    <row r="628" spans="1:24" x14ac:dyDescent="0.2">
      <c r="A628" s="78" t="s">
        <v>785</v>
      </c>
      <c r="B628" s="78">
        <v>18.73</v>
      </c>
      <c r="C628" s="78">
        <v>18.850000000000001</v>
      </c>
      <c r="D628" s="78">
        <v>18.55</v>
      </c>
      <c r="E628" s="78">
        <v>18.7</v>
      </c>
      <c r="F628" s="78">
        <v>2745902</v>
      </c>
      <c r="G628" s="78">
        <v>18.760000000000002</v>
      </c>
      <c r="H628" s="78">
        <v>18.82</v>
      </c>
      <c r="I628" s="78">
        <v>18.43</v>
      </c>
      <c r="J628" s="78">
        <v>17.7</v>
      </c>
      <c r="K628" s="78" t="s">
        <v>162</v>
      </c>
      <c r="L628" s="78">
        <v>0</v>
      </c>
      <c r="M628" s="78">
        <v>27459.02</v>
      </c>
      <c r="N628" s="78">
        <v>34423.050000000003</v>
      </c>
      <c r="O628" s="78">
        <v>39013.06</v>
      </c>
      <c r="P628" s="78">
        <v>64.28</v>
      </c>
      <c r="Q628" s="78" t="s">
        <v>162</v>
      </c>
      <c r="R628" s="78">
        <v>58.03</v>
      </c>
      <c r="S628" s="78" t="s">
        <v>162</v>
      </c>
      <c r="T628" s="78">
        <v>1174.0899999999999</v>
      </c>
      <c r="U628" s="78">
        <v>1185.3699999999999</v>
      </c>
      <c r="V628" s="78">
        <v>1146.02</v>
      </c>
      <c r="W628" s="78">
        <v>1161.8699999999999</v>
      </c>
      <c r="X628" s="78">
        <v>14338272</v>
      </c>
    </row>
    <row r="629" spans="1:24" x14ac:dyDescent="0.2">
      <c r="A629" s="78" t="s">
        <v>786</v>
      </c>
      <c r="B629" s="78">
        <v>18.7</v>
      </c>
      <c r="C629" s="78">
        <v>19.07</v>
      </c>
      <c r="D629" s="78">
        <v>18.52</v>
      </c>
      <c r="E629" s="78">
        <v>19.03</v>
      </c>
      <c r="F629" s="78">
        <v>2483229</v>
      </c>
      <c r="G629" s="78">
        <v>18.760000000000002</v>
      </c>
      <c r="H629" s="78">
        <v>18.86</v>
      </c>
      <c r="I629" s="78">
        <v>18.48</v>
      </c>
      <c r="J629" s="78">
        <v>17.73</v>
      </c>
      <c r="K629" s="78" t="s">
        <v>162</v>
      </c>
      <c r="L629" s="78">
        <v>0</v>
      </c>
      <c r="M629" s="78">
        <v>24832.29</v>
      </c>
      <c r="N629" s="78">
        <v>30490.25</v>
      </c>
      <c r="O629" s="78">
        <v>36980.480000000003</v>
      </c>
      <c r="P629" s="78">
        <v>64.349999999999994</v>
      </c>
      <c r="Q629" s="78" t="s">
        <v>162</v>
      </c>
      <c r="R629" s="78">
        <v>59.51</v>
      </c>
      <c r="S629" s="78" t="s">
        <v>162</v>
      </c>
      <c r="T629" s="78">
        <v>1161.49</v>
      </c>
      <c r="U629" s="78">
        <v>1180.6099999999999</v>
      </c>
      <c r="V629" s="78">
        <v>1151.68</v>
      </c>
      <c r="W629" s="78">
        <v>1172.33</v>
      </c>
      <c r="X629" s="78">
        <v>13353812</v>
      </c>
    </row>
    <row r="630" spans="1:24" x14ac:dyDescent="0.2">
      <c r="A630" s="78" t="s">
        <v>787</v>
      </c>
      <c r="B630" s="78">
        <v>19</v>
      </c>
      <c r="C630" s="78">
        <v>19.04</v>
      </c>
      <c r="D630" s="78">
        <v>18.39</v>
      </c>
      <c r="E630" s="78">
        <v>18.5</v>
      </c>
      <c r="F630" s="78">
        <v>2281283</v>
      </c>
      <c r="G630" s="78">
        <v>18.66</v>
      </c>
      <c r="H630" s="78">
        <v>18.86</v>
      </c>
      <c r="I630" s="78">
        <v>18.510000000000002</v>
      </c>
      <c r="J630" s="78">
        <v>17.739999999999998</v>
      </c>
      <c r="K630" s="78" t="s">
        <v>162</v>
      </c>
      <c r="L630" s="78">
        <v>0</v>
      </c>
      <c r="M630" s="78">
        <v>22812.83</v>
      </c>
      <c r="N630" s="78">
        <v>26373.24</v>
      </c>
      <c r="O630" s="78">
        <v>34458.11</v>
      </c>
      <c r="P630" s="78">
        <v>60.93</v>
      </c>
      <c r="Q630" s="78" t="s">
        <v>162</v>
      </c>
      <c r="R630" s="78">
        <v>54</v>
      </c>
      <c r="S630" s="78" t="s">
        <v>162</v>
      </c>
      <c r="T630" s="78">
        <v>1175.6300000000001</v>
      </c>
      <c r="U630" s="78">
        <v>1186.29</v>
      </c>
      <c r="V630" s="78">
        <v>1160.02</v>
      </c>
      <c r="W630" s="78">
        <v>1180.6600000000001</v>
      </c>
      <c r="X630" s="78">
        <v>16202466</v>
      </c>
    </row>
    <row r="631" spans="1:24" x14ac:dyDescent="0.2">
      <c r="A631" s="78" t="s">
        <v>788</v>
      </c>
      <c r="B631" s="78">
        <v>18.440000000000001</v>
      </c>
      <c r="C631" s="78">
        <v>18.7</v>
      </c>
      <c r="D631" s="78">
        <v>18.11</v>
      </c>
      <c r="E631" s="78">
        <v>18.52</v>
      </c>
      <c r="F631" s="78">
        <v>3396023</v>
      </c>
      <c r="G631" s="78">
        <v>18.649999999999999</v>
      </c>
      <c r="H631" s="78">
        <v>18.79</v>
      </c>
      <c r="I631" s="78">
        <v>18.559999999999999</v>
      </c>
      <c r="J631" s="78">
        <v>17.739999999999998</v>
      </c>
      <c r="K631" s="78" t="s">
        <v>162</v>
      </c>
      <c r="L631" s="78">
        <v>0</v>
      </c>
      <c r="M631" s="78">
        <v>33960.230000000003</v>
      </c>
      <c r="N631" s="78">
        <v>27192.63</v>
      </c>
      <c r="O631" s="78">
        <v>32712.46</v>
      </c>
      <c r="P631" s="78">
        <v>61.52</v>
      </c>
      <c r="Q631" s="78" t="s">
        <v>162</v>
      </c>
      <c r="R631" s="78">
        <v>55.69</v>
      </c>
      <c r="S631" s="78" t="s">
        <v>162</v>
      </c>
      <c r="T631" s="78">
        <v>1177.8499999999999</v>
      </c>
      <c r="U631" s="78">
        <v>1184.4000000000001</v>
      </c>
      <c r="V631" s="78">
        <v>1165.77</v>
      </c>
      <c r="W631" s="78">
        <v>1167.0899999999999</v>
      </c>
      <c r="X631" s="78">
        <v>15192214</v>
      </c>
    </row>
    <row r="632" spans="1:24" x14ac:dyDescent="0.2">
      <c r="A632" s="78" t="s">
        <v>789</v>
      </c>
      <c r="B632" s="78">
        <v>18.350000000000001</v>
      </c>
      <c r="C632" s="78">
        <v>18.600000000000001</v>
      </c>
      <c r="D632" s="78">
        <v>17.600000000000001</v>
      </c>
      <c r="E632" s="78">
        <v>17.68</v>
      </c>
      <c r="F632" s="78">
        <v>2515166</v>
      </c>
      <c r="G632" s="78">
        <v>18.489999999999998</v>
      </c>
      <c r="H632" s="78">
        <v>18.68</v>
      </c>
      <c r="I632" s="78">
        <v>18.57</v>
      </c>
      <c r="J632" s="78">
        <v>17.739999999999998</v>
      </c>
      <c r="K632" s="78" t="s">
        <v>162</v>
      </c>
      <c r="L632" s="78">
        <v>0</v>
      </c>
      <c r="M632" s="78">
        <v>25151.66</v>
      </c>
      <c r="N632" s="78">
        <v>26843.21</v>
      </c>
      <c r="O632" s="78">
        <v>31772.19</v>
      </c>
      <c r="P632" s="78">
        <v>59.61</v>
      </c>
      <c r="Q632" s="78" t="s">
        <v>162</v>
      </c>
      <c r="R632" s="78">
        <v>51.95</v>
      </c>
      <c r="S632" s="78" t="s">
        <v>162</v>
      </c>
      <c r="T632" s="78">
        <v>1158.96</v>
      </c>
      <c r="U632" s="78">
        <v>1178.8399999999999</v>
      </c>
      <c r="V632" s="78">
        <v>1131.44</v>
      </c>
      <c r="W632" s="78">
        <v>1132.0899999999999</v>
      </c>
      <c r="X632" s="78">
        <v>15946678</v>
      </c>
    </row>
    <row r="633" spans="1:24" x14ac:dyDescent="0.2">
      <c r="A633" s="78" t="s">
        <v>790</v>
      </c>
      <c r="B633" s="78">
        <v>17.600000000000001</v>
      </c>
      <c r="C633" s="78">
        <v>17.920000000000002</v>
      </c>
      <c r="D633" s="78">
        <v>17.510000000000002</v>
      </c>
      <c r="E633" s="78">
        <v>17.89</v>
      </c>
      <c r="F633" s="78">
        <v>1699455</v>
      </c>
      <c r="G633" s="78">
        <v>18.32</v>
      </c>
      <c r="H633" s="78">
        <v>18.54</v>
      </c>
      <c r="I633" s="78">
        <v>18.54</v>
      </c>
      <c r="J633" s="78">
        <v>17.739999999999998</v>
      </c>
      <c r="K633" s="78" t="s">
        <v>162</v>
      </c>
      <c r="L633" s="78">
        <v>0</v>
      </c>
      <c r="M633" s="78">
        <v>16994.55</v>
      </c>
      <c r="N633" s="78">
        <v>24750.31</v>
      </c>
      <c r="O633" s="78">
        <v>29586.68</v>
      </c>
      <c r="P633" s="78">
        <v>54.48</v>
      </c>
      <c r="Q633" s="78" t="s">
        <v>162</v>
      </c>
      <c r="R633" s="78">
        <v>51.39</v>
      </c>
      <c r="S633" s="78" t="s">
        <v>162</v>
      </c>
      <c r="T633" s="78">
        <v>1126.6400000000001</v>
      </c>
      <c r="U633" s="78">
        <v>1172.03</v>
      </c>
      <c r="V633" s="78">
        <v>1125.5899999999999</v>
      </c>
      <c r="W633" s="78">
        <v>1171.4000000000001</v>
      </c>
      <c r="X633" s="78">
        <v>13073910</v>
      </c>
    </row>
    <row r="634" spans="1:24" x14ac:dyDescent="0.2">
      <c r="A634" s="78" t="s">
        <v>791</v>
      </c>
      <c r="B634" s="78">
        <v>17.88</v>
      </c>
      <c r="C634" s="78">
        <v>18.54</v>
      </c>
      <c r="D634" s="78">
        <v>17.88</v>
      </c>
      <c r="E634" s="78">
        <v>18.52</v>
      </c>
      <c r="F634" s="78">
        <v>2576172</v>
      </c>
      <c r="G634" s="78">
        <v>18.22</v>
      </c>
      <c r="H634" s="78">
        <v>18.489999999999998</v>
      </c>
      <c r="I634" s="78">
        <v>18.53</v>
      </c>
      <c r="J634" s="78">
        <v>17.75</v>
      </c>
      <c r="K634" s="78" t="s">
        <v>162</v>
      </c>
      <c r="L634" s="78">
        <v>0</v>
      </c>
      <c r="M634" s="78">
        <v>25761.72</v>
      </c>
      <c r="N634" s="78">
        <v>24936.2</v>
      </c>
      <c r="O634" s="78">
        <v>27713.22</v>
      </c>
      <c r="P634" s="78">
        <v>59.08</v>
      </c>
      <c r="Q634" s="78" t="s">
        <v>162</v>
      </c>
      <c r="R634" s="78">
        <v>55.15</v>
      </c>
      <c r="S634" s="78" t="s">
        <v>162</v>
      </c>
      <c r="T634" s="78">
        <v>1170.99</v>
      </c>
      <c r="U634" s="78">
        <v>1180.99</v>
      </c>
      <c r="V634" s="78">
        <v>1164.3800000000001</v>
      </c>
      <c r="W634" s="78">
        <v>1175.78</v>
      </c>
      <c r="X634" s="78">
        <v>15348980</v>
      </c>
    </row>
    <row r="635" spans="1:24" x14ac:dyDescent="0.2">
      <c r="A635" s="78" t="s">
        <v>792</v>
      </c>
      <c r="B635" s="78">
        <v>18.399999999999999</v>
      </c>
      <c r="C635" s="78">
        <v>18.47</v>
      </c>
      <c r="D635" s="78">
        <v>18.25</v>
      </c>
      <c r="E635" s="78">
        <v>18.38</v>
      </c>
      <c r="F635" s="78">
        <v>933444</v>
      </c>
      <c r="G635" s="78">
        <v>18.2</v>
      </c>
      <c r="H635" s="78">
        <v>18.43</v>
      </c>
      <c r="I635" s="78">
        <v>18.52</v>
      </c>
      <c r="J635" s="78">
        <v>17.760000000000002</v>
      </c>
      <c r="K635" s="78" t="s">
        <v>162</v>
      </c>
      <c r="L635" s="78">
        <v>0</v>
      </c>
      <c r="M635" s="78">
        <v>9334.44</v>
      </c>
      <c r="N635" s="78">
        <v>22240.52</v>
      </c>
      <c r="O635" s="78">
        <v>24306.880000000001</v>
      </c>
      <c r="P635" s="78">
        <v>59.3</v>
      </c>
      <c r="Q635" s="78" t="s">
        <v>162</v>
      </c>
      <c r="R635" s="78">
        <v>53.84</v>
      </c>
      <c r="S635" s="78" t="s">
        <v>162</v>
      </c>
      <c r="T635" s="78">
        <v>1173.6099999999999</v>
      </c>
      <c r="U635" s="78">
        <v>1185.54</v>
      </c>
      <c r="V635" s="78">
        <v>1169.49</v>
      </c>
      <c r="W635" s="78">
        <v>1181.3399999999999</v>
      </c>
      <c r="X635" s="78">
        <v>14205580</v>
      </c>
    </row>
    <row r="636" spans="1:24" x14ac:dyDescent="0.2">
      <c r="A636" s="78" t="s">
        <v>793</v>
      </c>
      <c r="B636" s="78">
        <v>18.25</v>
      </c>
      <c r="C636" s="78">
        <v>18.489999999999998</v>
      </c>
      <c r="D636" s="78">
        <v>18.18</v>
      </c>
      <c r="E636" s="78">
        <v>18.18</v>
      </c>
      <c r="F636" s="78">
        <v>1015495</v>
      </c>
      <c r="G636" s="78">
        <v>18.13</v>
      </c>
      <c r="H636" s="78">
        <v>18.39</v>
      </c>
      <c r="I636" s="78">
        <v>18.54</v>
      </c>
      <c r="J636" s="78">
        <v>17.760000000000002</v>
      </c>
      <c r="K636" s="78" t="s">
        <v>162</v>
      </c>
      <c r="L636" s="78">
        <v>0</v>
      </c>
      <c r="M636" s="78">
        <v>10154.950000000001</v>
      </c>
      <c r="N636" s="78">
        <v>17479.46</v>
      </c>
      <c r="O636" s="78">
        <v>22336.05</v>
      </c>
      <c r="P636" s="78">
        <v>53.65</v>
      </c>
      <c r="Q636" s="78" t="s">
        <v>162</v>
      </c>
      <c r="R636" s="78">
        <v>54.12</v>
      </c>
      <c r="S636" s="78" t="s">
        <v>162</v>
      </c>
      <c r="T636" s="78">
        <v>1180.19</v>
      </c>
      <c r="U636" s="78">
        <v>1204.5899999999999</v>
      </c>
      <c r="V636" s="78">
        <v>1178.4100000000001</v>
      </c>
      <c r="W636" s="78">
        <v>1197.1300000000001</v>
      </c>
      <c r="X636" s="78">
        <v>15582737</v>
      </c>
    </row>
    <row r="637" spans="1:24" x14ac:dyDescent="0.2">
      <c r="A637" s="78" t="s">
        <v>794</v>
      </c>
      <c r="B637" s="78">
        <v>18.27</v>
      </c>
      <c r="C637" s="78">
        <v>18.52</v>
      </c>
      <c r="D637" s="78">
        <v>17.78</v>
      </c>
      <c r="E637" s="78">
        <v>18.11</v>
      </c>
      <c r="F637" s="78">
        <v>1485631</v>
      </c>
      <c r="G637" s="78">
        <v>18.22</v>
      </c>
      <c r="H637" s="78">
        <v>18.350000000000001</v>
      </c>
      <c r="I637" s="78">
        <v>18.54</v>
      </c>
      <c r="J637" s="78">
        <v>17.77</v>
      </c>
      <c r="K637" s="78" t="s">
        <v>162</v>
      </c>
      <c r="L637" s="78">
        <v>0</v>
      </c>
      <c r="M637" s="78">
        <v>14856.31</v>
      </c>
      <c r="N637" s="78">
        <v>15420.39</v>
      </c>
      <c r="O637" s="78">
        <v>21131.8</v>
      </c>
      <c r="P637" s="78">
        <v>52.43</v>
      </c>
      <c r="Q637" s="78" t="s">
        <v>162</v>
      </c>
      <c r="R637" s="78">
        <v>55.08</v>
      </c>
      <c r="S637" s="78" t="s">
        <v>162</v>
      </c>
      <c r="T637" s="78">
        <v>1200.68</v>
      </c>
      <c r="U637" s="78">
        <v>1225.8900000000001</v>
      </c>
      <c r="V637" s="78">
        <v>1188.82</v>
      </c>
      <c r="W637" s="78">
        <v>1219.83</v>
      </c>
      <c r="X637" s="78">
        <v>18475567</v>
      </c>
    </row>
    <row r="638" spans="1:24" x14ac:dyDescent="0.2">
      <c r="A638" s="78" t="s">
        <v>795</v>
      </c>
      <c r="B638" s="78">
        <v>18.100000000000001</v>
      </c>
      <c r="C638" s="78">
        <v>18.28</v>
      </c>
      <c r="D638" s="78">
        <v>18</v>
      </c>
      <c r="E638" s="78">
        <v>18.21</v>
      </c>
      <c r="F638" s="78">
        <v>1498079</v>
      </c>
      <c r="G638" s="78">
        <v>18.28</v>
      </c>
      <c r="H638" s="78">
        <v>18.3</v>
      </c>
      <c r="I638" s="78">
        <v>18.559999999999999</v>
      </c>
      <c r="J638" s="78">
        <v>17.77</v>
      </c>
      <c r="K638" s="78" t="s">
        <v>162</v>
      </c>
      <c r="L638" s="78">
        <v>0</v>
      </c>
      <c r="M638" s="78">
        <v>14980.79</v>
      </c>
      <c r="N638" s="78">
        <v>15017.64</v>
      </c>
      <c r="O638" s="78">
        <v>19883.98</v>
      </c>
      <c r="P638" s="78">
        <v>52</v>
      </c>
      <c r="Q638" s="78" t="s">
        <v>162</v>
      </c>
      <c r="R638" s="78">
        <v>54.82</v>
      </c>
      <c r="S638" s="78" t="s">
        <v>162</v>
      </c>
      <c r="T638" s="78">
        <v>1220.98</v>
      </c>
      <c r="U638" s="78">
        <v>1241.47</v>
      </c>
      <c r="V638" s="78">
        <v>1220.58</v>
      </c>
      <c r="W638" s="78">
        <v>1238.17</v>
      </c>
      <c r="X638" s="78">
        <v>15475788</v>
      </c>
    </row>
    <row r="639" spans="1:24" x14ac:dyDescent="0.2">
      <c r="A639" s="78" t="s">
        <v>796</v>
      </c>
      <c r="B639" s="78">
        <v>18.21</v>
      </c>
      <c r="C639" s="78">
        <v>18.71</v>
      </c>
      <c r="D639" s="78">
        <v>18.11</v>
      </c>
      <c r="E639" s="78">
        <v>18.7</v>
      </c>
      <c r="F639" s="78">
        <v>2205772</v>
      </c>
      <c r="G639" s="78">
        <v>18.32</v>
      </c>
      <c r="H639" s="78">
        <v>18.27</v>
      </c>
      <c r="I639" s="78">
        <v>18.57</v>
      </c>
      <c r="J639" s="78">
        <v>17.78</v>
      </c>
      <c r="K639" s="78" t="s">
        <v>162</v>
      </c>
      <c r="L639" s="78">
        <v>0</v>
      </c>
      <c r="M639" s="78">
        <v>22057.72</v>
      </c>
      <c r="N639" s="78">
        <v>14276.84</v>
      </c>
      <c r="O639" s="78">
        <v>19606.52</v>
      </c>
      <c r="P639" s="78">
        <v>52.88</v>
      </c>
      <c r="Q639" s="78" t="s">
        <v>162</v>
      </c>
      <c r="R639" s="78">
        <v>57.49</v>
      </c>
      <c r="S639" s="78" t="s">
        <v>162</v>
      </c>
      <c r="T639" s="78">
        <v>1238.27</v>
      </c>
      <c r="U639" s="78">
        <v>1251.04</v>
      </c>
      <c r="V639" s="78">
        <v>1226.3800000000001</v>
      </c>
      <c r="W639" s="78">
        <v>1250.75</v>
      </c>
      <c r="X639" s="78">
        <v>15101603</v>
      </c>
    </row>
    <row r="640" spans="1:24" x14ac:dyDescent="0.2">
      <c r="A640" s="78" t="s">
        <v>797</v>
      </c>
      <c r="B640" s="78">
        <v>18.59</v>
      </c>
      <c r="C640" s="78">
        <v>19.25</v>
      </c>
      <c r="D640" s="78">
        <v>18.34</v>
      </c>
      <c r="E640" s="78">
        <v>19</v>
      </c>
      <c r="F640" s="78">
        <v>4317554</v>
      </c>
      <c r="G640" s="78">
        <v>18.440000000000001</v>
      </c>
      <c r="H640" s="78">
        <v>18.32</v>
      </c>
      <c r="I640" s="78">
        <v>18.59</v>
      </c>
      <c r="J640" s="78">
        <v>17.8</v>
      </c>
      <c r="K640" s="78" t="s">
        <v>162</v>
      </c>
      <c r="L640" s="78">
        <v>0</v>
      </c>
      <c r="M640" s="78">
        <v>43175.54</v>
      </c>
      <c r="N640" s="78">
        <v>21045.06</v>
      </c>
      <c r="O640" s="78">
        <v>21642.79</v>
      </c>
      <c r="P640" s="78">
        <v>55.66</v>
      </c>
      <c r="Q640" s="78" t="s">
        <v>162</v>
      </c>
      <c r="R640" s="78">
        <v>59.55</v>
      </c>
      <c r="S640" s="78" t="s">
        <v>162</v>
      </c>
      <c r="T640" s="78">
        <v>1244.01</v>
      </c>
      <c r="U640" s="78">
        <v>1253.4000000000001</v>
      </c>
      <c r="V640" s="78">
        <v>1228</v>
      </c>
      <c r="W640" s="78">
        <v>1228</v>
      </c>
      <c r="X640" s="78">
        <v>16908632</v>
      </c>
    </row>
    <row r="641" spans="1:24" x14ac:dyDescent="0.2">
      <c r="A641" s="78" t="s">
        <v>798</v>
      </c>
      <c r="B641" s="78">
        <v>19</v>
      </c>
      <c r="C641" s="78">
        <v>19.399999999999999</v>
      </c>
      <c r="D641" s="78">
        <v>18.809999999999999</v>
      </c>
      <c r="E641" s="78">
        <v>19.04</v>
      </c>
      <c r="F641" s="78">
        <v>3566133</v>
      </c>
      <c r="G641" s="78">
        <v>18.61</v>
      </c>
      <c r="H641" s="78">
        <v>18.37</v>
      </c>
      <c r="I641" s="78">
        <v>18.579999999999998</v>
      </c>
      <c r="J641" s="78">
        <v>17.829999999999998</v>
      </c>
      <c r="K641" s="78" t="s">
        <v>162</v>
      </c>
      <c r="L641" s="78">
        <v>0</v>
      </c>
      <c r="M641" s="78">
        <v>35661.33</v>
      </c>
      <c r="N641" s="78">
        <v>26146.34</v>
      </c>
      <c r="O641" s="78">
        <v>21812.9</v>
      </c>
      <c r="P641" s="78">
        <v>54.76</v>
      </c>
      <c r="Q641" s="78" t="s">
        <v>162</v>
      </c>
      <c r="R641" s="78">
        <v>61.08</v>
      </c>
      <c r="S641" s="78" t="s">
        <v>162</v>
      </c>
      <c r="T641" s="78">
        <v>1224.6099999999999</v>
      </c>
      <c r="U641" s="78">
        <v>1236.46</v>
      </c>
      <c r="V641" s="78">
        <v>1217.52</v>
      </c>
      <c r="W641" s="78">
        <v>1226.3</v>
      </c>
      <c r="X641" s="78">
        <v>12459208</v>
      </c>
    </row>
    <row r="642" spans="1:24" x14ac:dyDescent="0.2">
      <c r="A642" s="78" t="s">
        <v>799</v>
      </c>
      <c r="B642" s="78">
        <v>19.05</v>
      </c>
      <c r="C642" s="78">
        <v>19.21</v>
      </c>
      <c r="D642" s="78">
        <v>18.66</v>
      </c>
      <c r="E642" s="78">
        <v>18.8</v>
      </c>
      <c r="F642" s="78">
        <v>2008990</v>
      </c>
      <c r="G642" s="78">
        <v>18.75</v>
      </c>
      <c r="H642" s="78">
        <v>18.48</v>
      </c>
      <c r="I642" s="78">
        <v>18.579999999999998</v>
      </c>
      <c r="J642" s="78">
        <v>17.850000000000001</v>
      </c>
      <c r="K642" s="78" t="s">
        <v>162</v>
      </c>
      <c r="L642" s="78">
        <v>0</v>
      </c>
      <c r="M642" s="78">
        <v>20089.900000000001</v>
      </c>
      <c r="N642" s="78">
        <v>27193.05</v>
      </c>
      <c r="O642" s="78">
        <v>21306.720000000001</v>
      </c>
      <c r="P642" s="78">
        <v>55.56</v>
      </c>
      <c r="Q642" s="78" t="s">
        <v>162</v>
      </c>
      <c r="R642" s="78">
        <v>61.78</v>
      </c>
      <c r="S642" s="78" t="s">
        <v>162</v>
      </c>
      <c r="T642" s="78">
        <v>1221.8699999999999</v>
      </c>
      <c r="U642" s="78">
        <v>1226.3599999999999</v>
      </c>
      <c r="V642" s="78">
        <v>1181.8900000000001</v>
      </c>
      <c r="W642" s="78">
        <v>1185.1500000000001</v>
      </c>
      <c r="X642" s="78">
        <v>15474750</v>
      </c>
    </row>
    <row r="643" spans="1:24" x14ac:dyDescent="0.2">
      <c r="A643" s="78" t="s">
        <v>800</v>
      </c>
      <c r="B643" s="78">
        <v>18.600000000000001</v>
      </c>
      <c r="C643" s="78">
        <v>19.29</v>
      </c>
      <c r="D643" s="78">
        <v>18.579999999999998</v>
      </c>
      <c r="E643" s="78">
        <v>19.23</v>
      </c>
      <c r="F643" s="78">
        <v>2588121</v>
      </c>
      <c r="G643" s="78">
        <v>18.95</v>
      </c>
      <c r="H643" s="78">
        <v>18.62</v>
      </c>
      <c r="I643" s="78">
        <v>18.579999999999998</v>
      </c>
      <c r="J643" s="78">
        <v>17.88</v>
      </c>
      <c r="K643" s="78" t="s">
        <v>162</v>
      </c>
      <c r="L643" s="78">
        <v>0</v>
      </c>
      <c r="M643" s="78">
        <v>25881.21</v>
      </c>
      <c r="N643" s="78">
        <v>29373.14</v>
      </c>
      <c r="O643" s="78">
        <v>22195.39</v>
      </c>
      <c r="P643" s="78">
        <v>59.99</v>
      </c>
      <c r="Q643" s="78" t="s">
        <v>162</v>
      </c>
      <c r="R643" s="78">
        <v>62.13</v>
      </c>
      <c r="S643" s="78" t="s">
        <v>162</v>
      </c>
      <c r="T643" s="78">
        <v>1179.32</v>
      </c>
      <c r="U643" s="78">
        <v>1210.53</v>
      </c>
      <c r="V643" s="78">
        <v>1178.01</v>
      </c>
      <c r="W643" s="78">
        <v>1210.19</v>
      </c>
      <c r="X643" s="78">
        <v>9910558</v>
      </c>
    </row>
    <row r="644" spans="1:24" x14ac:dyDescent="0.2">
      <c r="A644" s="78" t="s">
        <v>801</v>
      </c>
      <c r="B644" s="78">
        <v>19.27</v>
      </c>
      <c r="C644" s="78">
        <v>20.18</v>
      </c>
      <c r="D644" s="78">
        <v>19.27</v>
      </c>
      <c r="E644" s="78">
        <v>19.87</v>
      </c>
      <c r="F644" s="78">
        <v>4306874</v>
      </c>
      <c r="G644" s="78">
        <v>19.190000000000001</v>
      </c>
      <c r="H644" s="78">
        <v>18.75</v>
      </c>
      <c r="I644" s="78">
        <v>18.62</v>
      </c>
      <c r="J644" s="78">
        <v>17.93</v>
      </c>
      <c r="K644" s="78" t="s">
        <v>162</v>
      </c>
      <c r="L644" s="78">
        <v>0</v>
      </c>
      <c r="M644" s="78">
        <v>43068.74</v>
      </c>
      <c r="N644" s="78">
        <v>33575.339999999997</v>
      </c>
      <c r="O644" s="78">
        <v>23926.09</v>
      </c>
      <c r="P644" s="78">
        <v>61.71</v>
      </c>
      <c r="Q644" s="78" t="s">
        <v>162</v>
      </c>
      <c r="R644" s="78">
        <v>63.8</v>
      </c>
      <c r="S644" s="78" t="s">
        <v>162</v>
      </c>
      <c r="T644" s="78">
        <v>1217.77</v>
      </c>
      <c r="U644" s="78">
        <v>1234.5899999999999</v>
      </c>
      <c r="V644" s="78">
        <v>1214.3</v>
      </c>
      <c r="W644" s="78">
        <v>1234.5899999999999</v>
      </c>
      <c r="X644" s="78">
        <v>10850674</v>
      </c>
    </row>
    <row r="645" spans="1:24" x14ac:dyDescent="0.2">
      <c r="A645" s="78" t="s">
        <v>802</v>
      </c>
      <c r="B645" s="78">
        <v>19.739999999999998</v>
      </c>
      <c r="C645" s="78">
        <v>20.45</v>
      </c>
      <c r="D645" s="78">
        <v>19.59</v>
      </c>
      <c r="E645" s="78">
        <v>20.3</v>
      </c>
      <c r="F645" s="78">
        <v>4304346</v>
      </c>
      <c r="G645" s="78">
        <v>19.45</v>
      </c>
      <c r="H645" s="78">
        <v>18.940000000000001</v>
      </c>
      <c r="I645" s="78">
        <v>18.690000000000001</v>
      </c>
      <c r="J645" s="78">
        <v>17.98</v>
      </c>
      <c r="K645" s="78" t="s">
        <v>162</v>
      </c>
      <c r="L645" s="78">
        <v>0</v>
      </c>
      <c r="M645" s="78">
        <v>43043.46</v>
      </c>
      <c r="N645" s="78">
        <v>33548.93</v>
      </c>
      <c r="O645" s="78">
        <v>27296.99</v>
      </c>
      <c r="P645" s="78">
        <v>66.5</v>
      </c>
      <c r="Q645" s="78" t="s">
        <v>162</v>
      </c>
      <c r="R645" s="78">
        <v>66.33</v>
      </c>
      <c r="S645" s="78" t="s">
        <v>162</v>
      </c>
      <c r="T645" s="78">
        <v>1233.5</v>
      </c>
      <c r="U645" s="78">
        <v>1245.78</v>
      </c>
      <c r="V645" s="78">
        <v>1227.32</v>
      </c>
      <c r="W645" s="78">
        <v>1236.3499999999999</v>
      </c>
      <c r="X645" s="78">
        <v>11878652</v>
      </c>
    </row>
    <row r="646" spans="1:24" x14ac:dyDescent="0.2">
      <c r="A646" s="78" t="s">
        <v>803</v>
      </c>
      <c r="B646" s="78">
        <v>20.21</v>
      </c>
      <c r="C646" s="78">
        <v>20.21</v>
      </c>
      <c r="D646" s="78">
        <v>19.75</v>
      </c>
      <c r="E646" s="78">
        <v>19.86</v>
      </c>
      <c r="F646" s="78">
        <v>2383276</v>
      </c>
      <c r="G646" s="78">
        <v>19.61</v>
      </c>
      <c r="H646" s="78">
        <v>19.11</v>
      </c>
      <c r="I646" s="78">
        <v>18.75</v>
      </c>
      <c r="J646" s="78">
        <v>18.04</v>
      </c>
      <c r="K646" s="78" t="s">
        <v>162</v>
      </c>
      <c r="L646" s="78">
        <v>0</v>
      </c>
      <c r="M646" s="78">
        <v>23832.76</v>
      </c>
      <c r="N646" s="78">
        <v>31183.21</v>
      </c>
      <c r="O646" s="78">
        <v>28664.78</v>
      </c>
      <c r="P646" s="78">
        <v>64.97</v>
      </c>
      <c r="Q646" s="78" t="s">
        <v>162</v>
      </c>
      <c r="R646" s="78">
        <v>64.239999999999995</v>
      </c>
      <c r="S646" s="78" t="s">
        <v>162</v>
      </c>
      <c r="T646" s="78">
        <v>1233.82</v>
      </c>
      <c r="U646" s="78">
        <v>1267.53</v>
      </c>
      <c r="V646" s="78">
        <v>1233.26</v>
      </c>
      <c r="W646" s="78">
        <v>1267.26</v>
      </c>
      <c r="X646" s="78">
        <v>13692141</v>
      </c>
    </row>
    <row r="647" spans="1:24" x14ac:dyDescent="0.2">
      <c r="A647" s="78" t="s">
        <v>804</v>
      </c>
      <c r="B647" s="78">
        <v>19.829999999999998</v>
      </c>
      <c r="C647" s="78">
        <v>20.190000000000001</v>
      </c>
      <c r="D647" s="78">
        <v>19.440000000000001</v>
      </c>
      <c r="E647" s="78">
        <v>20.010000000000002</v>
      </c>
      <c r="F647" s="78">
        <v>2299249</v>
      </c>
      <c r="G647" s="78">
        <v>19.850000000000001</v>
      </c>
      <c r="H647" s="78">
        <v>19.3</v>
      </c>
      <c r="I647" s="78">
        <v>18.829999999999998</v>
      </c>
      <c r="J647" s="78">
        <v>18.079999999999998</v>
      </c>
      <c r="K647" s="78" t="s">
        <v>162</v>
      </c>
      <c r="L647" s="78">
        <v>0</v>
      </c>
      <c r="M647" s="78">
        <v>22992.49</v>
      </c>
      <c r="N647" s="78">
        <v>31763.73</v>
      </c>
      <c r="O647" s="78">
        <v>29478.39</v>
      </c>
      <c r="P647" s="78">
        <v>66.14</v>
      </c>
      <c r="Q647" s="78" t="s">
        <v>162</v>
      </c>
      <c r="R647" s="78">
        <v>65.67</v>
      </c>
      <c r="S647" s="78" t="s">
        <v>162</v>
      </c>
      <c r="T647" s="78">
        <v>1267.8399999999999</v>
      </c>
      <c r="U647" s="78">
        <v>1288.26</v>
      </c>
      <c r="V647" s="78">
        <v>1261.58</v>
      </c>
      <c r="W647" s="78">
        <v>1282.75</v>
      </c>
      <c r="X647" s="78">
        <v>14537532</v>
      </c>
    </row>
    <row r="648" spans="1:24" x14ac:dyDescent="0.2">
      <c r="A648" s="78" t="s">
        <v>805</v>
      </c>
      <c r="B648" s="78">
        <v>19.98</v>
      </c>
      <c r="C648" s="78">
        <v>19.98</v>
      </c>
      <c r="D648" s="78">
        <v>19.440000000000001</v>
      </c>
      <c r="E648" s="78">
        <v>19.61</v>
      </c>
      <c r="F648" s="78">
        <v>2159580</v>
      </c>
      <c r="G648" s="78">
        <v>19.93</v>
      </c>
      <c r="H648" s="78">
        <v>19.440000000000001</v>
      </c>
      <c r="I648" s="78">
        <v>18.87</v>
      </c>
      <c r="J648" s="78">
        <v>18.12</v>
      </c>
      <c r="K648" s="78" t="s">
        <v>162</v>
      </c>
      <c r="L648" s="78">
        <v>0</v>
      </c>
      <c r="M648" s="78">
        <v>21595.8</v>
      </c>
      <c r="N648" s="78">
        <v>30906.65</v>
      </c>
      <c r="O648" s="78">
        <v>30139.89</v>
      </c>
      <c r="P648" s="78">
        <v>62.28</v>
      </c>
      <c r="Q648" s="78" t="s">
        <v>162</v>
      </c>
      <c r="R648" s="78">
        <v>63.04</v>
      </c>
      <c r="S648" s="78" t="s">
        <v>162</v>
      </c>
      <c r="T648" s="78">
        <v>1282.6500000000001</v>
      </c>
      <c r="U648" s="78">
        <v>1283.7</v>
      </c>
      <c r="V648" s="78">
        <v>1258.1300000000001</v>
      </c>
      <c r="W648" s="78">
        <v>1275.9100000000001</v>
      </c>
      <c r="X648" s="78">
        <v>15545329</v>
      </c>
    </row>
    <row r="649" spans="1:24" x14ac:dyDescent="0.2">
      <c r="A649" s="78" t="s">
        <v>806</v>
      </c>
      <c r="B649" s="78">
        <v>19.579999999999998</v>
      </c>
      <c r="C649" s="78">
        <v>19.78</v>
      </c>
      <c r="D649" s="78">
        <v>19.16</v>
      </c>
      <c r="E649" s="78">
        <v>19.38</v>
      </c>
      <c r="F649" s="78">
        <v>1853778</v>
      </c>
      <c r="G649" s="78">
        <v>19.829999999999998</v>
      </c>
      <c r="H649" s="78">
        <v>19.510000000000002</v>
      </c>
      <c r="I649" s="78">
        <v>18.89</v>
      </c>
      <c r="J649" s="78">
        <v>18.16</v>
      </c>
      <c r="K649" s="78" t="s">
        <v>162</v>
      </c>
      <c r="L649" s="78">
        <v>0</v>
      </c>
      <c r="M649" s="78">
        <v>18537.78</v>
      </c>
      <c r="N649" s="78">
        <v>26000.46</v>
      </c>
      <c r="O649" s="78">
        <v>29787.9</v>
      </c>
      <c r="P649" s="78">
        <v>59.8</v>
      </c>
      <c r="Q649" s="78" t="s">
        <v>162</v>
      </c>
      <c r="R649" s="78">
        <v>63.51</v>
      </c>
      <c r="S649" s="78" t="s">
        <v>162</v>
      </c>
      <c r="T649" s="78">
        <v>1277.8699999999999</v>
      </c>
      <c r="U649" s="78">
        <v>1278.04</v>
      </c>
      <c r="V649" s="78">
        <v>1254.01</v>
      </c>
      <c r="W649" s="78">
        <v>1263.5899999999999</v>
      </c>
      <c r="X649" s="78">
        <v>14939381</v>
      </c>
    </row>
    <row r="650" spans="1:24" x14ac:dyDescent="0.2">
      <c r="A650" s="78" t="s">
        <v>807</v>
      </c>
      <c r="B650" s="78">
        <v>19.309999999999999</v>
      </c>
      <c r="C650" s="78">
        <v>19.45</v>
      </c>
      <c r="D650" s="78">
        <v>18.61</v>
      </c>
      <c r="E650" s="78">
        <v>18.79</v>
      </c>
      <c r="F650" s="78">
        <v>3287976</v>
      </c>
      <c r="G650" s="78">
        <v>19.53</v>
      </c>
      <c r="H650" s="78">
        <v>19.489999999999998</v>
      </c>
      <c r="I650" s="78">
        <v>18.899999999999999</v>
      </c>
      <c r="J650" s="78">
        <v>18.18</v>
      </c>
      <c r="K650" s="78" t="s">
        <v>162</v>
      </c>
      <c r="L650" s="78">
        <v>0</v>
      </c>
      <c r="M650" s="78">
        <v>32879.760000000002</v>
      </c>
      <c r="N650" s="78">
        <v>23967.72</v>
      </c>
      <c r="O650" s="78">
        <v>28758.32</v>
      </c>
      <c r="P650" s="78">
        <v>58.98</v>
      </c>
      <c r="Q650" s="78" t="s">
        <v>162</v>
      </c>
      <c r="R650" s="78">
        <v>61.62</v>
      </c>
      <c r="S650" s="78" t="s">
        <v>162</v>
      </c>
      <c r="T650" s="78">
        <v>1256.6600000000001</v>
      </c>
      <c r="U650" s="78">
        <v>1256.6600000000001</v>
      </c>
      <c r="V650" s="78">
        <v>1216.3699999999999</v>
      </c>
      <c r="W650" s="78">
        <v>1220.71</v>
      </c>
      <c r="X650" s="78">
        <v>16208156</v>
      </c>
    </row>
    <row r="651" spans="1:24" x14ac:dyDescent="0.2">
      <c r="A651" s="78" t="s">
        <v>808</v>
      </c>
      <c r="B651" s="78">
        <v>18.79</v>
      </c>
      <c r="C651" s="78">
        <v>18.97</v>
      </c>
      <c r="D651" s="78">
        <v>18.600000000000001</v>
      </c>
      <c r="E651" s="78">
        <v>18.75</v>
      </c>
      <c r="F651" s="78">
        <v>1423048</v>
      </c>
      <c r="G651" s="78">
        <v>19.309999999999999</v>
      </c>
      <c r="H651" s="78">
        <v>19.46</v>
      </c>
      <c r="I651" s="78">
        <v>18.920000000000002</v>
      </c>
      <c r="J651" s="78">
        <v>18.2</v>
      </c>
      <c r="K651" s="78" t="s">
        <v>162</v>
      </c>
      <c r="L651" s="78">
        <v>0</v>
      </c>
      <c r="M651" s="78">
        <v>14230.48</v>
      </c>
      <c r="N651" s="78">
        <v>22047.26</v>
      </c>
      <c r="O651" s="78">
        <v>26615.24</v>
      </c>
      <c r="P651" s="78">
        <v>56.19</v>
      </c>
      <c r="Q651" s="78" t="s">
        <v>162</v>
      </c>
      <c r="R651" s="78">
        <v>58.67</v>
      </c>
      <c r="S651" s="78" t="s">
        <v>162</v>
      </c>
      <c r="T651" s="78">
        <v>1215.69</v>
      </c>
      <c r="U651" s="78">
        <v>1236.5899999999999</v>
      </c>
      <c r="V651" s="78">
        <v>1211.5999999999999</v>
      </c>
      <c r="W651" s="78">
        <v>1220.6300000000001</v>
      </c>
      <c r="X651" s="78">
        <v>10582306</v>
      </c>
    </row>
    <row r="652" spans="1:24" x14ac:dyDescent="0.2">
      <c r="A652" s="78" t="s">
        <v>809</v>
      </c>
      <c r="B652" s="78">
        <v>18.78</v>
      </c>
      <c r="C652" s="78">
        <v>19</v>
      </c>
      <c r="D652" s="78">
        <v>18.670000000000002</v>
      </c>
      <c r="E652" s="78">
        <v>19</v>
      </c>
      <c r="F652" s="78">
        <v>1102031</v>
      </c>
      <c r="G652" s="78">
        <v>19.11</v>
      </c>
      <c r="H652" s="78">
        <v>19.48</v>
      </c>
      <c r="I652" s="78">
        <v>18.98</v>
      </c>
      <c r="J652" s="78">
        <v>18.239999999999998</v>
      </c>
      <c r="K652" s="78" t="s">
        <v>162</v>
      </c>
      <c r="L652" s="78">
        <v>0</v>
      </c>
      <c r="M652" s="78">
        <v>11020.31</v>
      </c>
      <c r="N652" s="78">
        <v>19652.830000000002</v>
      </c>
      <c r="O652" s="78">
        <v>25708.28</v>
      </c>
      <c r="P652" s="78">
        <v>53.29</v>
      </c>
      <c r="Q652" s="78" t="s">
        <v>162</v>
      </c>
      <c r="R652" s="78">
        <v>62.99</v>
      </c>
      <c r="S652" s="78" t="s">
        <v>162</v>
      </c>
      <c r="T652" s="78">
        <v>1221.1500000000001</v>
      </c>
      <c r="U652" s="78">
        <v>1256.04</v>
      </c>
      <c r="V652" s="78">
        <v>1210.4000000000001</v>
      </c>
      <c r="W652" s="78">
        <v>1253.45</v>
      </c>
      <c r="X652" s="78">
        <v>11193164</v>
      </c>
    </row>
    <row r="653" spans="1:24" x14ac:dyDescent="0.2">
      <c r="A653" s="78" t="s">
        <v>810</v>
      </c>
      <c r="B653" s="78">
        <v>19.07</v>
      </c>
      <c r="C653" s="78">
        <v>19.09</v>
      </c>
      <c r="D653" s="78">
        <v>18.670000000000002</v>
      </c>
      <c r="E653" s="78">
        <v>18.79</v>
      </c>
      <c r="F653" s="78">
        <v>1326748</v>
      </c>
      <c r="G653" s="78">
        <v>18.940000000000001</v>
      </c>
      <c r="H653" s="78">
        <v>19.440000000000001</v>
      </c>
      <c r="I653" s="78">
        <v>19.03</v>
      </c>
      <c r="J653" s="78">
        <v>18.28</v>
      </c>
      <c r="K653" s="78" t="s">
        <v>162</v>
      </c>
      <c r="L653" s="78">
        <v>0</v>
      </c>
      <c r="M653" s="78">
        <v>13267.48</v>
      </c>
      <c r="N653" s="78">
        <v>17987.16</v>
      </c>
      <c r="O653" s="78">
        <v>24446.91</v>
      </c>
      <c r="P653" s="78">
        <v>52.18</v>
      </c>
      <c r="Q653" s="78" t="s">
        <v>162</v>
      </c>
      <c r="R653" s="78">
        <v>61.2</v>
      </c>
      <c r="S653" s="78" t="s">
        <v>162</v>
      </c>
      <c r="T653" s="78">
        <v>1254.47</v>
      </c>
      <c r="U653" s="78">
        <v>1297.6400000000001</v>
      </c>
      <c r="V653" s="78">
        <v>1254.47</v>
      </c>
      <c r="W653" s="78">
        <v>1278.8</v>
      </c>
      <c r="X653" s="78">
        <v>12435700</v>
      </c>
    </row>
    <row r="654" spans="1:24" x14ac:dyDescent="0.2">
      <c r="A654" s="78" t="s">
        <v>811</v>
      </c>
      <c r="B654" s="78">
        <v>18.93</v>
      </c>
      <c r="C654" s="78">
        <v>19.23</v>
      </c>
      <c r="D654" s="78">
        <v>18.7</v>
      </c>
      <c r="E654" s="78">
        <v>18.7</v>
      </c>
      <c r="F654" s="78">
        <v>1575221</v>
      </c>
      <c r="G654" s="78">
        <v>18.809999999999999</v>
      </c>
      <c r="H654" s="78">
        <v>19.32</v>
      </c>
      <c r="I654" s="78">
        <v>19.04</v>
      </c>
      <c r="J654" s="78">
        <v>18.32</v>
      </c>
      <c r="K654" s="78" t="s">
        <v>162</v>
      </c>
      <c r="L654" s="78">
        <v>0</v>
      </c>
      <c r="M654" s="78">
        <v>15752.21</v>
      </c>
      <c r="N654" s="78">
        <v>17430.05</v>
      </c>
      <c r="O654" s="78">
        <v>21715.25</v>
      </c>
      <c r="P654" s="78">
        <v>55.28</v>
      </c>
      <c r="Q654" s="78" t="s">
        <v>162</v>
      </c>
      <c r="R654" s="78">
        <v>61.81</v>
      </c>
      <c r="S654" s="78" t="s">
        <v>162</v>
      </c>
      <c r="T654" s="78">
        <v>1279.26</v>
      </c>
      <c r="U654" s="78">
        <v>1285.6300000000001</v>
      </c>
      <c r="V654" s="78">
        <v>1267.71</v>
      </c>
      <c r="W654" s="78">
        <v>1269.3599999999999</v>
      </c>
      <c r="X654" s="78">
        <v>11536022</v>
      </c>
    </row>
    <row r="655" spans="1:24" x14ac:dyDescent="0.2">
      <c r="A655" s="78" t="s">
        <v>812</v>
      </c>
      <c r="B655" s="78">
        <v>18.63</v>
      </c>
      <c r="C655" s="78">
        <v>19.2</v>
      </c>
      <c r="D655" s="78">
        <v>18.54</v>
      </c>
      <c r="E655" s="78">
        <v>19.2</v>
      </c>
      <c r="F655" s="78">
        <v>1461763</v>
      </c>
      <c r="G655" s="78">
        <v>18.89</v>
      </c>
      <c r="H655" s="78">
        <v>19.21</v>
      </c>
      <c r="I655" s="78">
        <v>19.079999999999998</v>
      </c>
      <c r="J655" s="78">
        <v>18.36</v>
      </c>
      <c r="K655" s="78" t="s">
        <v>162</v>
      </c>
      <c r="L655" s="78">
        <v>0</v>
      </c>
      <c r="M655" s="78">
        <v>14617.63</v>
      </c>
      <c r="N655" s="78">
        <v>13777.62</v>
      </c>
      <c r="O655" s="78">
        <v>18872.669999999998</v>
      </c>
      <c r="P655" s="78">
        <v>60.19</v>
      </c>
      <c r="Q655" s="78" t="s">
        <v>162</v>
      </c>
      <c r="R655" s="78">
        <v>63.9</v>
      </c>
      <c r="S655" s="78" t="s">
        <v>162</v>
      </c>
      <c r="T655" s="78">
        <v>1268.3399999999999</v>
      </c>
      <c r="U655" s="78">
        <v>1292.33</v>
      </c>
      <c r="V655" s="78">
        <v>1262.33</v>
      </c>
      <c r="W655" s="78">
        <v>1289.6400000000001</v>
      </c>
      <c r="X655" s="78">
        <v>11226571</v>
      </c>
    </row>
    <row r="656" spans="1:24" x14ac:dyDescent="0.2">
      <c r="A656" s="78" t="s">
        <v>813</v>
      </c>
      <c r="B656" s="78">
        <v>19.3</v>
      </c>
      <c r="C656" s="78">
        <v>19.46</v>
      </c>
      <c r="D656" s="78">
        <v>18.989999999999998</v>
      </c>
      <c r="E656" s="78">
        <v>19.2</v>
      </c>
      <c r="F656" s="78">
        <v>2251462</v>
      </c>
      <c r="G656" s="78">
        <v>18.98</v>
      </c>
      <c r="H656" s="78">
        <v>19.14</v>
      </c>
      <c r="I656" s="78">
        <v>19.13</v>
      </c>
      <c r="J656" s="78">
        <v>18.399999999999999</v>
      </c>
      <c r="K656" s="78" t="s">
        <v>162</v>
      </c>
      <c r="L656" s="78">
        <v>0</v>
      </c>
      <c r="M656" s="78">
        <v>22514.62</v>
      </c>
      <c r="N656" s="78">
        <v>15434.45</v>
      </c>
      <c r="O656" s="78">
        <v>18740.86</v>
      </c>
      <c r="P656" s="78">
        <v>57.1</v>
      </c>
      <c r="Q656" s="78" t="s">
        <v>162</v>
      </c>
      <c r="R656" s="78">
        <v>62.79</v>
      </c>
      <c r="S656" s="78" t="s">
        <v>162</v>
      </c>
      <c r="T656" s="78">
        <v>1292.76</v>
      </c>
      <c r="U656" s="78">
        <v>1326.41</v>
      </c>
      <c r="V656" s="78">
        <v>1291.33</v>
      </c>
      <c r="W656" s="78">
        <v>1326.09</v>
      </c>
      <c r="X656" s="78">
        <v>15010865</v>
      </c>
    </row>
    <row r="657" spans="1:24" x14ac:dyDescent="0.2">
      <c r="A657" s="78" t="s">
        <v>814</v>
      </c>
      <c r="B657" s="78">
        <v>19.22</v>
      </c>
      <c r="C657" s="78">
        <v>19.54</v>
      </c>
      <c r="D657" s="78">
        <v>19</v>
      </c>
      <c r="E657" s="78">
        <v>19.39</v>
      </c>
      <c r="F657" s="78">
        <v>2477714</v>
      </c>
      <c r="G657" s="78">
        <v>19.059999999999999</v>
      </c>
      <c r="H657" s="78">
        <v>19.079999999999998</v>
      </c>
      <c r="I657" s="78">
        <v>19.190000000000001</v>
      </c>
      <c r="J657" s="78">
        <v>18.440000000000001</v>
      </c>
      <c r="K657" s="78" t="s">
        <v>162</v>
      </c>
      <c r="L657" s="78">
        <v>0</v>
      </c>
      <c r="M657" s="78">
        <v>24777.14</v>
      </c>
      <c r="N657" s="78">
        <v>18185.82</v>
      </c>
      <c r="O657" s="78">
        <v>18919.32</v>
      </c>
      <c r="P657" s="78">
        <v>60.38</v>
      </c>
      <c r="Q657" s="78" t="s">
        <v>162</v>
      </c>
      <c r="R657" s="78">
        <v>62.77</v>
      </c>
      <c r="S657" s="78" t="s">
        <v>162</v>
      </c>
      <c r="T657" s="78">
        <v>1325.89</v>
      </c>
      <c r="U657" s="78">
        <v>1340.52</v>
      </c>
      <c r="V657" s="78">
        <v>1310.33</v>
      </c>
      <c r="W657" s="78">
        <v>1328.4</v>
      </c>
      <c r="X657" s="78">
        <v>16213363</v>
      </c>
    </row>
    <row r="658" spans="1:24" x14ac:dyDescent="0.2">
      <c r="A658" s="78" t="s">
        <v>815</v>
      </c>
      <c r="B658" s="78">
        <v>19.309999999999999</v>
      </c>
      <c r="C658" s="78">
        <v>19.38</v>
      </c>
      <c r="D658" s="78">
        <v>18.62</v>
      </c>
      <c r="E658" s="78">
        <v>18.7</v>
      </c>
      <c r="F658" s="78">
        <v>1928177</v>
      </c>
      <c r="G658" s="78">
        <v>19.04</v>
      </c>
      <c r="H658" s="78">
        <v>18.989999999999998</v>
      </c>
      <c r="I658" s="78">
        <v>19.22</v>
      </c>
      <c r="J658" s="78">
        <v>18.47</v>
      </c>
      <c r="K658" s="78" t="s">
        <v>162</v>
      </c>
      <c r="L658" s="78">
        <v>0</v>
      </c>
      <c r="M658" s="78">
        <v>19281.77</v>
      </c>
      <c r="N658" s="78">
        <v>19388.669999999998</v>
      </c>
      <c r="O658" s="78">
        <v>18687.919999999998</v>
      </c>
      <c r="P658" s="78">
        <v>58.94</v>
      </c>
      <c r="Q658" s="78" t="s">
        <v>162</v>
      </c>
      <c r="R658" s="78">
        <v>57.96</v>
      </c>
      <c r="S658" s="78" t="s">
        <v>162</v>
      </c>
      <c r="T658" s="78">
        <v>1324.19</v>
      </c>
      <c r="U658" s="78">
        <v>1344.39</v>
      </c>
      <c r="V658" s="78">
        <v>1320.11</v>
      </c>
      <c r="W658" s="78">
        <v>1323.04</v>
      </c>
      <c r="X658" s="78">
        <v>14115350</v>
      </c>
    </row>
    <row r="659" spans="1:24" x14ac:dyDescent="0.2">
      <c r="A659" s="78" t="s">
        <v>816</v>
      </c>
      <c r="B659" s="78">
        <v>18.7</v>
      </c>
      <c r="C659" s="78">
        <v>18.75</v>
      </c>
      <c r="D659" s="78">
        <v>18.059999999999999</v>
      </c>
      <c r="E659" s="78">
        <v>18.11</v>
      </c>
      <c r="F659" s="78">
        <v>1668754</v>
      </c>
      <c r="G659" s="78">
        <v>18.920000000000002</v>
      </c>
      <c r="H659" s="78">
        <v>18.86</v>
      </c>
      <c r="I659" s="78">
        <v>19.190000000000001</v>
      </c>
      <c r="J659" s="78">
        <v>18.489999999999998</v>
      </c>
      <c r="K659" s="78" t="s">
        <v>162</v>
      </c>
      <c r="L659" s="78">
        <v>0</v>
      </c>
      <c r="M659" s="78">
        <v>16687.54</v>
      </c>
      <c r="N659" s="78">
        <v>19575.740000000002</v>
      </c>
      <c r="O659" s="78">
        <v>18502.89</v>
      </c>
      <c r="P659" s="78">
        <v>58.83</v>
      </c>
      <c r="Q659" s="78" t="s">
        <v>162</v>
      </c>
      <c r="R659" s="78">
        <v>56.86</v>
      </c>
      <c r="S659" s="78" t="s">
        <v>162</v>
      </c>
      <c r="T659" s="78">
        <v>1318.52</v>
      </c>
      <c r="U659" s="78">
        <v>1332.12</v>
      </c>
      <c r="V659" s="78">
        <v>1301.1400000000001</v>
      </c>
      <c r="W659" s="78">
        <v>1306.3399999999999</v>
      </c>
      <c r="X659" s="78">
        <v>13170773</v>
      </c>
    </row>
    <row r="660" spans="1:24" x14ac:dyDescent="0.2">
      <c r="A660" s="78" t="s">
        <v>817</v>
      </c>
      <c r="B660" s="78">
        <v>18.100000000000001</v>
      </c>
      <c r="C660" s="78">
        <v>18.350000000000001</v>
      </c>
      <c r="D660" s="78">
        <v>17.93</v>
      </c>
      <c r="E660" s="78">
        <v>18.03</v>
      </c>
      <c r="F660" s="78">
        <v>826943</v>
      </c>
      <c r="G660" s="78">
        <v>18.690000000000001</v>
      </c>
      <c r="H660" s="78">
        <v>18.79</v>
      </c>
      <c r="I660" s="78">
        <v>19.14</v>
      </c>
      <c r="J660" s="78">
        <v>18.5</v>
      </c>
      <c r="K660" s="78" t="s">
        <v>162</v>
      </c>
      <c r="L660" s="78">
        <v>0</v>
      </c>
      <c r="M660" s="78">
        <v>8269.43</v>
      </c>
      <c r="N660" s="78">
        <v>18306.099999999999</v>
      </c>
      <c r="O660" s="78">
        <v>16041.86</v>
      </c>
      <c r="P660" s="78">
        <v>58.64</v>
      </c>
      <c r="Q660" s="78" t="s">
        <v>162</v>
      </c>
      <c r="R660" s="78">
        <v>57.23</v>
      </c>
      <c r="S660" s="78" t="s">
        <v>162</v>
      </c>
      <c r="T660" s="78">
        <v>1305.51</v>
      </c>
      <c r="U660" s="78">
        <v>1330.69</v>
      </c>
      <c r="V660" s="78">
        <v>1301.48</v>
      </c>
      <c r="W660" s="78">
        <v>1323.76</v>
      </c>
      <c r="X660" s="78">
        <v>12841526</v>
      </c>
    </row>
    <row r="661" spans="1:24" x14ac:dyDescent="0.2">
      <c r="A661" s="78" t="s">
        <v>818</v>
      </c>
      <c r="B661" s="78">
        <v>18.11</v>
      </c>
      <c r="C661" s="78">
        <v>18.329999999999998</v>
      </c>
      <c r="D661" s="78">
        <v>18.11</v>
      </c>
      <c r="E661" s="78">
        <v>18.25</v>
      </c>
      <c r="F661" s="78">
        <v>588057</v>
      </c>
      <c r="G661" s="78">
        <v>18.5</v>
      </c>
      <c r="H661" s="78">
        <v>18.739999999999998</v>
      </c>
      <c r="I661" s="78">
        <v>19.100000000000001</v>
      </c>
      <c r="J661" s="78">
        <v>18.510000000000002</v>
      </c>
      <c r="K661" s="78" t="s">
        <v>162</v>
      </c>
      <c r="L661" s="78">
        <v>0</v>
      </c>
      <c r="M661" s="78">
        <v>5880.57</v>
      </c>
      <c r="N661" s="78">
        <v>14979.29</v>
      </c>
      <c r="O661" s="78">
        <v>15206.87</v>
      </c>
      <c r="P661" s="78">
        <v>56.98</v>
      </c>
      <c r="Q661" s="78" t="s">
        <v>162</v>
      </c>
      <c r="R661" s="78">
        <v>55.83</v>
      </c>
      <c r="S661" s="78" t="s">
        <v>162</v>
      </c>
      <c r="T661" s="78">
        <v>1329.56</v>
      </c>
      <c r="U661" s="78">
        <v>1368.66</v>
      </c>
      <c r="V661" s="78">
        <v>1329.56</v>
      </c>
      <c r="W661" s="78">
        <v>1367.91</v>
      </c>
      <c r="X661" s="78">
        <v>11271965</v>
      </c>
    </row>
    <row r="662" spans="1:24" x14ac:dyDescent="0.2">
      <c r="A662" s="78" t="s">
        <v>819</v>
      </c>
      <c r="B662" s="78">
        <v>18.350000000000001</v>
      </c>
      <c r="C662" s="78">
        <v>18.8</v>
      </c>
      <c r="D662" s="78">
        <v>18.260000000000002</v>
      </c>
      <c r="E662" s="78">
        <v>18.73</v>
      </c>
      <c r="F662" s="78">
        <v>1243928</v>
      </c>
      <c r="G662" s="78">
        <v>18.36</v>
      </c>
      <c r="H662" s="78">
        <v>18.71</v>
      </c>
      <c r="I662" s="78">
        <v>19.100000000000001</v>
      </c>
      <c r="J662" s="78">
        <v>18.54</v>
      </c>
      <c r="K662" s="78" t="s">
        <v>162</v>
      </c>
      <c r="L662" s="78">
        <v>0</v>
      </c>
      <c r="M662" s="78">
        <v>12439.28</v>
      </c>
      <c r="N662" s="78">
        <v>12511.72</v>
      </c>
      <c r="O662" s="78">
        <v>15348.77</v>
      </c>
      <c r="P662" s="78">
        <v>58.16</v>
      </c>
      <c r="Q662" s="78" t="s">
        <v>162</v>
      </c>
      <c r="R662" s="78">
        <v>58.67</v>
      </c>
      <c r="S662" s="78" t="s">
        <v>162</v>
      </c>
      <c r="T662" s="78">
        <v>1376.37</v>
      </c>
      <c r="U662" s="78">
        <v>1389.73</v>
      </c>
      <c r="V662" s="78">
        <v>1363.9</v>
      </c>
      <c r="W662" s="78">
        <v>1387.66</v>
      </c>
      <c r="X662" s="78">
        <v>14307748</v>
      </c>
    </row>
    <row r="663" spans="1:24" x14ac:dyDescent="0.2">
      <c r="A663" s="78" t="s">
        <v>820</v>
      </c>
      <c r="B663" s="78">
        <v>18.73</v>
      </c>
      <c r="C663" s="78">
        <v>18.8</v>
      </c>
      <c r="D663" s="78">
        <v>18.45</v>
      </c>
      <c r="E663" s="78">
        <v>18.649999999999999</v>
      </c>
      <c r="F663" s="78">
        <v>1415864</v>
      </c>
      <c r="G663" s="78">
        <v>18.350000000000001</v>
      </c>
      <c r="H663" s="78">
        <v>18.7</v>
      </c>
      <c r="I663" s="78">
        <v>19.07</v>
      </c>
      <c r="J663" s="78">
        <v>18.57</v>
      </c>
      <c r="K663" s="78" t="s">
        <v>162</v>
      </c>
      <c r="L663" s="78">
        <v>0</v>
      </c>
      <c r="M663" s="78">
        <v>14158.64</v>
      </c>
      <c r="N663" s="78">
        <v>11487.09</v>
      </c>
      <c r="O663" s="78">
        <v>15437.88</v>
      </c>
      <c r="P663" s="78">
        <v>58.6</v>
      </c>
      <c r="Q663" s="78" t="s">
        <v>162</v>
      </c>
      <c r="R663" s="78">
        <v>56.22</v>
      </c>
      <c r="S663" s="78" t="s">
        <v>162</v>
      </c>
      <c r="T663" s="78">
        <v>1385.96</v>
      </c>
      <c r="U663" s="78">
        <v>1418.48</v>
      </c>
      <c r="V663" s="78">
        <v>1382.1</v>
      </c>
      <c r="W663" s="78">
        <v>1415.83</v>
      </c>
      <c r="X663" s="78">
        <v>15712792</v>
      </c>
    </row>
    <row r="664" spans="1:24" x14ac:dyDescent="0.2">
      <c r="A664" s="78" t="s">
        <v>821</v>
      </c>
      <c r="B664" s="78">
        <v>18.64</v>
      </c>
      <c r="C664" s="78">
        <v>18.64</v>
      </c>
      <c r="D664" s="78">
        <v>18.23</v>
      </c>
      <c r="E664" s="78">
        <v>18.28</v>
      </c>
      <c r="F664" s="78">
        <v>1557054</v>
      </c>
      <c r="G664" s="78">
        <v>18.39</v>
      </c>
      <c r="H664" s="78">
        <v>18.649999999999999</v>
      </c>
      <c r="I664" s="78">
        <v>18.989999999999998</v>
      </c>
      <c r="J664" s="78">
        <v>18.600000000000001</v>
      </c>
      <c r="K664" s="78" t="s">
        <v>162</v>
      </c>
      <c r="L664" s="78">
        <v>0</v>
      </c>
      <c r="M664" s="78">
        <v>15570.54</v>
      </c>
      <c r="N664" s="78">
        <v>11263.69</v>
      </c>
      <c r="O664" s="78">
        <v>15419.72</v>
      </c>
      <c r="P664" s="78">
        <v>57.25</v>
      </c>
      <c r="Q664" s="78" t="s">
        <v>162</v>
      </c>
      <c r="R664" s="78">
        <v>57.17</v>
      </c>
      <c r="S664" s="78" t="s">
        <v>162</v>
      </c>
      <c r="T664" s="78">
        <v>1422.36</v>
      </c>
      <c r="U664" s="78">
        <v>1423.97</v>
      </c>
      <c r="V664" s="78">
        <v>1377.32</v>
      </c>
      <c r="W664" s="78">
        <v>1378.15</v>
      </c>
      <c r="X664" s="78">
        <v>17595100</v>
      </c>
    </row>
    <row r="665" spans="1:24" x14ac:dyDescent="0.2">
      <c r="A665" s="78" t="s">
        <v>822</v>
      </c>
      <c r="B665" s="78">
        <v>18.32</v>
      </c>
      <c r="C665" s="78">
        <v>18.62</v>
      </c>
      <c r="D665" s="78">
        <v>18.309999999999999</v>
      </c>
      <c r="E665" s="78">
        <v>18.54</v>
      </c>
      <c r="F665" s="78">
        <v>1304762</v>
      </c>
      <c r="G665" s="78">
        <v>18.489999999999998</v>
      </c>
      <c r="H665" s="78">
        <v>18.59</v>
      </c>
      <c r="I665" s="78">
        <v>18.899999999999999</v>
      </c>
      <c r="J665" s="78">
        <v>18.62</v>
      </c>
      <c r="K665" s="78" t="s">
        <v>162</v>
      </c>
      <c r="L665" s="78">
        <v>0</v>
      </c>
      <c r="M665" s="78">
        <v>13047.62</v>
      </c>
      <c r="N665" s="78">
        <v>12219.33</v>
      </c>
      <c r="O665" s="78">
        <v>15262.71</v>
      </c>
      <c r="P665" s="78">
        <v>56.29</v>
      </c>
      <c r="Q665" s="78" t="s">
        <v>162</v>
      </c>
      <c r="R665" s="78">
        <v>57.02</v>
      </c>
      <c r="S665" s="78" t="s">
        <v>162</v>
      </c>
      <c r="T665" s="78">
        <v>1377.98</v>
      </c>
      <c r="U665" s="78">
        <v>1386.54</v>
      </c>
      <c r="V665" s="78">
        <v>1357.49</v>
      </c>
      <c r="W665" s="78">
        <v>1379.9</v>
      </c>
      <c r="X665" s="78">
        <v>15418385</v>
      </c>
    </row>
    <row r="666" spans="1:24" x14ac:dyDescent="0.2">
      <c r="A666" s="78" t="s">
        <v>823</v>
      </c>
      <c r="B666" s="78">
        <v>18.600000000000001</v>
      </c>
      <c r="C666" s="78">
        <v>19.5</v>
      </c>
      <c r="D666" s="78">
        <v>18.54</v>
      </c>
      <c r="E666" s="78">
        <v>19.37</v>
      </c>
      <c r="F666" s="78">
        <v>4050008</v>
      </c>
      <c r="G666" s="78">
        <v>18.71</v>
      </c>
      <c r="H666" s="78">
        <v>18.600000000000001</v>
      </c>
      <c r="I666" s="78">
        <v>18.87</v>
      </c>
      <c r="J666" s="78">
        <v>18.66</v>
      </c>
      <c r="K666" s="78" t="s">
        <v>162</v>
      </c>
      <c r="L666" s="78">
        <v>0</v>
      </c>
      <c r="M666" s="78">
        <v>40500.080000000002</v>
      </c>
      <c r="N666" s="78">
        <v>19143.23</v>
      </c>
      <c r="O666" s="78">
        <v>17061.259999999998</v>
      </c>
      <c r="P666" s="78">
        <v>62.26</v>
      </c>
      <c r="Q666" s="78" t="s">
        <v>162</v>
      </c>
      <c r="R666" s="78">
        <v>60.68</v>
      </c>
      <c r="S666" s="78" t="s">
        <v>162</v>
      </c>
      <c r="T666" s="78">
        <v>1374.47</v>
      </c>
      <c r="U666" s="78">
        <v>1394.34</v>
      </c>
      <c r="V666" s="78">
        <v>1370.72</v>
      </c>
      <c r="W666" s="78">
        <v>1393.6</v>
      </c>
      <c r="X666" s="78">
        <v>15929058</v>
      </c>
    </row>
    <row r="667" spans="1:24" x14ac:dyDescent="0.2">
      <c r="A667" s="78" t="s">
        <v>824</v>
      </c>
      <c r="B667" s="78">
        <v>19.37</v>
      </c>
      <c r="C667" s="78">
        <v>19.8</v>
      </c>
      <c r="D667" s="78">
        <v>19.02</v>
      </c>
      <c r="E667" s="78">
        <v>19.46</v>
      </c>
      <c r="F667" s="78">
        <v>2779010</v>
      </c>
      <c r="G667" s="78">
        <v>18.86</v>
      </c>
      <c r="H667" s="78">
        <v>18.61</v>
      </c>
      <c r="I667" s="78">
        <v>18.850000000000001</v>
      </c>
      <c r="J667" s="78">
        <v>18.690000000000001</v>
      </c>
      <c r="K667" s="78" t="s">
        <v>162</v>
      </c>
      <c r="L667" s="78">
        <v>0</v>
      </c>
      <c r="M667" s="78">
        <v>27790.1</v>
      </c>
      <c r="N667" s="78">
        <v>22213.39</v>
      </c>
      <c r="O667" s="78">
        <v>17362.560000000001</v>
      </c>
      <c r="P667" s="78">
        <v>62.54</v>
      </c>
      <c r="Q667" s="78" t="s">
        <v>162</v>
      </c>
      <c r="R667" s="78">
        <v>61.56</v>
      </c>
      <c r="S667" s="78" t="s">
        <v>162</v>
      </c>
      <c r="T667" s="78">
        <v>1397.21</v>
      </c>
      <c r="U667" s="78">
        <v>1409.5</v>
      </c>
      <c r="V667" s="78">
        <v>1378.81</v>
      </c>
      <c r="W667" s="78">
        <v>1389.75</v>
      </c>
      <c r="X667" s="78">
        <v>17424881</v>
      </c>
    </row>
    <row r="668" spans="1:24" x14ac:dyDescent="0.2">
      <c r="A668" s="78" t="s">
        <v>825</v>
      </c>
      <c r="B668" s="78">
        <v>19.260000000000002</v>
      </c>
      <c r="C668" s="78">
        <v>19.39</v>
      </c>
      <c r="D668" s="78">
        <v>18.78</v>
      </c>
      <c r="E668" s="78">
        <v>18.88</v>
      </c>
      <c r="F668" s="78">
        <v>1595907</v>
      </c>
      <c r="G668" s="78">
        <v>18.91</v>
      </c>
      <c r="H668" s="78">
        <v>18.63</v>
      </c>
      <c r="I668" s="78">
        <v>18.809999999999999</v>
      </c>
      <c r="J668" s="78">
        <v>18.71</v>
      </c>
      <c r="K668" s="78" t="s">
        <v>162</v>
      </c>
      <c r="L668" s="78">
        <v>0</v>
      </c>
      <c r="M668" s="78">
        <v>15959.07</v>
      </c>
      <c r="N668" s="78">
        <v>22573.48</v>
      </c>
      <c r="O668" s="78">
        <v>17030.29</v>
      </c>
      <c r="P668" s="78">
        <v>61.38</v>
      </c>
      <c r="Q668" s="78" t="s">
        <v>162</v>
      </c>
      <c r="R668" s="78">
        <v>64.55</v>
      </c>
      <c r="S668" s="78" t="s">
        <v>162</v>
      </c>
      <c r="T668" s="78">
        <v>1393.01</v>
      </c>
      <c r="U668" s="78">
        <v>1393.1</v>
      </c>
      <c r="V668" s="78">
        <v>1323.87</v>
      </c>
      <c r="W668" s="78">
        <v>1335.1</v>
      </c>
      <c r="X668" s="78">
        <v>16294064</v>
      </c>
    </row>
    <row r="669" spans="1:24" x14ac:dyDescent="0.2">
      <c r="A669" s="78" t="s">
        <v>826</v>
      </c>
      <c r="B669" s="78">
        <v>19.350000000000001</v>
      </c>
      <c r="C669" s="78">
        <v>20.6</v>
      </c>
      <c r="D669" s="78">
        <v>19.350000000000001</v>
      </c>
      <c r="E669" s="78">
        <v>19.809999999999999</v>
      </c>
      <c r="F669" s="78">
        <v>5374374</v>
      </c>
      <c r="G669" s="78">
        <v>19.21</v>
      </c>
      <c r="H669" s="78">
        <v>18.8</v>
      </c>
      <c r="I669" s="78">
        <v>18.829999999999998</v>
      </c>
      <c r="J669" s="78">
        <v>18.73</v>
      </c>
      <c r="K669" s="78" t="s">
        <v>162</v>
      </c>
      <c r="L669" s="78">
        <v>0</v>
      </c>
      <c r="M669" s="78">
        <v>53743.74</v>
      </c>
      <c r="N669" s="78">
        <v>30208.12</v>
      </c>
      <c r="O669" s="78">
        <v>20735.91</v>
      </c>
      <c r="P669" s="78">
        <v>68.099999999999994</v>
      </c>
      <c r="Q669" s="78" t="s">
        <v>162</v>
      </c>
      <c r="R669" s="78">
        <v>69.17</v>
      </c>
      <c r="S669" s="78" t="s">
        <v>162</v>
      </c>
      <c r="T669" s="78">
        <v>1339.31</v>
      </c>
      <c r="U669" s="78">
        <v>1355.65</v>
      </c>
      <c r="V669" s="78">
        <v>1317.75</v>
      </c>
      <c r="W669" s="78">
        <v>1322.99</v>
      </c>
      <c r="X669" s="78">
        <v>16227186</v>
      </c>
    </row>
    <row r="670" spans="1:24" x14ac:dyDescent="0.2">
      <c r="A670" s="78" t="s">
        <v>827</v>
      </c>
      <c r="B670" s="78">
        <v>19.649999999999999</v>
      </c>
      <c r="C670" s="78">
        <v>20.190000000000001</v>
      </c>
      <c r="D670" s="78">
        <v>19.57</v>
      </c>
      <c r="E670" s="78">
        <v>19.75</v>
      </c>
      <c r="F670" s="78">
        <v>2130440</v>
      </c>
      <c r="G670" s="78">
        <v>19.45</v>
      </c>
      <c r="H670" s="78">
        <v>18.97</v>
      </c>
      <c r="I670" s="78">
        <v>18.88</v>
      </c>
      <c r="J670" s="78">
        <v>18.77</v>
      </c>
      <c r="K670" s="78" t="s">
        <v>162</v>
      </c>
      <c r="L670" s="78">
        <v>0</v>
      </c>
      <c r="M670" s="78">
        <v>21304.400000000001</v>
      </c>
      <c r="N670" s="78">
        <v>31859.48</v>
      </c>
      <c r="O670" s="78">
        <v>22039.4</v>
      </c>
      <c r="P670" s="78">
        <v>66.75</v>
      </c>
      <c r="Q670" s="78" t="s">
        <v>162</v>
      </c>
      <c r="R670" s="78">
        <v>69.86</v>
      </c>
      <c r="S670" s="78" t="s">
        <v>162</v>
      </c>
      <c r="T670" s="78">
        <v>1327.1</v>
      </c>
      <c r="U670" s="78">
        <v>1353.97</v>
      </c>
      <c r="V670" s="78">
        <v>1327.1</v>
      </c>
      <c r="W670" s="78">
        <v>1349.94</v>
      </c>
      <c r="X670" s="78">
        <v>13405969</v>
      </c>
    </row>
    <row r="671" spans="1:24" x14ac:dyDescent="0.2">
      <c r="A671" s="78" t="s">
        <v>828</v>
      </c>
      <c r="B671" s="78">
        <v>19.73</v>
      </c>
      <c r="C671" s="78">
        <v>20.37</v>
      </c>
      <c r="D671" s="78">
        <v>19.41</v>
      </c>
      <c r="E671" s="78">
        <v>20.2</v>
      </c>
      <c r="F671" s="78">
        <v>2474511</v>
      </c>
      <c r="G671" s="78">
        <v>19.62</v>
      </c>
      <c r="H671" s="78">
        <v>19.170000000000002</v>
      </c>
      <c r="I671" s="78">
        <v>18.95</v>
      </c>
      <c r="J671" s="78">
        <v>18.809999999999999</v>
      </c>
      <c r="K671" s="78" t="s">
        <v>162</v>
      </c>
      <c r="L671" s="78">
        <v>0</v>
      </c>
      <c r="M671" s="78">
        <v>24745.11</v>
      </c>
      <c r="N671" s="78">
        <v>28708.48</v>
      </c>
      <c r="O671" s="78">
        <v>23925.86</v>
      </c>
      <c r="P671" s="78">
        <v>66.7</v>
      </c>
      <c r="Q671" s="78" t="s">
        <v>162</v>
      </c>
      <c r="R671" s="78">
        <v>72.42</v>
      </c>
      <c r="S671" s="78" t="s">
        <v>162</v>
      </c>
      <c r="T671" s="78">
        <v>1358.88</v>
      </c>
      <c r="U671" s="78">
        <v>1403.11</v>
      </c>
      <c r="V671" s="78">
        <v>1358.88</v>
      </c>
      <c r="W671" s="78">
        <v>1400.97</v>
      </c>
      <c r="X671" s="78">
        <v>17347150</v>
      </c>
    </row>
    <row r="672" spans="1:24" x14ac:dyDescent="0.2">
      <c r="A672" s="78" t="s">
        <v>829</v>
      </c>
      <c r="B672" s="78">
        <v>20.239999999999998</v>
      </c>
      <c r="C672" s="78">
        <v>20.94</v>
      </c>
      <c r="D672" s="78">
        <v>20.04</v>
      </c>
      <c r="E672" s="78">
        <v>20.41</v>
      </c>
      <c r="F672" s="78">
        <v>2825300</v>
      </c>
      <c r="G672" s="78">
        <v>19.809999999999999</v>
      </c>
      <c r="H672" s="78">
        <v>19.329999999999998</v>
      </c>
      <c r="I672" s="78">
        <v>19.02</v>
      </c>
      <c r="J672" s="78">
        <v>18.86</v>
      </c>
      <c r="K672" s="78" t="s">
        <v>162</v>
      </c>
      <c r="L672" s="78">
        <v>0</v>
      </c>
      <c r="M672" s="78">
        <v>28253</v>
      </c>
      <c r="N672" s="78">
        <v>28801.06</v>
      </c>
      <c r="O672" s="78">
        <v>25507.23</v>
      </c>
      <c r="P672" s="78">
        <v>67.12</v>
      </c>
      <c r="Q672" s="78" t="s">
        <v>162</v>
      </c>
      <c r="R672" s="78">
        <v>72.760000000000005</v>
      </c>
      <c r="S672" s="78" t="s">
        <v>162</v>
      </c>
      <c r="T672" s="78">
        <v>1401.47</v>
      </c>
      <c r="U672" s="78">
        <v>1408.46</v>
      </c>
      <c r="V672" s="78">
        <v>1348.69</v>
      </c>
      <c r="W672" s="78">
        <v>1350.47</v>
      </c>
      <c r="X672" s="78">
        <v>21904618</v>
      </c>
    </row>
    <row r="673" spans="1:24" x14ac:dyDescent="0.2">
      <c r="A673" s="78" t="s">
        <v>830</v>
      </c>
      <c r="B673" s="78">
        <v>20.55</v>
      </c>
      <c r="C673" s="78">
        <v>20.8</v>
      </c>
      <c r="D673" s="78">
        <v>19.38</v>
      </c>
      <c r="E673" s="78">
        <v>19.79</v>
      </c>
      <c r="F673" s="78">
        <v>2100986</v>
      </c>
      <c r="G673" s="78">
        <v>19.989999999999998</v>
      </c>
      <c r="H673" s="78">
        <v>19.45</v>
      </c>
      <c r="I673" s="78">
        <v>19.07</v>
      </c>
      <c r="J673" s="78">
        <v>18.88</v>
      </c>
      <c r="K673" s="78" t="s">
        <v>162</v>
      </c>
      <c r="L673" s="78">
        <v>0</v>
      </c>
      <c r="M673" s="78">
        <v>21009.86</v>
      </c>
      <c r="N673" s="78">
        <v>29811.22</v>
      </c>
      <c r="O673" s="78">
        <v>26192.35</v>
      </c>
      <c r="P673" s="78">
        <v>64.19</v>
      </c>
      <c r="Q673" s="78" t="s">
        <v>162</v>
      </c>
      <c r="R673" s="78">
        <v>71.87</v>
      </c>
      <c r="S673" s="78" t="s">
        <v>162</v>
      </c>
      <c r="T673" s="78">
        <v>1336.23</v>
      </c>
      <c r="U673" s="78">
        <v>1336.23</v>
      </c>
      <c r="V673" s="78">
        <v>1293.82</v>
      </c>
      <c r="W673" s="78">
        <v>1311.23</v>
      </c>
      <c r="X673" s="78">
        <v>17911764</v>
      </c>
    </row>
    <row r="674" spans="1:24" x14ac:dyDescent="0.2">
      <c r="A674" s="78" t="s">
        <v>831</v>
      </c>
      <c r="B674" s="78">
        <v>19.8</v>
      </c>
      <c r="C674" s="78">
        <v>20.71</v>
      </c>
      <c r="D674" s="78">
        <v>19.7</v>
      </c>
      <c r="E674" s="78">
        <v>20.059999999999999</v>
      </c>
      <c r="F674" s="78">
        <v>2627546</v>
      </c>
      <c r="G674" s="78">
        <v>20.04</v>
      </c>
      <c r="H674" s="78">
        <v>19.63</v>
      </c>
      <c r="I674" s="78">
        <v>19.14</v>
      </c>
      <c r="J674" s="78">
        <v>18.899999999999999</v>
      </c>
      <c r="K674" s="78" t="s">
        <v>162</v>
      </c>
      <c r="L674" s="78">
        <v>0</v>
      </c>
      <c r="M674" s="78">
        <v>26275.46</v>
      </c>
      <c r="N674" s="78">
        <v>24317.57</v>
      </c>
      <c r="O674" s="78">
        <v>27262.84</v>
      </c>
      <c r="P674" s="78">
        <v>67.02</v>
      </c>
      <c r="Q674" s="78" t="s">
        <v>162</v>
      </c>
      <c r="R674" s="78">
        <v>72.209999999999994</v>
      </c>
      <c r="S674" s="78" t="s">
        <v>162</v>
      </c>
      <c r="T674" s="78">
        <v>1307.1099999999999</v>
      </c>
      <c r="U674" s="78">
        <v>1319.37</v>
      </c>
      <c r="V674" s="78">
        <v>1287.8800000000001</v>
      </c>
      <c r="W674" s="78">
        <v>1295.93</v>
      </c>
      <c r="X674" s="78">
        <v>12197037</v>
      </c>
    </row>
    <row r="675" spans="1:24" x14ac:dyDescent="0.2">
      <c r="A675" s="78" t="s">
        <v>832</v>
      </c>
      <c r="B675" s="78">
        <v>20.11</v>
      </c>
      <c r="C675" s="78">
        <v>20.11</v>
      </c>
      <c r="D675" s="78">
        <v>19.399999999999999</v>
      </c>
      <c r="E675" s="78">
        <v>19.510000000000002</v>
      </c>
      <c r="F675" s="78">
        <v>1301166</v>
      </c>
      <c r="G675" s="78">
        <v>19.989999999999998</v>
      </c>
      <c r="H675" s="78">
        <v>19.72</v>
      </c>
      <c r="I675" s="78">
        <v>19.16</v>
      </c>
      <c r="J675" s="78">
        <v>18.920000000000002</v>
      </c>
      <c r="K675" s="78" t="s">
        <v>162</v>
      </c>
      <c r="L675" s="78">
        <v>0</v>
      </c>
      <c r="M675" s="78">
        <v>13011.66</v>
      </c>
      <c r="N675" s="78">
        <v>22659.02</v>
      </c>
      <c r="O675" s="78">
        <v>27259.25</v>
      </c>
      <c r="P675" s="78">
        <v>67.81</v>
      </c>
      <c r="Q675" s="78" t="s">
        <v>162</v>
      </c>
      <c r="R675" s="78">
        <v>70.08</v>
      </c>
      <c r="S675" s="78" t="s">
        <v>162</v>
      </c>
      <c r="T675" s="78">
        <v>1298.72</v>
      </c>
      <c r="U675" s="78">
        <v>1304.49</v>
      </c>
      <c r="V675" s="78">
        <v>1255.5899999999999</v>
      </c>
      <c r="W675" s="78">
        <v>1269.17</v>
      </c>
      <c r="X675" s="78">
        <v>14500064</v>
      </c>
    </row>
    <row r="676" spans="1:24" x14ac:dyDescent="0.2">
      <c r="A676" s="78" t="s">
        <v>833</v>
      </c>
      <c r="B676" s="78">
        <v>19.649999999999999</v>
      </c>
      <c r="C676" s="78">
        <v>19.98</v>
      </c>
      <c r="D676" s="78">
        <v>19.2</v>
      </c>
      <c r="E676" s="78">
        <v>19.37</v>
      </c>
      <c r="F676" s="78">
        <v>1456790</v>
      </c>
      <c r="G676" s="78">
        <v>19.829999999999998</v>
      </c>
      <c r="H676" s="78">
        <v>19.72</v>
      </c>
      <c r="I676" s="78">
        <v>19.16</v>
      </c>
      <c r="J676" s="78">
        <v>18.940000000000001</v>
      </c>
      <c r="K676" s="78" t="s">
        <v>162</v>
      </c>
      <c r="L676" s="78">
        <v>0</v>
      </c>
      <c r="M676" s="78">
        <v>14567.9</v>
      </c>
      <c r="N676" s="78">
        <v>20623.580000000002</v>
      </c>
      <c r="O676" s="78">
        <v>24666.03</v>
      </c>
      <c r="P676" s="78">
        <v>67.86</v>
      </c>
      <c r="Q676" s="78" t="s">
        <v>162</v>
      </c>
      <c r="R676" s="78">
        <v>69.91</v>
      </c>
      <c r="S676" s="78" t="s">
        <v>162</v>
      </c>
      <c r="T676" s="78">
        <v>1264.1400000000001</v>
      </c>
      <c r="U676" s="78">
        <v>1286</v>
      </c>
      <c r="V676" s="78">
        <v>1262.3399999999999</v>
      </c>
      <c r="W676" s="78">
        <v>1279.05</v>
      </c>
      <c r="X676" s="78">
        <v>12298115</v>
      </c>
    </row>
    <row r="677" spans="1:24" x14ac:dyDescent="0.2">
      <c r="A677" s="78" t="s">
        <v>834</v>
      </c>
      <c r="B677" s="78">
        <v>19.190000000000001</v>
      </c>
      <c r="C677" s="78">
        <v>19.579999999999998</v>
      </c>
      <c r="D677" s="78">
        <v>17.95</v>
      </c>
      <c r="E677" s="78">
        <v>18.649999999999999</v>
      </c>
      <c r="F677" s="78">
        <v>1895740</v>
      </c>
      <c r="G677" s="78">
        <v>19.48</v>
      </c>
      <c r="H677" s="78">
        <v>19.64</v>
      </c>
      <c r="I677" s="78">
        <v>19.13</v>
      </c>
      <c r="J677" s="78">
        <v>18.95</v>
      </c>
      <c r="K677" s="78" t="s">
        <v>162</v>
      </c>
      <c r="L677" s="78">
        <v>0</v>
      </c>
      <c r="M677" s="78">
        <v>18957.400000000001</v>
      </c>
      <c r="N677" s="78">
        <v>18764.46</v>
      </c>
      <c r="O677" s="78">
        <v>23782.76</v>
      </c>
      <c r="P677" s="78">
        <v>61.93</v>
      </c>
      <c r="Q677" s="78" t="s">
        <v>162</v>
      </c>
      <c r="R677" s="78">
        <v>70.34</v>
      </c>
      <c r="S677" s="78" t="s">
        <v>162</v>
      </c>
      <c r="T677" s="78">
        <v>1276.27</v>
      </c>
      <c r="U677" s="78">
        <v>1292.97</v>
      </c>
      <c r="V677" s="78">
        <v>1205</v>
      </c>
      <c r="W677" s="78">
        <v>1261.68</v>
      </c>
      <c r="X677" s="78">
        <v>17475129</v>
      </c>
    </row>
    <row r="678" spans="1:24" x14ac:dyDescent="0.2">
      <c r="A678" s="78" t="s">
        <v>835</v>
      </c>
      <c r="B678" s="78">
        <v>18.7</v>
      </c>
      <c r="C678" s="78">
        <v>19.079999999999998</v>
      </c>
      <c r="D678" s="78">
        <v>18.5</v>
      </c>
      <c r="E678" s="78">
        <v>19.010000000000002</v>
      </c>
      <c r="F678" s="78">
        <v>918667</v>
      </c>
      <c r="G678" s="78">
        <v>19.32</v>
      </c>
      <c r="H678" s="78">
        <v>19.66</v>
      </c>
      <c r="I678" s="78">
        <v>19.14</v>
      </c>
      <c r="J678" s="78">
        <v>18.97</v>
      </c>
      <c r="K678" s="78" t="s">
        <v>162</v>
      </c>
      <c r="L678" s="78">
        <v>0</v>
      </c>
      <c r="M678" s="78">
        <v>9186.67</v>
      </c>
      <c r="N678" s="78">
        <v>16399.82</v>
      </c>
      <c r="O678" s="78">
        <v>23105.52</v>
      </c>
      <c r="P678" s="78">
        <v>60.66</v>
      </c>
      <c r="Q678" s="78" t="s">
        <v>162</v>
      </c>
      <c r="R678" s="78">
        <v>71.48</v>
      </c>
      <c r="S678" s="78" t="s">
        <v>162</v>
      </c>
      <c r="T678" s="78">
        <v>1256.24</v>
      </c>
      <c r="U678" s="78">
        <v>1274.3399999999999</v>
      </c>
      <c r="V678" s="78">
        <v>1251.01</v>
      </c>
      <c r="W678" s="78">
        <v>1273.29</v>
      </c>
      <c r="X678" s="78">
        <v>12776898</v>
      </c>
    </row>
    <row r="679" spans="1:24" x14ac:dyDescent="0.2">
      <c r="A679" s="78" t="s">
        <v>836</v>
      </c>
      <c r="B679" s="78">
        <v>18.87</v>
      </c>
      <c r="C679" s="78">
        <v>19.5</v>
      </c>
      <c r="D679" s="78">
        <v>18.86</v>
      </c>
      <c r="E679" s="78">
        <v>19.18</v>
      </c>
      <c r="F679" s="78">
        <v>1120229</v>
      </c>
      <c r="G679" s="78">
        <v>19.14</v>
      </c>
      <c r="H679" s="78">
        <v>19.59</v>
      </c>
      <c r="I679" s="78">
        <v>19.2</v>
      </c>
      <c r="J679" s="78">
        <v>18.98</v>
      </c>
      <c r="K679" s="78" t="s">
        <v>162</v>
      </c>
      <c r="L679" s="78">
        <v>0</v>
      </c>
      <c r="M679" s="78">
        <v>11202.29</v>
      </c>
      <c r="N679" s="78">
        <v>13385.18</v>
      </c>
      <c r="O679" s="78">
        <v>18851.38</v>
      </c>
      <c r="P679" s="78">
        <v>62.7</v>
      </c>
      <c r="Q679" s="78" t="s">
        <v>162</v>
      </c>
      <c r="R679" s="78">
        <v>74.510000000000005</v>
      </c>
      <c r="S679" s="78" t="s">
        <v>162</v>
      </c>
      <c r="T679" s="78">
        <v>1266.56</v>
      </c>
      <c r="U679" s="78">
        <v>1266.56</v>
      </c>
      <c r="V679" s="78">
        <v>1232.4000000000001</v>
      </c>
      <c r="W679" s="78">
        <v>1235.56</v>
      </c>
      <c r="X679" s="78">
        <v>11966456</v>
      </c>
    </row>
    <row r="680" spans="1:24" x14ac:dyDescent="0.2">
      <c r="A680" s="78" t="s">
        <v>837</v>
      </c>
      <c r="B680" s="78">
        <v>19.13</v>
      </c>
      <c r="C680" s="78">
        <v>19.32</v>
      </c>
      <c r="D680" s="78">
        <v>18.88</v>
      </c>
      <c r="E680" s="78">
        <v>19.18</v>
      </c>
      <c r="F680" s="78">
        <v>708288</v>
      </c>
      <c r="G680" s="78">
        <v>19.079999999999998</v>
      </c>
      <c r="H680" s="78">
        <v>19.54</v>
      </c>
      <c r="I680" s="78">
        <v>19.25</v>
      </c>
      <c r="J680" s="78">
        <v>18.989999999999998</v>
      </c>
      <c r="K680" s="78" t="s">
        <v>162</v>
      </c>
      <c r="L680" s="78">
        <v>0</v>
      </c>
      <c r="M680" s="78">
        <v>7082.88</v>
      </c>
      <c r="N680" s="78">
        <v>12199.43</v>
      </c>
      <c r="O680" s="78">
        <v>17429.22</v>
      </c>
      <c r="P680" s="78">
        <v>64.69</v>
      </c>
      <c r="Q680" s="78" t="s">
        <v>162</v>
      </c>
      <c r="R680" s="78">
        <v>73.92</v>
      </c>
      <c r="S680" s="78" t="s">
        <v>162</v>
      </c>
      <c r="T680" s="78">
        <v>1227.69</v>
      </c>
      <c r="U680" s="78">
        <v>1233.57</v>
      </c>
      <c r="V680" s="78">
        <v>1198.81</v>
      </c>
      <c r="W680" s="78">
        <v>1221.96</v>
      </c>
      <c r="X680" s="78">
        <v>11666154</v>
      </c>
    </row>
    <row r="681" spans="1:24" x14ac:dyDescent="0.2">
      <c r="A681" s="78" t="s">
        <v>838</v>
      </c>
      <c r="B681" s="78">
        <v>19.350000000000001</v>
      </c>
      <c r="C681" s="78">
        <v>19.87</v>
      </c>
      <c r="D681" s="78">
        <v>19.2</v>
      </c>
      <c r="E681" s="78">
        <v>19.62</v>
      </c>
      <c r="F681" s="78">
        <v>1170397</v>
      </c>
      <c r="G681" s="78">
        <v>19.13</v>
      </c>
      <c r="H681" s="78">
        <v>19.48</v>
      </c>
      <c r="I681" s="78">
        <v>19.32</v>
      </c>
      <c r="J681" s="78">
        <v>19</v>
      </c>
      <c r="K681" s="78" t="s">
        <v>162</v>
      </c>
      <c r="L681" s="78">
        <v>0</v>
      </c>
      <c r="M681" s="78">
        <v>11703.97</v>
      </c>
      <c r="N681" s="78">
        <v>11626.64</v>
      </c>
      <c r="O681" s="78">
        <v>16125.11</v>
      </c>
      <c r="P681" s="78">
        <v>67.94</v>
      </c>
      <c r="Q681" s="78" t="s">
        <v>162</v>
      </c>
      <c r="R681" s="78">
        <v>75.91</v>
      </c>
      <c r="S681" s="78" t="s">
        <v>162</v>
      </c>
      <c r="T681" s="78">
        <v>1217.28</v>
      </c>
      <c r="U681" s="78">
        <v>1240.8800000000001</v>
      </c>
      <c r="V681" s="78">
        <v>1216.8499999999999</v>
      </c>
      <c r="W681" s="78">
        <v>1222.46</v>
      </c>
      <c r="X681" s="78">
        <v>10090941</v>
      </c>
    </row>
    <row r="682" spans="1:24" x14ac:dyDescent="0.2">
      <c r="A682" s="78" t="s">
        <v>839</v>
      </c>
      <c r="B682" s="78">
        <v>19.600000000000001</v>
      </c>
      <c r="C682" s="78">
        <v>20.079999999999998</v>
      </c>
      <c r="D682" s="78">
        <v>19.3</v>
      </c>
      <c r="E682" s="78">
        <v>20.010000000000002</v>
      </c>
      <c r="F682" s="78">
        <v>1915979</v>
      </c>
      <c r="G682" s="78">
        <v>19.399999999999999</v>
      </c>
      <c r="H682" s="78">
        <v>19.440000000000001</v>
      </c>
      <c r="I682" s="78">
        <v>19.39</v>
      </c>
      <c r="J682" s="78">
        <v>19.02</v>
      </c>
      <c r="K682" s="78" t="s">
        <v>162</v>
      </c>
      <c r="L682" s="78">
        <v>0</v>
      </c>
      <c r="M682" s="78">
        <v>19159.79</v>
      </c>
      <c r="N682" s="78">
        <v>11667.12</v>
      </c>
      <c r="O682" s="78">
        <v>15215.79</v>
      </c>
      <c r="P682" s="78">
        <v>70.06</v>
      </c>
      <c r="Q682" s="78" t="s">
        <v>162</v>
      </c>
      <c r="R682" s="78">
        <v>75.41</v>
      </c>
      <c r="S682" s="78" t="s">
        <v>162</v>
      </c>
      <c r="T682" s="78">
        <v>1217.6400000000001</v>
      </c>
      <c r="U682" s="78">
        <v>1260.3699999999999</v>
      </c>
      <c r="V682" s="78">
        <v>1208.3499999999999</v>
      </c>
      <c r="W682" s="78">
        <v>1260.03</v>
      </c>
      <c r="X682" s="78">
        <v>12312914</v>
      </c>
    </row>
    <row r="683" spans="1:24" x14ac:dyDescent="0.2">
      <c r="A683" s="78" t="s">
        <v>840</v>
      </c>
      <c r="B683" s="78">
        <v>20</v>
      </c>
      <c r="C683" s="78">
        <v>20</v>
      </c>
      <c r="D683" s="78">
        <v>19.55</v>
      </c>
      <c r="E683" s="78">
        <v>19.62</v>
      </c>
      <c r="F683" s="78">
        <v>1102635</v>
      </c>
      <c r="G683" s="78">
        <v>19.52</v>
      </c>
      <c r="H683" s="78">
        <v>19.420000000000002</v>
      </c>
      <c r="I683" s="78">
        <v>19.43</v>
      </c>
      <c r="J683" s="78">
        <v>19.03</v>
      </c>
      <c r="K683" s="78" t="s">
        <v>162</v>
      </c>
      <c r="L683" s="78">
        <v>0</v>
      </c>
      <c r="M683" s="78">
        <v>11026.35</v>
      </c>
      <c r="N683" s="78">
        <v>12035.06</v>
      </c>
      <c r="O683" s="78">
        <v>14217.44</v>
      </c>
      <c r="P683" s="78">
        <v>69.13</v>
      </c>
      <c r="Q683" s="78" t="s">
        <v>162</v>
      </c>
      <c r="R683" s="78">
        <v>73.62</v>
      </c>
      <c r="S683" s="78" t="s">
        <v>162</v>
      </c>
      <c r="T683" s="78">
        <v>1255.47</v>
      </c>
      <c r="U683" s="78">
        <v>1277.43</v>
      </c>
      <c r="V683" s="78">
        <v>1241.76</v>
      </c>
      <c r="W683" s="78">
        <v>1241.79</v>
      </c>
      <c r="X683" s="78">
        <v>13869196</v>
      </c>
    </row>
    <row r="684" spans="1:24" x14ac:dyDescent="0.2">
      <c r="A684" s="78" t="s">
        <v>841</v>
      </c>
      <c r="B684" s="78">
        <v>19.600000000000001</v>
      </c>
      <c r="C684" s="78">
        <v>19.600000000000001</v>
      </c>
      <c r="D684" s="78">
        <v>19.05</v>
      </c>
      <c r="E684" s="78">
        <v>19.170000000000002</v>
      </c>
      <c r="F684" s="78">
        <v>1062885</v>
      </c>
      <c r="G684" s="78">
        <v>19.52</v>
      </c>
      <c r="H684" s="78">
        <v>19.329999999999998</v>
      </c>
      <c r="I684" s="78">
        <v>19.48</v>
      </c>
      <c r="J684" s="78">
        <v>19.03</v>
      </c>
      <c r="K684" s="78" t="s">
        <v>162</v>
      </c>
      <c r="L684" s="78">
        <v>0</v>
      </c>
      <c r="M684" s="78">
        <v>10628.85</v>
      </c>
      <c r="N684" s="78">
        <v>11920.37</v>
      </c>
      <c r="O684" s="78">
        <v>12652.78</v>
      </c>
      <c r="P684" s="78">
        <v>67.180000000000007</v>
      </c>
      <c r="Q684" s="78" t="s">
        <v>162</v>
      </c>
      <c r="R684" s="78">
        <v>72.739999999999995</v>
      </c>
      <c r="S684" s="78" t="s">
        <v>162</v>
      </c>
      <c r="T684" s="78">
        <v>1234.24</v>
      </c>
      <c r="U684" s="78">
        <v>1250.57</v>
      </c>
      <c r="V684" s="78">
        <v>1219.31</v>
      </c>
      <c r="W684" s="78">
        <v>1224.05</v>
      </c>
      <c r="X684" s="78">
        <v>10827570</v>
      </c>
    </row>
    <row r="685" spans="1:24" x14ac:dyDescent="0.2">
      <c r="A685" s="78" t="s">
        <v>842</v>
      </c>
      <c r="B685" s="78">
        <v>19.010000000000002</v>
      </c>
      <c r="C685" s="78">
        <v>19.13</v>
      </c>
      <c r="D685" s="78">
        <v>18.559999999999999</v>
      </c>
      <c r="E685" s="78">
        <v>18.7</v>
      </c>
      <c r="F685" s="78">
        <v>1335999</v>
      </c>
      <c r="G685" s="78">
        <v>19.420000000000002</v>
      </c>
      <c r="H685" s="78">
        <v>19.25</v>
      </c>
      <c r="I685" s="78">
        <v>19.489999999999998</v>
      </c>
      <c r="J685" s="78">
        <v>19.02</v>
      </c>
      <c r="K685" s="78" t="s">
        <v>162</v>
      </c>
      <c r="L685" s="78">
        <v>0</v>
      </c>
      <c r="M685" s="78">
        <v>13359.99</v>
      </c>
      <c r="N685" s="78">
        <v>13175.79</v>
      </c>
      <c r="O685" s="78">
        <v>12687.61</v>
      </c>
      <c r="P685" s="78">
        <v>62.81</v>
      </c>
      <c r="Q685" s="78" t="s">
        <v>162</v>
      </c>
      <c r="R685" s="78">
        <v>72.88</v>
      </c>
      <c r="S685" s="78" t="s">
        <v>162</v>
      </c>
      <c r="T685" s="78">
        <v>1215.68</v>
      </c>
      <c r="U685" s="78">
        <v>1226.32</v>
      </c>
      <c r="V685" s="78">
        <v>1204.52</v>
      </c>
      <c r="W685" s="78">
        <v>1211.1099999999999</v>
      </c>
      <c r="X685" s="78">
        <v>10027417</v>
      </c>
    </row>
    <row r="686" spans="1:24" x14ac:dyDescent="0.2">
      <c r="A686" s="78" t="s">
        <v>843</v>
      </c>
      <c r="B686" s="78">
        <v>18.7</v>
      </c>
      <c r="C686" s="78">
        <v>19.170000000000002</v>
      </c>
      <c r="D686" s="78">
        <v>18.559999999999999</v>
      </c>
      <c r="E686" s="78">
        <v>19.07</v>
      </c>
      <c r="F686" s="78">
        <v>691370</v>
      </c>
      <c r="G686" s="78">
        <v>19.309999999999999</v>
      </c>
      <c r="H686" s="78">
        <v>19.22</v>
      </c>
      <c r="I686" s="78">
        <v>19.47</v>
      </c>
      <c r="J686" s="78">
        <v>19.03</v>
      </c>
      <c r="K686" s="78" t="s">
        <v>162</v>
      </c>
      <c r="L686" s="78">
        <v>0</v>
      </c>
      <c r="M686" s="78">
        <v>6913.7</v>
      </c>
      <c r="N686" s="78">
        <v>12217.74</v>
      </c>
      <c r="O686" s="78">
        <v>11922.19</v>
      </c>
      <c r="P686" s="78">
        <v>66.08</v>
      </c>
      <c r="Q686" s="78" t="s">
        <v>162</v>
      </c>
      <c r="R686" s="78">
        <v>73.010000000000005</v>
      </c>
      <c r="S686" s="78" t="s">
        <v>162</v>
      </c>
      <c r="T686" s="78">
        <v>1208.26</v>
      </c>
      <c r="U686" s="78">
        <v>1223.77</v>
      </c>
      <c r="V686" s="78">
        <v>1191.18</v>
      </c>
      <c r="W686" s="78">
        <v>1212.69</v>
      </c>
      <c r="X686" s="78">
        <v>9151372</v>
      </c>
    </row>
    <row r="687" spans="1:24" x14ac:dyDescent="0.2">
      <c r="A687" s="78" t="s">
        <v>844</v>
      </c>
      <c r="B687" s="78">
        <v>19.29</v>
      </c>
      <c r="C687" s="78">
        <v>19.850000000000001</v>
      </c>
      <c r="D687" s="78">
        <v>19.079999999999998</v>
      </c>
      <c r="E687" s="78">
        <v>19.75</v>
      </c>
      <c r="F687" s="78">
        <v>1399866</v>
      </c>
      <c r="G687" s="78">
        <v>19.260000000000002</v>
      </c>
      <c r="H687" s="78">
        <v>19.329999999999998</v>
      </c>
      <c r="I687" s="78">
        <v>19.489999999999998</v>
      </c>
      <c r="J687" s="78">
        <v>19.05</v>
      </c>
      <c r="K687" s="78" t="s">
        <v>162</v>
      </c>
      <c r="L687" s="78">
        <v>0</v>
      </c>
      <c r="M687" s="78">
        <v>13998.66</v>
      </c>
      <c r="N687" s="78">
        <v>11185.51</v>
      </c>
      <c r="O687" s="78">
        <v>11426.31</v>
      </c>
      <c r="P687" s="78">
        <v>71.98</v>
      </c>
      <c r="Q687" s="78" t="s">
        <v>162</v>
      </c>
      <c r="R687" s="78">
        <v>75.739999999999995</v>
      </c>
      <c r="S687" s="78" t="s">
        <v>162</v>
      </c>
      <c r="T687" s="78">
        <v>1213.31</v>
      </c>
      <c r="U687" s="78">
        <v>1233.19</v>
      </c>
      <c r="V687" s="78">
        <v>1209.54</v>
      </c>
      <c r="W687" s="78">
        <v>1228.3499999999999</v>
      </c>
      <c r="X687" s="78">
        <v>11849087</v>
      </c>
    </row>
    <row r="688" spans="1:24" x14ac:dyDescent="0.2">
      <c r="A688" s="78" t="s">
        <v>845</v>
      </c>
      <c r="B688" s="78">
        <v>19.75</v>
      </c>
      <c r="C688" s="78">
        <v>19.86</v>
      </c>
      <c r="D688" s="78">
        <v>19.27</v>
      </c>
      <c r="E688" s="78">
        <v>19.27</v>
      </c>
      <c r="F688" s="78">
        <v>1031427</v>
      </c>
      <c r="G688" s="78">
        <v>19.190000000000001</v>
      </c>
      <c r="H688" s="78">
        <v>19.36</v>
      </c>
      <c r="I688" s="78">
        <v>19.510000000000002</v>
      </c>
      <c r="J688" s="78">
        <v>19.059999999999999</v>
      </c>
      <c r="K688" s="78" t="s">
        <v>162</v>
      </c>
      <c r="L688" s="78">
        <v>0</v>
      </c>
      <c r="M688" s="78">
        <v>10314.27</v>
      </c>
      <c r="N688" s="78">
        <v>11043.09</v>
      </c>
      <c r="O688" s="78">
        <v>11539.08</v>
      </c>
      <c r="P688" s="78">
        <v>69.78</v>
      </c>
      <c r="Q688" s="78" t="s">
        <v>162</v>
      </c>
      <c r="R688" s="78">
        <v>76.61</v>
      </c>
      <c r="S688" s="78" t="s">
        <v>162</v>
      </c>
      <c r="T688" s="78">
        <v>1226.53</v>
      </c>
      <c r="U688" s="78">
        <v>1236.3900000000001</v>
      </c>
      <c r="V688" s="78">
        <v>1210.6600000000001</v>
      </c>
      <c r="W688" s="78">
        <v>1212.08</v>
      </c>
      <c r="X688" s="78">
        <v>11896718</v>
      </c>
    </row>
    <row r="689" spans="1:24" x14ac:dyDescent="0.2">
      <c r="A689" s="78" t="s">
        <v>846</v>
      </c>
      <c r="B689" s="78">
        <v>19.2</v>
      </c>
      <c r="C689" s="78">
        <v>20.8</v>
      </c>
      <c r="D689" s="78">
        <v>19.2</v>
      </c>
      <c r="E689" s="78">
        <v>20.74</v>
      </c>
      <c r="F689" s="78">
        <v>4138349</v>
      </c>
      <c r="G689" s="78">
        <v>19.510000000000002</v>
      </c>
      <c r="H689" s="78">
        <v>19.510000000000002</v>
      </c>
      <c r="I689" s="78">
        <v>19.55</v>
      </c>
      <c r="J689" s="78">
        <v>19.09</v>
      </c>
      <c r="K689" s="78" t="s">
        <v>162</v>
      </c>
      <c r="L689" s="78">
        <v>0</v>
      </c>
      <c r="M689" s="78">
        <v>41383.49</v>
      </c>
      <c r="N689" s="78">
        <v>17194.02</v>
      </c>
      <c r="O689" s="78">
        <v>14557.19</v>
      </c>
      <c r="P689" s="78">
        <v>75.16</v>
      </c>
      <c r="Q689" s="78" t="s">
        <v>162</v>
      </c>
      <c r="R689" s="78">
        <v>80.38</v>
      </c>
      <c r="S689" s="78" t="s">
        <v>162</v>
      </c>
      <c r="T689" s="78">
        <v>1207.45</v>
      </c>
      <c r="U689" s="78">
        <v>1251.77</v>
      </c>
      <c r="V689" s="78">
        <v>1200.71</v>
      </c>
      <c r="W689" s="78">
        <v>1249.67</v>
      </c>
      <c r="X689" s="78">
        <v>14711835</v>
      </c>
    </row>
    <row r="690" spans="1:24" x14ac:dyDescent="0.2">
      <c r="A690" s="78" t="s">
        <v>847</v>
      </c>
      <c r="B690" s="78">
        <v>20.82</v>
      </c>
      <c r="C690" s="78">
        <v>21.2</v>
      </c>
      <c r="D690" s="78">
        <v>20.51</v>
      </c>
      <c r="E690" s="78">
        <v>20.8</v>
      </c>
      <c r="F690" s="78">
        <v>4024059</v>
      </c>
      <c r="G690" s="78">
        <v>19.93</v>
      </c>
      <c r="H690" s="78">
        <v>19.670000000000002</v>
      </c>
      <c r="I690" s="78">
        <v>19.61</v>
      </c>
      <c r="J690" s="78">
        <v>19.13</v>
      </c>
      <c r="K690" s="78" t="s">
        <v>162</v>
      </c>
      <c r="L690" s="78">
        <v>0</v>
      </c>
      <c r="M690" s="78">
        <v>40240.589999999997</v>
      </c>
      <c r="N690" s="78">
        <v>22570.14</v>
      </c>
      <c r="O690" s="78">
        <v>17872.96</v>
      </c>
      <c r="P690" s="78">
        <v>73.28</v>
      </c>
      <c r="Q690" s="78" t="s">
        <v>162</v>
      </c>
      <c r="R690" s="78">
        <v>78.88</v>
      </c>
      <c r="S690" s="78" t="s">
        <v>162</v>
      </c>
      <c r="T690" s="78">
        <v>1248.26</v>
      </c>
      <c r="U690" s="78">
        <v>1287.08</v>
      </c>
      <c r="V690" s="78">
        <v>1248.07</v>
      </c>
      <c r="W690" s="78">
        <v>1269.05</v>
      </c>
      <c r="X690" s="78">
        <v>17592110</v>
      </c>
    </row>
    <row r="691" spans="1:24" x14ac:dyDescent="0.2">
      <c r="A691" s="78" t="s">
        <v>848</v>
      </c>
      <c r="B691" s="78">
        <v>20.8</v>
      </c>
      <c r="C691" s="78">
        <v>21.59</v>
      </c>
      <c r="D691" s="78">
        <v>20.7</v>
      </c>
      <c r="E691" s="78">
        <v>20.8</v>
      </c>
      <c r="F691" s="78">
        <v>4099164</v>
      </c>
      <c r="G691" s="78">
        <v>20.27</v>
      </c>
      <c r="H691" s="78">
        <v>19.79</v>
      </c>
      <c r="I691" s="78">
        <v>19.64</v>
      </c>
      <c r="J691" s="78">
        <v>19.170000000000002</v>
      </c>
      <c r="K691" s="78" t="s">
        <v>162</v>
      </c>
      <c r="L691" s="78">
        <v>0</v>
      </c>
      <c r="M691" s="78">
        <v>40991.64</v>
      </c>
      <c r="N691" s="78">
        <v>29385.73</v>
      </c>
      <c r="O691" s="78">
        <v>20801.73</v>
      </c>
      <c r="P691" s="78">
        <v>70.58</v>
      </c>
      <c r="Q691" s="78" t="s">
        <v>162</v>
      </c>
      <c r="R691" s="78">
        <v>72.260000000000005</v>
      </c>
      <c r="S691" s="78" t="s">
        <v>162</v>
      </c>
      <c r="T691" s="78">
        <v>1275.55</v>
      </c>
      <c r="U691" s="78">
        <v>1295.21</v>
      </c>
      <c r="V691" s="78">
        <v>1275.55</v>
      </c>
      <c r="W691" s="78">
        <v>1291.1500000000001</v>
      </c>
      <c r="X691" s="78">
        <v>17372801</v>
      </c>
    </row>
    <row r="692" spans="1:24" x14ac:dyDescent="0.2">
      <c r="A692" s="78" t="s">
        <v>849</v>
      </c>
      <c r="B692" s="78">
        <v>20.88</v>
      </c>
      <c r="C692" s="78">
        <v>21.84</v>
      </c>
      <c r="D692" s="78">
        <v>20.76</v>
      </c>
      <c r="E692" s="78">
        <v>21.28</v>
      </c>
      <c r="F692" s="78">
        <v>3792465</v>
      </c>
      <c r="G692" s="78">
        <v>20.58</v>
      </c>
      <c r="H692" s="78">
        <v>19.920000000000002</v>
      </c>
      <c r="I692" s="78">
        <v>19.68</v>
      </c>
      <c r="J692" s="78">
        <v>19.23</v>
      </c>
      <c r="K692" s="78" t="s">
        <v>162</v>
      </c>
      <c r="L692" s="78">
        <v>0</v>
      </c>
      <c r="M692" s="78">
        <v>37924.65</v>
      </c>
      <c r="N692" s="78">
        <v>34170.93</v>
      </c>
      <c r="O692" s="78">
        <v>22678.22</v>
      </c>
      <c r="P692" s="78">
        <v>73.39</v>
      </c>
      <c r="Q692" s="78" t="s">
        <v>162</v>
      </c>
      <c r="R692" s="78">
        <v>70.819999999999993</v>
      </c>
      <c r="S692" s="78" t="s">
        <v>162</v>
      </c>
      <c r="T692" s="78">
        <v>1293.06</v>
      </c>
      <c r="U692" s="78">
        <v>1312.07</v>
      </c>
      <c r="V692" s="78">
        <v>1289.9100000000001</v>
      </c>
      <c r="W692" s="78">
        <v>1298.17</v>
      </c>
      <c r="X692" s="78">
        <v>17254948</v>
      </c>
    </row>
    <row r="693" spans="1:24" x14ac:dyDescent="0.2">
      <c r="A693" s="78" t="s">
        <v>850</v>
      </c>
      <c r="B693" s="78">
        <v>21.19</v>
      </c>
      <c r="C693" s="78">
        <v>21.4</v>
      </c>
      <c r="D693" s="78">
        <v>20.69</v>
      </c>
      <c r="E693" s="78">
        <v>21.24</v>
      </c>
      <c r="F693" s="78">
        <v>2996267</v>
      </c>
      <c r="G693" s="78">
        <v>20.97</v>
      </c>
      <c r="H693" s="78">
        <v>20.079999999999998</v>
      </c>
      <c r="I693" s="78">
        <v>19.75</v>
      </c>
      <c r="J693" s="78">
        <v>19.28</v>
      </c>
      <c r="K693" s="78" t="s">
        <v>162</v>
      </c>
      <c r="L693" s="78">
        <v>0</v>
      </c>
      <c r="M693" s="78">
        <v>29962.67</v>
      </c>
      <c r="N693" s="78">
        <v>38100.61</v>
      </c>
      <c r="O693" s="78">
        <v>24571.85</v>
      </c>
      <c r="P693" s="78">
        <v>73.64</v>
      </c>
      <c r="Q693" s="78" t="s">
        <v>162</v>
      </c>
      <c r="R693" s="78">
        <v>70.42</v>
      </c>
      <c r="S693" s="78" t="s">
        <v>162</v>
      </c>
      <c r="T693" s="78">
        <v>1299.68</v>
      </c>
      <c r="U693" s="78">
        <v>1303.45</v>
      </c>
      <c r="V693" s="78">
        <v>1283.6600000000001</v>
      </c>
      <c r="W693" s="78">
        <v>1299.26</v>
      </c>
      <c r="X693" s="78">
        <v>14999286</v>
      </c>
    </row>
    <row r="694" spans="1:24" x14ac:dyDescent="0.2">
      <c r="A694" s="78" t="s">
        <v>851</v>
      </c>
      <c r="B694" s="78">
        <v>21.05</v>
      </c>
      <c r="C694" s="78">
        <v>21.08</v>
      </c>
      <c r="D694" s="78">
        <v>20.6</v>
      </c>
      <c r="E694" s="78">
        <v>20.63</v>
      </c>
      <c r="F694" s="78">
        <v>2322160</v>
      </c>
      <c r="G694" s="78">
        <v>20.95</v>
      </c>
      <c r="H694" s="78">
        <v>20.23</v>
      </c>
      <c r="I694" s="78">
        <v>19.78</v>
      </c>
      <c r="J694" s="78">
        <v>19.32</v>
      </c>
      <c r="K694" s="78" t="s">
        <v>162</v>
      </c>
      <c r="L694" s="78">
        <v>0</v>
      </c>
      <c r="M694" s="78">
        <v>23221.599999999999</v>
      </c>
      <c r="N694" s="78">
        <v>34468.230000000003</v>
      </c>
      <c r="O694" s="78">
        <v>25831.119999999999</v>
      </c>
      <c r="P694" s="78">
        <v>72.42</v>
      </c>
      <c r="Q694" s="78" t="s">
        <v>162</v>
      </c>
      <c r="R694" s="78">
        <v>69.58</v>
      </c>
      <c r="S694" s="78" t="s">
        <v>162</v>
      </c>
      <c r="T694" s="78">
        <v>1295.93</v>
      </c>
      <c r="U694" s="78">
        <v>1304.74</v>
      </c>
      <c r="V694" s="78">
        <v>1288.21</v>
      </c>
      <c r="W694" s="78">
        <v>1298.95</v>
      </c>
      <c r="X694" s="78">
        <v>15510614</v>
      </c>
    </row>
    <row r="695" spans="1:24" x14ac:dyDescent="0.2">
      <c r="A695" s="78" t="s">
        <v>852</v>
      </c>
      <c r="B695" s="78">
        <v>20.7</v>
      </c>
      <c r="C695" s="78">
        <v>21.94</v>
      </c>
      <c r="D695" s="78">
        <v>20.7</v>
      </c>
      <c r="E695" s="78">
        <v>21.64</v>
      </c>
      <c r="F695" s="78">
        <v>4303512</v>
      </c>
      <c r="G695" s="78">
        <v>21.12</v>
      </c>
      <c r="H695" s="78">
        <v>20.52</v>
      </c>
      <c r="I695" s="78">
        <v>19.89</v>
      </c>
      <c r="J695" s="78">
        <v>19.37</v>
      </c>
      <c r="K695" s="78" t="s">
        <v>162</v>
      </c>
      <c r="L695" s="78">
        <v>0</v>
      </c>
      <c r="M695" s="78">
        <v>43035.12</v>
      </c>
      <c r="N695" s="78">
        <v>35027.14</v>
      </c>
      <c r="O695" s="78">
        <v>28798.639999999999</v>
      </c>
      <c r="P695" s="78">
        <v>77.34</v>
      </c>
      <c r="Q695" s="78" t="s">
        <v>162</v>
      </c>
      <c r="R695" s="78">
        <v>69.650000000000006</v>
      </c>
      <c r="S695" s="78" t="s">
        <v>162</v>
      </c>
      <c r="T695" s="78">
        <v>1298.47</v>
      </c>
      <c r="U695" s="78">
        <v>1300.96</v>
      </c>
      <c r="V695" s="78">
        <v>1283.8800000000001</v>
      </c>
      <c r="W695" s="78">
        <v>1295.07</v>
      </c>
      <c r="X695" s="78">
        <v>13785260</v>
      </c>
    </row>
    <row r="696" spans="1:24" x14ac:dyDescent="0.2">
      <c r="A696" s="78" t="s">
        <v>853</v>
      </c>
      <c r="B696" s="78">
        <v>21.45</v>
      </c>
      <c r="C696" s="78">
        <v>22.16</v>
      </c>
      <c r="D696" s="78">
        <v>21.4</v>
      </c>
      <c r="E696" s="78">
        <v>21.91</v>
      </c>
      <c r="F696" s="78">
        <v>3795572</v>
      </c>
      <c r="G696" s="78">
        <v>21.34</v>
      </c>
      <c r="H696" s="78">
        <v>20.81</v>
      </c>
      <c r="I696" s="78">
        <v>20.010000000000002</v>
      </c>
      <c r="J696" s="78">
        <v>19.440000000000001</v>
      </c>
      <c r="K696" s="78" t="s">
        <v>162</v>
      </c>
      <c r="L696" s="78">
        <v>0</v>
      </c>
      <c r="M696" s="78">
        <v>37955.72</v>
      </c>
      <c r="N696" s="78">
        <v>34419.949999999997</v>
      </c>
      <c r="O696" s="78">
        <v>31902.84</v>
      </c>
      <c r="P696" s="78">
        <v>78.33</v>
      </c>
      <c r="Q696" s="78" t="s">
        <v>162</v>
      </c>
      <c r="R696" s="78">
        <v>72.91</v>
      </c>
      <c r="S696" s="78" t="s">
        <v>162</v>
      </c>
      <c r="T696" s="78">
        <v>1290.8399999999999</v>
      </c>
      <c r="U696" s="78">
        <v>1305.23</v>
      </c>
      <c r="V696" s="78">
        <v>1283.6600000000001</v>
      </c>
      <c r="W696" s="78">
        <v>1293.8</v>
      </c>
      <c r="X696" s="78">
        <v>13616777</v>
      </c>
    </row>
    <row r="697" spans="1:24" x14ac:dyDescent="0.2">
      <c r="A697" s="78" t="s">
        <v>854</v>
      </c>
      <c r="B697" s="78">
        <v>21.92</v>
      </c>
      <c r="C697" s="78">
        <v>22.16</v>
      </c>
      <c r="D697" s="78">
        <v>21.45</v>
      </c>
      <c r="E697" s="78">
        <v>21.66</v>
      </c>
      <c r="F697" s="78">
        <v>2385500</v>
      </c>
      <c r="G697" s="78">
        <v>21.42</v>
      </c>
      <c r="H697" s="78">
        <v>21</v>
      </c>
      <c r="I697" s="78">
        <v>20.16</v>
      </c>
      <c r="J697" s="78">
        <v>19.489999999999998</v>
      </c>
      <c r="K697" s="78" t="s">
        <v>162</v>
      </c>
      <c r="L697" s="78">
        <v>0</v>
      </c>
      <c r="M697" s="78">
        <v>23855</v>
      </c>
      <c r="N697" s="78">
        <v>31606.02</v>
      </c>
      <c r="O697" s="78">
        <v>32888.480000000003</v>
      </c>
      <c r="P697" s="78">
        <v>77.709999999999994</v>
      </c>
      <c r="Q697" s="78" t="s">
        <v>162</v>
      </c>
      <c r="R697" s="78">
        <v>73.97</v>
      </c>
      <c r="S697" s="78" t="s">
        <v>162</v>
      </c>
      <c r="T697" s="78">
        <v>1291.6199999999999</v>
      </c>
      <c r="U697" s="78">
        <v>1299.67</v>
      </c>
      <c r="V697" s="78">
        <v>1280.01</v>
      </c>
      <c r="W697" s="78">
        <v>1291.8499999999999</v>
      </c>
      <c r="X697" s="78">
        <v>14632953</v>
      </c>
    </row>
    <row r="698" spans="1:24" x14ac:dyDescent="0.2">
      <c r="A698" s="78" t="s">
        <v>855</v>
      </c>
      <c r="B698" s="78">
        <v>21.6</v>
      </c>
      <c r="C698" s="78">
        <v>22.1</v>
      </c>
      <c r="D698" s="78">
        <v>21.52</v>
      </c>
      <c r="E698" s="78">
        <v>21.78</v>
      </c>
      <c r="F698" s="78">
        <v>1907674</v>
      </c>
      <c r="G698" s="78">
        <v>21.52</v>
      </c>
      <c r="H698" s="78">
        <v>21.25</v>
      </c>
      <c r="I698" s="78">
        <v>20.3</v>
      </c>
      <c r="J698" s="78">
        <v>19.55</v>
      </c>
      <c r="K698" s="78" t="s">
        <v>162</v>
      </c>
      <c r="L698" s="78">
        <v>0</v>
      </c>
      <c r="M698" s="78">
        <v>19076.740000000002</v>
      </c>
      <c r="N698" s="78">
        <v>29428.84</v>
      </c>
      <c r="O698" s="78">
        <v>33764.720000000001</v>
      </c>
      <c r="P698" s="78">
        <v>76.36</v>
      </c>
      <c r="Q698" s="78" t="s">
        <v>162</v>
      </c>
      <c r="R698" s="78">
        <v>64.930000000000007</v>
      </c>
      <c r="S698" s="78" t="s">
        <v>162</v>
      </c>
      <c r="T698" s="78">
        <v>1290.19</v>
      </c>
      <c r="U698" s="78">
        <v>1336.17</v>
      </c>
      <c r="V698" s="78">
        <v>1288.58</v>
      </c>
      <c r="W698" s="78">
        <v>1329.48</v>
      </c>
      <c r="X698" s="78">
        <v>17314918</v>
      </c>
    </row>
    <row r="699" spans="1:24" x14ac:dyDescent="0.2">
      <c r="A699" s="78" t="s">
        <v>856</v>
      </c>
      <c r="B699" s="78">
        <v>21.78</v>
      </c>
      <c r="C699" s="78">
        <v>22.44</v>
      </c>
      <c r="D699" s="78">
        <v>21.7</v>
      </c>
      <c r="E699" s="78">
        <v>22.24</v>
      </c>
      <c r="F699" s="78">
        <v>3137216</v>
      </c>
      <c r="G699" s="78">
        <v>21.85</v>
      </c>
      <c r="H699" s="78">
        <v>21.4</v>
      </c>
      <c r="I699" s="78">
        <v>20.46</v>
      </c>
      <c r="J699" s="78">
        <v>19.61</v>
      </c>
      <c r="K699" s="78" t="s">
        <v>162</v>
      </c>
      <c r="L699" s="78">
        <v>0</v>
      </c>
      <c r="M699" s="78">
        <v>31372.16</v>
      </c>
      <c r="N699" s="78">
        <v>31058.95</v>
      </c>
      <c r="O699" s="78">
        <v>32763.59</v>
      </c>
      <c r="P699" s="78">
        <v>77.62</v>
      </c>
      <c r="Q699" s="78" t="s">
        <v>162</v>
      </c>
      <c r="R699" s="78">
        <v>63.86</v>
      </c>
      <c r="S699" s="78" t="s">
        <v>162</v>
      </c>
      <c r="T699" s="78">
        <v>1333.05</v>
      </c>
      <c r="U699" s="78">
        <v>1342.82</v>
      </c>
      <c r="V699" s="78">
        <v>1331.45</v>
      </c>
      <c r="W699" s="78">
        <v>1336.66</v>
      </c>
      <c r="X699" s="78">
        <v>17112566</v>
      </c>
    </row>
    <row r="700" spans="1:24" x14ac:dyDescent="0.2">
      <c r="A700" s="78" t="s">
        <v>857</v>
      </c>
      <c r="B700" s="78">
        <v>22.28</v>
      </c>
      <c r="C700" s="78">
        <v>23.51</v>
      </c>
      <c r="D700" s="78">
        <v>22.13</v>
      </c>
      <c r="E700" s="78">
        <v>23.16</v>
      </c>
      <c r="F700" s="78">
        <v>5189522</v>
      </c>
      <c r="G700" s="78">
        <v>22.15</v>
      </c>
      <c r="H700" s="78">
        <v>21.63</v>
      </c>
      <c r="I700" s="78">
        <v>20.65</v>
      </c>
      <c r="J700" s="78">
        <v>19.68</v>
      </c>
      <c r="K700" s="78" t="s">
        <v>162</v>
      </c>
      <c r="L700" s="78">
        <v>0</v>
      </c>
      <c r="M700" s="78">
        <v>51895.22</v>
      </c>
      <c r="N700" s="78">
        <v>32830.97</v>
      </c>
      <c r="O700" s="78">
        <v>33929.050000000003</v>
      </c>
      <c r="P700" s="78">
        <v>81.94</v>
      </c>
      <c r="Q700" s="78" t="s">
        <v>162</v>
      </c>
      <c r="R700" s="78">
        <v>68.17</v>
      </c>
      <c r="S700" s="78" t="s">
        <v>162</v>
      </c>
      <c r="T700" s="78">
        <v>1335.63</v>
      </c>
      <c r="U700" s="78">
        <v>1369.12</v>
      </c>
      <c r="V700" s="78">
        <v>1335.63</v>
      </c>
      <c r="W700" s="78">
        <v>1366.83</v>
      </c>
      <c r="X700" s="78">
        <v>20077894</v>
      </c>
    </row>
    <row r="701" spans="1:24" x14ac:dyDescent="0.2">
      <c r="A701" s="78" t="s">
        <v>858</v>
      </c>
      <c r="B701" s="78">
        <v>22.11</v>
      </c>
      <c r="C701" s="78">
        <v>22.85</v>
      </c>
      <c r="D701" s="78">
        <v>20.84</v>
      </c>
      <c r="E701" s="78">
        <v>20.84</v>
      </c>
      <c r="F701" s="78">
        <v>4968581</v>
      </c>
      <c r="G701" s="78">
        <v>21.94</v>
      </c>
      <c r="H701" s="78">
        <v>21.64</v>
      </c>
      <c r="I701" s="78">
        <v>20.72</v>
      </c>
      <c r="J701" s="78">
        <v>19.71</v>
      </c>
      <c r="K701" s="78" t="s">
        <v>162</v>
      </c>
      <c r="L701" s="78">
        <v>0</v>
      </c>
      <c r="M701" s="78">
        <v>49685.81</v>
      </c>
      <c r="N701" s="78">
        <v>35176.980000000003</v>
      </c>
      <c r="O701" s="78">
        <v>34798.47</v>
      </c>
      <c r="P701" s="78">
        <v>80.34</v>
      </c>
      <c r="Q701" s="78" t="s">
        <v>162</v>
      </c>
      <c r="R701" s="78">
        <v>64.650000000000006</v>
      </c>
      <c r="S701" s="78" t="s">
        <v>162</v>
      </c>
      <c r="T701" s="78">
        <v>1296.7</v>
      </c>
      <c r="U701" s="78">
        <v>1317.69</v>
      </c>
      <c r="V701" s="78">
        <v>1253.3399999999999</v>
      </c>
      <c r="W701" s="78">
        <v>1253.93</v>
      </c>
      <c r="X701" s="78">
        <v>22464031</v>
      </c>
    </row>
    <row r="702" spans="1:24" x14ac:dyDescent="0.2">
      <c r="A702" s="78" t="s">
        <v>859</v>
      </c>
      <c r="B702" s="78">
        <v>20.47</v>
      </c>
      <c r="C702" s="78">
        <v>22.22</v>
      </c>
      <c r="D702" s="78">
        <v>20.37</v>
      </c>
      <c r="E702" s="78">
        <v>22.22</v>
      </c>
      <c r="F702" s="78">
        <v>3235964</v>
      </c>
      <c r="G702" s="78">
        <v>22.05</v>
      </c>
      <c r="H702" s="78">
        <v>21.73</v>
      </c>
      <c r="I702" s="78">
        <v>20.83</v>
      </c>
      <c r="J702" s="78">
        <v>19.77</v>
      </c>
      <c r="K702" s="78" t="s">
        <v>162</v>
      </c>
      <c r="L702" s="78">
        <v>0</v>
      </c>
      <c r="M702" s="78">
        <v>32359.64</v>
      </c>
      <c r="N702" s="78">
        <v>36877.910000000003</v>
      </c>
      <c r="O702" s="78">
        <v>34241.97</v>
      </c>
      <c r="P702" s="78">
        <v>82.4</v>
      </c>
      <c r="Q702" s="78" t="s">
        <v>162</v>
      </c>
      <c r="R702" s="78">
        <v>70.599999999999994</v>
      </c>
      <c r="S702" s="78" t="s">
        <v>162</v>
      </c>
      <c r="T702" s="78">
        <v>1223.3800000000001</v>
      </c>
      <c r="U702" s="78">
        <v>1261.77</v>
      </c>
      <c r="V702" s="78">
        <v>1198.06</v>
      </c>
      <c r="W702" s="78">
        <v>1255.33</v>
      </c>
      <c r="X702" s="78">
        <v>19229991</v>
      </c>
    </row>
    <row r="703" spans="1:24" x14ac:dyDescent="0.2">
      <c r="A703" s="78" t="s">
        <v>860</v>
      </c>
      <c r="B703" s="78">
        <v>22.21</v>
      </c>
      <c r="C703" s="78">
        <v>24.44</v>
      </c>
      <c r="D703" s="78">
        <v>22.1</v>
      </c>
      <c r="E703" s="78">
        <v>23.54</v>
      </c>
      <c r="F703" s="78">
        <v>6011484</v>
      </c>
      <c r="G703" s="78">
        <v>22.4</v>
      </c>
      <c r="H703" s="78">
        <v>21.96</v>
      </c>
      <c r="I703" s="78">
        <v>21.02</v>
      </c>
      <c r="J703" s="78">
        <v>19.84</v>
      </c>
      <c r="K703" s="78" t="s">
        <v>162</v>
      </c>
      <c r="L703" s="78">
        <v>0</v>
      </c>
      <c r="M703" s="78">
        <v>60114.84</v>
      </c>
      <c r="N703" s="78">
        <v>45085.54</v>
      </c>
      <c r="O703" s="78">
        <v>37257.18</v>
      </c>
      <c r="P703" s="78">
        <v>84.98</v>
      </c>
      <c r="Q703" s="78" t="s">
        <v>162</v>
      </c>
      <c r="R703" s="78">
        <v>72.67</v>
      </c>
      <c r="S703" s="78" t="s">
        <v>162</v>
      </c>
      <c r="T703" s="78">
        <v>1249.5899999999999</v>
      </c>
      <c r="U703" s="78">
        <v>1276.06</v>
      </c>
      <c r="V703" s="78">
        <v>1240.08</v>
      </c>
      <c r="W703" s="78">
        <v>1240.29</v>
      </c>
      <c r="X703" s="78">
        <v>17508512</v>
      </c>
    </row>
    <row r="704" spans="1:24" x14ac:dyDescent="0.2">
      <c r="A704" s="78" t="s">
        <v>861</v>
      </c>
      <c r="B704" s="78">
        <v>23.45</v>
      </c>
      <c r="C704" s="78">
        <v>24.44</v>
      </c>
      <c r="D704" s="78">
        <v>23.15</v>
      </c>
      <c r="E704" s="78">
        <v>23.7</v>
      </c>
      <c r="F704" s="78">
        <v>4023642</v>
      </c>
      <c r="G704" s="78">
        <v>22.69</v>
      </c>
      <c r="H704" s="78">
        <v>22.27</v>
      </c>
      <c r="I704" s="78">
        <v>21.25</v>
      </c>
      <c r="J704" s="78">
        <v>19.899999999999999</v>
      </c>
      <c r="K704" s="78" t="s">
        <v>162</v>
      </c>
      <c r="L704" s="78">
        <v>0</v>
      </c>
      <c r="M704" s="78">
        <v>40236.42</v>
      </c>
      <c r="N704" s="78">
        <v>46858.39</v>
      </c>
      <c r="O704" s="78">
        <v>38958.67</v>
      </c>
      <c r="P704" s="78">
        <v>87</v>
      </c>
      <c r="Q704" s="78" t="s">
        <v>162</v>
      </c>
      <c r="R704" s="78">
        <v>69.5</v>
      </c>
      <c r="S704" s="78" t="s">
        <v>162</v>
      </c>
      <c r="T704" s="78">
        <v>1234.5</v>
      </c>
      <c r="U704" s="78">
        <v>1236.0999999999999</v>
      </c>
      <c r="V704" s="78">
        <v>1200.46</v>
      </c>
      <c r="W704" s="78">
        <v>1202.07</v>
      </c>
      <c r="X704" s="78">
        <v>15902429</v>
      </c>
    </row>
    <row r="705" spans="1:24" x14ac:dyDescent="0.2">
      <c r="A705" s="78" t="s">
        <v>862</v>
      </c>
      <c r="B705" s="78">
        <v>23.52</v>
      </c>
      <c r="C705" s="78">
        <v>24.03</v>
      </c>
      <c r="D705" s="78">
        <v>22.89</v>
      </c>
      <c r="E705" s="78">
        <v>23.35</v>
      </c>
      <c r="F705" s="78">
        <v>2558232</v>
      </c>
      <c r="G705" s="78">
        <v>22.73</v>
      </c>
      <c r="H705" s="78">
        <v>22.44</v>
      </c>
      <c r="I705" s="78">
        <v>21.48</v>
      </c>
      <c r="J705" s="78">
        <v>19.96</v>
      </c>
      <c r="K705" s="78" t="s">
        <v>162</v>
      </c>
      <c r="L705" s="78">
        <v>0</v>
      </c>
      <c r="M705" s="78">
        <v>25582.32</v>
      </c>
      <c r="N705" s="78">
        <v>41595.800000000003</v>
      </c>
      <c r="O705" s="78">
        <v>37213.39</v>
      </c>
      <c r="P705" s="78">
        <v>86.06</v>
      </c>
      <c r="Q705" s="78" t="s">
        <v>162</v>
      </c>
      <c r="R705" s="78">
        <v>70.540000000000006</v>
      </c>
      <c r="S705" s="78" t="s">
        <v>162</v>
      </c>
      <c r="T705" s="78">
        <v>1196.32</v>
      </c>
      <c r="U705" s="78">
        <v>1215.49</v>
      </c>
      <c r="V705" s="78">
        <v>1194.75</v>
      </c>
      <c r="W705" s="78">
        <v>1206.78</v>
      </c>
      <c r="X705" s="78">
        <v>11847877</v>
      </c>
    </row>
    <row r="706" spans="1:24" x14ac:dyDescent="0.2">
      <c r="A706" s="78" t="s">
        <v>863</v>
      </c>
      <c r="B706" s="78">
        <v>23.38</v>
      </c>
      <c r="C706" s="78">
        <v>25.15</v>
      </c>
      <c r="D706" s="78">
        <v>23.38</v>
      </c>
      <c r="E706" s="78">
        <v>24.59</v>
      </c>
      <c r="F706" s="78">
        <v>5371730</v>
      </c>
      <c r="G706" s="78">
        <v>23.48</v>
      </c>
      <c r="H706" s="78">
        <v>22.71</v>
      </c>
      <c r="I706" s="78">
        <v>21.76</v>
      </c>
      <c r="J706" s="78">
        <v>20.03</v>
      </c>
      <c r="K706" s="78" t="s">
        <v>162</v>
      </c>
      <c r="L706" s="78">
        <v>0</v>
      </c>
      <c r="M706" s="78">
        <v>53717.3</v>
      </c>
      <c r="N706" s="78">
        <v>42402.11</v>
      </c>
      <c r="O706" s="78">
        <v>38789.550000000003</v>
      </c>
      <c r="P706" s="78">
        <v>89.13</v>
      </c>
      <c r="Q706" s="78" t="s">
        <v>162</v>
      </c>
      <c r="R706" s="78">
        <v>70.260000000000005</v>
      </c>
      <c r="S706" s="78" t="s">
        <v>162</v>
      </c>
      <c r="T706" s="78">
        <v>1211.3900000000001</v>
      </c>
      <c r="U706" s="78">
        <v>1241.77</v>
      </c>
      <c r="V706" s="78">
        <v>1211.3900000000001</v>
      </c>
      <c r="W706" s="78">
        <v>1241.72</v>
      </c>
      <c r="X706" s="78">
        <v>12274145</v>
      </c>
    </row>
    <row r="707" spans="1:24" x14ac:dyDescent="0.2">
      <c r="A707" s="78" t="s">
        <v>864</v>
      </c>
      <c r="B707" s="78">
        <v>24.8</v>
      </c>
      <c r="C707" s="78">
        <v>24.8</v>
      </c>
      <c r="D707" s="78">
        <v>24.11</v>
      </c>
      <c r="E707" s="78">
        <v>24.5</v>
      </c>
      <c r="F707" s="78">
        <v>3003612</v>
      </c>
      <c r="G707" s="78">
        <v>23.94</v>
      </c>
      <c r="H707" s="78">
        <v>22.99</v>
      </c>
      <c r="I707" s="78">
        <v>21.99</v>
      </c>
      <c r="J707" s="78">
        <v>20.11</v>
      </c>
      <c r="K707" s="78" t="s">
        <v>162</v>
      </c>
      <c r="L707" s="78">
        <v>0</v>
      </c>
      <c r="M707" s="78">
        <v>30036.12</v>
      </c>
      <c r="N707" s="78">
        <v>41937.4</v>
      </c>
      <c r="O707" s="78">
        <v>39407.660000000003</v>
      </c>
      <c r="P707" s="78">
        <v>86.66</v>
      </c>
      <c r="Q707" s="78" t="s">
        <v>162</v>
      </c>
      <c r="R707" s="78">
        <v>68.510000000000005</v>
      </c>
      <c r="S707" s="78" t="s">
        <v>162</v>
      </c>
      <c r="T707" s="78">
        <v>1244.57</v>
      </c>
      <c r="U707" s="78">
        <v>1249.3599999999999</v>
      </c>
      <c r="V707" s="78">
        <v>1227.06</v>
      </c>
      <c r="W707" s="78">
        <v>1231.92</v>
      </c>
      <c r="X707" s="78">
        <v>12573792</v>
      </c>
    </row>
    <row r="708" spans="1:24" x14ac:dyDescent="0.2">
      <c r="A708" s="78" t="s">
        <v>865</v>
      </c>
      <c r="B708" s="78">
        <v>24.31</v>
      </c>
      <c r="C708" s="78">
        <v>24.57</v>
      </c>
      <c r="D708" s="78">
        <v>23.45</v>
      </c>
      <c r="E708" s="78">
        <v>23.89</v>
      </c>
      <c r="F708" s="78">
        <v>3012857</v>
      </c>
      <c r="G708" s="78">
        <v>24.01</v>
      </c>
      <c r="H708" s="78">
        <v>23.2</v>
      </c>
      <c r="I708" s="78">
        <v>22.23</v>
      </c>
      <c r="J708" s="78">
        <v>20.18</v>
      </c>
      <c r="K708" s="78" t="s">
        <v>162</v>
      </c>
      <c r="L708" s="78">
        <v>0</v>
      </c>
      <c r="M708" s="78">
        <v>30128.57</v>
      </c>
      <c r="N708" s="78">
        <v>35940.15</v>
      </c>
      <c r="O708" s="78">
        <v>40512.839999999997</v>
      </c>
      <c r="P708" s="78">
        <v>85.22</v>
      </c>
      <c r="Q708" s="78" t="s">
        <v>162</v>
      </c>
      <c r="R708" s="78">
        <v>65.44</v>
      </c>
      <c r="S708" s="78" t="s">
        <v>162</v>
      </c>
      <c r="T708" s="78">
        <v>1230.78</v>
      </c>
      <c r="U708" s="78">
        <v>1255.06</v>
      </c>
      <c r="V708" s="78">
        <v>1226.58</v>
      </c>
      <c r="W708" s="78">
        <v>1244.51</v>
      </c>
      <c r="X708" s="78">
        <v>11848543</v>
      </c>
    </row>
    <row r="709" spans="1:24" x14ac:dyDescent="0.2">
      <c r="A709" s="78" t="s">
        <v>866</v>
      </c>
      <c r="B709" s="78">
        <v>24.06</v>
      </c>
      <c r="C709" s="78">
        <v>24.8</v>
      </c>
      <c r="D709" s="78">
        <v>23.7</v>
      </c>
      <c r="E709" s="78">
        <v>23.88</v>
      </c>
      <c r="F709" s="78">
        <v>3276495</v>
      </c>
      <c r="G709" s="78">
        <v>24.04</v>
      </c>
      <c r="H709" s="78">
        <v>23.37</v>
      </c>
      <c r="I709" s="78">
        <v>22.38</v>
      </c>
      <c r="J709" s="78">
        <v>20.260000000000002</v>
      </c>
      <c r="K709" s="78" t="s">
        <v>162</v>
      </c>
      <c r="L709" s="78">
        <v>0</v>
      </c>
      <c r="M709" s="78">
        <v>32764.95</v>
      </c>
      <c r="N709" s="78">
        <v>34445.85</v>
      </c>
      <c r="O709" s="78">
        <v>40652.120000000003</v>
      </c>
      <c r="P709" s="78">
        <v>86.05</v>
      </c>
      <c r="Q709" s="78" t="s">
        <v>162</v>
      </c>
      <c r="R709" s="78">
        <v>67.81</v>
      </c>
      <c r="S709" s="78" t="s">
        <v>162</v>
      </c>
      <c r="T709" s="78">
        <v>1242.1500000000001</v>
      </c>
      <c r="U709" s="78">
        <v>1285.27</v>
      </c>
      <c r="V709" s="78">
        <v>1238.95</v>
      </c>
      <c r="W709" s="78">
        <v>1279.32</v>
      </c>
      <c r="X709" s="78">
        <v>13711614</v>
      </c>
    </row>
    <row r="710" spans="1:24" x14ac:dyDescent="0.2">
      <c r="A710" s="78" t="s">
        <v>867</v>
      </c>
      <c r="B710" s="78">
        <v>23.5</v>
      </c>
      <c r="C710" s="78">
        <v>25</v>
      </c>
      <c r="D710" s="78">
        <v>23.3</v>
      </c>
      <c r="E710" s="78">
        <v>24.35</v>
      </c>
      <c r="F710" s="78">
        <v>3969983</v>
      </c>
      <c r="G710" s="78">
        <v>24.24</v>
      </c>
      <c r="H710" s="78">
        <v>23.49</v>
      </c>
      <c r="I710" s="78">
        <v>22.56</v>
      </c>
      <c r="J710" s="78">
        <v>20.350000000000001</v>
      </c>
      <c r="K710" s="78" t="s">
        <v>162</v>
      </c>
      <c r="L710" s="78">
        <v>0</v>
      </c>
      <c r="M710" s="78">
        <v>39699.83</v>
      </c>
      <c r="N710" s="78">
        <v>37269.35</v>
      </c>
      <c r="O710" s="78">
        <v>39432.58</v>
      </c>
      <c r="P710" s="78">
        <v>84.95</v>
      </c>
      <c r="Q710" s="78" t="s">
        <v>162</v>
      </c>
      <c r="R710" s="78">
        <v>67.540000000000006</v>
      </c>
      <c r="S710" s="78" t="s">
        <v>162</v>
      </c>
      <c r="T710" s="78">
        <v>1274.17</v>
      </c>
      <c r="U710" s="78">
        <v>1286.72</v>
      </c>
      <c r="V710" s="78">
        <v>1268.6500000000001</v>
      </c>
      <c r="W710" s="78">
        <v>1278.1400000000001</v>
      </c>
      <c r="X710" s="78">
        <v>13409044</v>
      </c>
    </row>
    <row r="711" spans="1:24" x14ac:dyDescent="0.2">
      <c r="A711" s="78" t="s">
        <v>868</v>
      </c>
      <c r="B711" s="78">
        <v>24.59</v>
      </c>
      <c r="C711" s="78">
        <v>24.59</v>
      </c>
      <c r="D711" s="78">
        <v>23.4</v>
      </c>
      <c r="E711" s="78">
        <v>23.49</v>
      </c>
      <c r="F711" s="78">
        <v>3331168</v>
      </c>
      <c r="G711" s="78">
        <v>24.02</v>
      </c>
      <c r="H711" s="78">
        <v>23.75</v>
      </c>
      <c r="I711" s="78">
        <v>22.69</v>
      </c>
      <c r="J711" s="78">
        <v>20.43</v>
      </c>
      <c r="K711" s="78" t="s">
        <v>162</v>
      </c>
      <c r="L711" s="78">
        <v>0</v>
      </c>
      <c r="M711" s="78">
        <v>33311.68</v>
      </c>
      <c r="N711" s="78">
        <v>33188.230000000003</v>
      </c>
      <c r="O711" s="78">
        <v>37795.17</v>
      </c>
      <c r="P711" s="78">
        <v>82.71</v>
      </c>
      <c r="Q711" s="78" t="s">
        <v>162</v>
      </c>
      <c r="R711" s="78">
        <v>65.12</v>
      </c>
      <c r="S711" s="78" t="s">
        <v>162</v>
      </c>
      <c r="T711" s="78">
        <v>1279.06</v>
      </c>
      <c r="U711" s="78">
        <v>1293.94</v>
      </c>
      <c r="V711" s="78">
        <v>1266.94</v>
      </c>
      <c r="W711" s="78">
        <v>1279.96</v>
      </c>
      <c r="X711" s="78">
        <v>14699192</v>
      </c>
    </row>
    <row r="712" spans="1:24" x14ac:dyDescent="0.2">
      <c r="A712" s="78" t="s">
        <v>869</v>
      </c>
      <c r="B712" s="78">
        <v>23.4</v>
      </c>
      <c r="C712" s="78">
        <v>23.53</v>
      </c>
      <c r="D712" s="78">
        <v>22.12</v>
      </c>
      <c r="E712" s="78">
        <v>22.5</v>
      </c>
      <c r="F712" s="78">
        <v>3502613</v>
      </c>
      <c r="G712" s="78">
        <v>23.62</v>
      </c>
      <c r="H712" s="78">
        <v>23.78</v>
      </c>
      <c r="I712" s="78">
        <v>22.76</v>
      </c>
      <c r="J712" s="78">
        <v>20.49</v>
      </c>
      <c r="K712" s="78" t="s">
        <v>162</v>
      </c>
      <c r="L712" s="78">
        <v>0</v>
      </c>
      <c r="M712" s="78">
        <v>35026.129999999997</v>
      </c>
      <c r="N712" s="78">
        <v>34186.230000000003</v>
      </c>
      <c r="O712" s="78">
        <v>38061.82</v>
      </c>
      <c r="P712" s="78">
        <v>79.739999999999995</v>
      </c>
      <c r="Q712" s="78" t="s">
        <v>162</v>
      </c>
      <c r="R712" s="78">
        <v>62.7</v>
      </c>
      <c r="S712" s="78" t="s">
        <v>162</v>
      </c>
      <c r="T712" s="78">
        <v>1278.53</v>
      </c>
      <c r="U712" s="78">
        <v>1282.17</v>
      </c>
      <c r="V712" s="78">
        <v>1248.82</v>
      </c>
      <c r="W712" s="78">
        <v>1267.67</v>
      </c>
      <c r="X712" s="78">
        <v>13695909</v>
      </c>
    </row>
    <row r="713" spans="1:24" x14ac:dyDescent="0.2">
      <c r="A713" s="78" t="s">
        <v>870</v>
      </c>
      <c r="B713" s="78">
        <v>22.53</v>
      </c>
      <c r="C713" s="78">
        <v>22.78</v>
      </c>
      <c r="D713" s="78">
        <v>22.2</v>
      </c>
      <c r="E713" s="78">
        <v>22.49</v>
      </c>
      <c r="F713" s="78">
        <v>1583080</v>
      </c>
      <c r="G713" s="78">
        <v>23.34</v>
      </c>
      <c r="H713" s="78">
        <v>23.67</v>
      </c>
      <c r="I713" s="78">
        <v>22.82</v>
      </c>
      <c r="J713" s="78">
        <v>20.55</v>
      </c>
      <c r="K713" s="78" t="s">
        <v>162</v>
      </c>
      <c r="L713" s="78">
        <v>0</v>
      </c>
      <c r="M713" s="78">
        <v>15830.8</v>
      </c>
      <c r="N713" s="78">
        <v>31326.68</v>
      </c>
      <c r="O713" s="78">
        <v>33633.410000000003</v>
      </c>
      <c r="P713" s="78">
        <v>79.11</v>
      </c>
      <c r="Q713" s="78" t="s">
        <v>162</v>
      </c>
      <c r="R713" s="78">
        <v>61.01</v>
      </c>
      <c r="S713" s="78" t="s">
        <v>162</v>
      </c>
      <c r="T713" s="78">
        <v>1267.77</v>
      </c>
      <c r="U713" s="78">
        <v>1267.77</v>
      </c>
      <c r="V713" s="78">
        <v>1245.96</v>
      </c>
      <c r="W713" s="78">
        <v>1256</v>
      </c>
      <c r="X713" s="78">
        <v>12548336</v>
      </c>
    </row>
    <row r="714" spans="1:24" x14ac:dyDescent="0.2">
      <c r="A714" s="78" t="s">
        <v>871</v>
      </c>
      <c r="B714" s="78">
        <v>22.7</v>
      </c>
      <c r="C714" s="78">
        <v>23.25</v>
      </c>
      <c r="D714" s="78">
        <v>22.39</v>
      </c>
      <c r="E714" s="78">
        <v>22.66</v>
      </c>
      <c r="F714" s="78">
        <v>1698079</v>
      </c>
      <c r="G714" s="78">
        <v>23.1</v>
      </c>
      <c r="H714" s="78">
        <v>23.57</v>
      </c>
      <c r="I714" s="78">
        <v>22.92</v>
      </c>
      <c r="J714" s="78">
        <v>20.61</v>
      </c>
      <c r="K714" s="78" t="s">
        <v>162</v>
      </c>
      <c r="L714" s="78">
        <v>0</v>
      </c>
      <c r="M714" s="78">
        <v>16980.79</v>
      </c>
      <c r="N714" s="78">
        <v>28169.85</v>
      </c>
      <c r="O714" s="78">
        <v>31307.85</v>
      </c>
      <c r="P714" s="78">
        <v>81.010000000000005</v>
      </c>
      <c r="Q714" s="78" t="s">
        <v>162</v>
      </c>
      <c r="R714" s="78">
        <v>59.15</v>
      </c>
      <c r="S714" s="78" t="s">
        <v>162</v>
      </c>
      <c r="T714" s="78">
        <v>1253.43</v>
      </c>
      <c r="U714" s="78">
        <v>1281.82</v>
      </c>
      <c r="V714" s="78">
        <v>1253.43</v>
      </c>
      <c r="W714" s="78">
        <v>1256.08</v>
      </c>
      <c r="X714" s="78">
        <v>12168729</v>
      </c>
    </row>
    <row r="715" spans="1:24" x14ac:dyDescent="0.2">
      <c r="A715" s="78" t="s">
        <v>872</v>
      </c>
      <c r="B715" s="78">
        <v>22.75</v>
      </c>
      <c r="C715" s="78">
        <v>22.8</v>
      </c>
      <c r="D715" s="78">
        <v>22.06</v>
      </c>
      <c r="E715" s="78">
        <v>22.34</v>
      </c>
      <c r="F715" s="78">
        <v>1442158</v>
      </c>
      <c r="G715" s="78">
        <v>22.7</v>
      </c>
      <c r="H715" s="78">
        <v>23.47</v>
      </c>
      <c r="I715" s="78">
        <v>22.95</v>
      </c>
      <c r="J715" s="78">
        <v>20.67</v>
      </c>
      <c r="K715" s="78" t="s">
        <v>162</v>
      </c>
      <c r="L715" s="78">
        <v>0</v>
      </c>
      <c r="M715" s="78">
        <v>14421.58</v>
      </c>
      <c r="N715" s="78">
        <v>23114.2</v>
      </c>
      <c r="O715" s="78">
        <v>30191.78</v>
      </c>
      <c r="P715" s="78">
        <v>79.55</v>
      </c>
      <c r="Q715" s="78" t="s">
        <v>162</v>
      </c>
      <c r="R715" s="78">
        <v>64.77</v>
      </c>
      <c r="S715" s="78" t="s">
        <v>162</v>
      </c>
      <c r="T715" s="78">
        <v>1255.82</v>
      </c>
      <c r="U715" s="78">
        <v>1266.03</v>
      </c>
      <c r="V715" s="78">
        <v>1246.3900000000001</v>
      </c>
      <c r="W715" s="78">
        <v>1253.71</v>
      </c>
      <c r="X715" s="78">
        <v>10887876</v>
      </c>
    </row>
    <row r="716" spans="1:24" x14ac:dyDescent="0.2">
      <c r="A716" s="78" t="s">
        <v>873</v>
      </c>
      <c r="B716" s="78">
        <v>22.49</v>
      </c>
      <c r="C716" s="78">
        <v>22.77</v>
      </c>
      <c r="D716" s="78">
        <v>22.23</v>
      </c>
      <c r="E716" s="78">
        <v>22.36</v>
      </c>
      <c r="F716" s="78">
        <v>1870444</v>
      </c>
      <c r="G716" s="78">
        <v>22.47</v>
      </c>
      <c r="H716" s="78">
        <v>23.25</v>
      </c>
      <c r="I716" s="78">
        <v>22.98</v>
      </c>
      <c r="J716" s="78">
        <v>20.72</v>
      </c>
      <c r="K716" s="78" t="s">
        <v>162</v>
      </c>
      <c r="L716" s="78">
        <v>0</v>
      </c>
      <c r="M716" s="78">
        <v>18704.439999999999</v>
      </c>
      <c r="N716" s="78">
        <v>20192.75</v>
      </c>
      <c r="O716" s="78">
        <v>26690.49</v>
      </c>
      <c r="P716" s="78">
        <v>75.489999999999995</v>
      </c>
      <c r="Q716" s="78" t="s">
        <v>162</v>
      </c>
      <c r="R716" s="78">
        <v>63.86</v>
      </c>
      <c r="S716" s="78" t="s">
        <v>162</v>
      </c>
      <c r="T716" s="78">
        <v>1251.4100000000001</v>
      </c>
      <c r="U716" s="78">
        <v>1253.67</v>
      </c>
      <c r="V716" s="78">
        <v>1224.99</v>
      </c>
      <c r="W716" s="78">
        <v>1242.81</v>
      </c>
      <c r="X716" s="78">
        <v>11405589</v>
      </c>
    </row>
    <row r="717" spans="1:24" x14ac:dyDescent="0.2">
      <c r="A717" s="78" t="s">
        <v>874</v>
      </c>
      <c r="B717" s="78">
        <v>22.48</v>
      </c>
      <c r="C717" s="78">
        <v>23.27</v>
      </c>
      <c r="D717" s="78">
        <v>22.3</v>
      </c>
      <c r="E717" s="78">
        <v>23.04</v>
      </c>
      <c r="F717" s="78">
        <v>2446171</v>
      </c>
      <c r="G717" s="78">
        <v>22.58</v>
      </c>
      <c r="H717" s="78">
        <v>23.1</v>
      </c>
      <c r="I717" s="78">
        <v>23.05</v>
      </c>
      <c r="J717" s="78">
        <v>20.78</v>
      </c>
      <c r="K717" s="78" t="s">
        <v>162</v>
      </c>
      <c r="L717" s="78">
        <v>0</v>
      </c>
      <c r="M717" s="78">
        <v>24461.71</v>
      </c>
      <c r="N717" s="78">
        <v>18079.86</v>
      </c>
      <c r="O717" s="78">
        <v>26133.05</v>
      </c>
      <c r="P717" s="78">
        <v>79.2</v>
      </c>
      <c r="Q717" s="78" t="s">
        <v>162</v>
      </c>
      <c r="R717" s="78">
        <v>62.29</v>
      </c>
      <c r="S717" s="78" t="s">
        <v>162</v>
      </c>
      <c r="T717" s="78">
        <v>1242</v>
      </c>
      <c r="U717" s="78">
        <v>1264.72</v>
      </c>
      <c r="V717" s="78">
        <v>1241.9100000000001</v>
      </c>
      <c r="W717" s="78">
        <v>1258.82</v>
      </c>
      <c r="X717" s="78">
        <v>12160292</v>
      </c>
    </row>
    <row r="718" spans="1:24" x14ac:dyDescent="0.2">
      <c r="A718" s="78" t="s">
        <v>875</v>
      </c>
      <c r="B718" s="78">
        <v>23.18</v>
      </c>
      <c r="C718" s="78">
        <v>23.98</v>
      </c>
      <c r="D718" s="78">
        <v>23.04</v>
      </c>
      <c r="E718" s="78">
        <v>23.9</v>
      </c>
      <c r="F718" s="78">
        <v>3443308</v>
      </c>
      <c r="G718" s="78">
        <v>22.86</v>
      </c>
      <c r="H718" s="78">
        <v>23.1</v>
      </c>
      <c r="I718" s="78">
        <v>23.15</v>
      </c>
      <c r="J718" s="78">
        <v>20.87</v>
      </c>
      <c r="K718" s="78" t="s">
        <v>162</v>
      </c>
      <c r="L718" s="78">
        <v>0</v>
      </c>
      <c r="M718" s="78">
        <v>34433.08</v>
      </c>
      <c r="N718" s="78">
        <v>21800.32</v>
      </c>
      <c r="O718" s="78">
        <v>26563.5</v>
      </c>
      <c r="P718" s="78">
        <v>80.52</v>
      </c>
      <c r="Q718" s="78" t="s">
        <v>162</v>
      </c>
      <c r="R718" s="78">
        <v>63.96</v>
      </c>
      <c r="S718" s="78" t="s">
        <v>162</v>
      </c>
      <c r="T718" s="78">
        <v>1262</v>
      </c>
      <c r="U718" s="78">
        <v>1288.8499999999999</v>
      </c>
      <c r="V718" s="78">
        <v>1258.4100000000001</v>
      </c>
      <c r="W718" s="78">
        <v>1288.3399999999999</v>
      </c>
      <c r="X718" s="78">
        <v>15466452</v>
      </c>
    </row>
    <row r="719" spans="1:24" x14ac:dyDescent="0.2">
      <c r="A719" s="78" t="s">
        <v>876</v>
      </c>
      <c r="B719" s="78">
        <v>23.81</v>
      </c>
      <c r="C719" s="78">
        <v>23.88</v>
      </c>
      <c r="D719" s="78">
        <v>22.8</v>
      </c>
      <c r="E719" s="78">
        <v>22.8</v>
      </c>
      <c r="F719" s="78">
        <v>2654383</v>
      </c>
      <c r="G719" s="78">
        <v>22.89</v>
      </c>
      <c r="H719" s="78">
        <v>22.99</v>
      </c>
      <c r="I719" s="78">
        <v>23.18</v>
      </c>
      <c r="J719" s="78">
        <v>20.94</v>
      </c>
      <c r="K719" s="78" t="s">
        <v>162</v>
      </c>
      <c r="L719" s="78">
        <v>0</v>
      </c>
      <c r="M719" s="78">
        <v>26543.83</v>
      </c>
      <c r="N719" s="78">
        <v>23712.93</v>
      </c>
      <c r="O719" s="78">
        <v>25941.39</v>
      </c>
      <c r="P719" s="78">
        <v>79.98</v>
      </c>
      <c r="Q719" s="78" t="s">
        <v>162</v>
      </c>
      <c r="R719" s="78">
        <v>59.88</v>
      </c>
      <c r="S719" s="78" t="s">
        <v>162</v>
      </c>
      <c r="T719" s="78">
        <v>1290.8699999999999</v>
      </c>
      <c r="U719" s="78">
        <v>1297.47</v>
      </c>
      <c r="V719" s="78">
        <v>1268.1400000000001</v>
      </c>
      <c r="W719" s="78">
        <v>1269.54</v>
      </c>
      <c r="X719" s="78">
        <v>15968421</v>
      </c>
    </row>
    <row r="720" spans="1:24" x14ac:dyDescent="0.2">
      <c r="A720" s="78" t="s">
        <v>877</v>
      </c>
      <c r="B720" s="78">
        <v>22.6</v>
      </c>
      <c r="C720" s="78">
        <v>23.26</v>
      </c>
      <c r="D720" s="78">
        <v>21.12</v>
      </c>
      <c r="E720" s="78">
        <v>23</v>
      </c>
      <c r="F720" s="78">
        <v>3892392</v>
      </c>
      <c r="G720" s="78">
        <v>23.02</v>
      </c>
      <c r="H720" s="78">
        <v>22.86</v>
      </c>
      <c r="I720" s="78">
        <v>23.17</v>
      </c>
      <c r="J720" s="78">
        <v>21.03</v>
      </c>
      <c r="K720" s="78" t="s">
        <v>162</v>
      </c>
      <c r="L720" s="78">
        <v>0</v>
      </c>
      <c r="M720" s="78">
        <v>38923.919999999998</v>
      </c>
      <c r="N720" s="78">
        <v>28613.4</v>
      </c>
      <c r="O720" s="78">
        <v>25863.79</v>
      </c>
      <c r="P720" s="78">
        <v>77.150000000000006</v>
      </c>
      <c r="Q720" s="78" t="s">
        <v>162</v>
      </c>
      <c r="R720" s="78">
        <v>61.79</v>
      </c>
      <c r="S720" s="78" t="s">
        <v>162</v>
      </c>
      <c r="T720" s="78">
        <v>1265.08</v>
      </c>
      <c r="U720" s="78">
        <v>1297.6199999999999</v>
      </c>
      <c r="V720" s="78">
        <v>1265.08</v>
      </c>
      <c r="W720" s="78">
        <v>1294.3</v>
      </c>
      <c r="X720" s="78">
        <v>16428741</v>
      </c>
    </row>
    <row r="721" spans="1:24" x14ac:dyDescent="0.2">
      <c r="A721" s="78" t="s">
        <v>878</v>
      </c>
      <c r="B721" s="78">
        <v>23</v>
      </c>
      <c r="C721" s="78">
        <v>23.78</v>
      </c>
      <c r="D721" s="78">
        <v>22.69</v>
      </c>
      <c r="E721" s="78">
        <v>22.91</v>
      </c>
      <c r="F721" s="78">
        <v>3030892</v>
      </c>
      <c r="G721" s="78">
        <v>23.13</v>
      </c>
      <c r="H721" s="78">
        <v>22.8</v>
      </c>
      <c r="I721" s="78">
        <v>23.28</v>
      </c>
      <c r="J721" s="78">
        <v>21.1</v>
      </c>
      <c r="K721" s="78" t="s">
        <v>162</v>
      </c>
      <c r="L721" s="78">
        <v>0</v>
      </c>
      <c r="M721" s="78">
        <v>30308.92</v>
      </c>
      <c r="N721" s="78">
        <v>30934.29</v>
      </c>
      <c r="O721" s="78">
        <v>25563.52</v>
      </c>
      <c r="P721" s="78">
        <v>73.31</v>
      </c>
      <c r="Q721" s="78" t="s">
        <v>162</v>
      </c>
      <c r="R721" s="78">
        <v>60.35</v>
      </c>
      <c r="S721" s="78" t="s">
        <v>162</v>
      </c>
      <c r="T721" s="78">
        <v>1294.42</v>
      </c>
      <c r="U721" s="78">
        <v>1307.99</v>
      </c>
      <c r="V721" s="78">
        <v>1292.83</v>
      </c>
      <c r="W721" s="78">
        <v>1307.99</v>
      </c>
      <c r="X721" s="78">
        <v>17242559</v>
      </c>
    </row>
    <row r="722" spans="1:24" x14ac:dyDescent="0.2">
      <c r="A722" s="78" t="s">
        <v>879</v>
      </c>
      <c r="B722" s="78">
        <v>22.86</v>
      </c>
      <c r="C722" s="78">
        <v>23.58</v>
      </c>
      <c r="D722" s="78">
        <v>22</v>
      </c>
      <c r="E722" s="78">
        <v>22.96</v>
      </c>
      <c r="F722" s="78">
        <v>1757163</v>
      </c>
      <c r="G722" s="78">
        <v>23.11</v>
      </c>
      <c r="H722" s="78">
        <v>22.85</v>
      </c>
      <c r="I722" s="78">
        <v>23.31</v>
      </c>
      <c r="J722" s="78">
        <v>21.17</v>
      </c>
      <c r="K722" s="78" t="s">
        <v>162</v>
      </c>
      <c r="L722" s="78">
        <v>0</v>
      </c>
      <c r="M722" s="78">
        <v>17571.63</v>
      </c>
      <c r="N722" s="78">
        <v>29556.28</v>
      </c>
      <c r="O722" s="78">
        <v>23818.07</v>
      </c>
      <c r="P722" s="78">
        <v>75.52</v>
      </c>
      <c r="Q722" s="78" t="s">
        <v>162</v>
      </c>
      <c r="R722" s="78">
        <v>60.12</v>
      </c>
      <c r="S722" s="78" t="s">
        <v>162</v>
      </c>
      <c r="T722" s="78">
        <v>1302.67</v>
      </c>
      <c r="U722" s="78">
        <v>1309.3399999999999</v>
      </c>
      <c r="V722" s="78">
        <v>1288.94</v>
      </c>
      <c r="W722" s="78">
        <v>1304.44</v>
      </c>
      <c r="X722" s="78">
        <v>14670009</v>
      </c>
    </row>
    <row r="723" spans="1:24" x14ac:dyDescent="0.2">
      <c r="A723" s="78" t="s">
        <v>880</v>
      </c>
      <c r="B723" s="78">
        <v>22.96</v>
      </c>
      <c r="C723" s="78">
        <v>23.77</v>
      </c>
      <c r="D723" s="78">
        <v>22.96</v>
      </c>
      <c r="E723" s="78">
        <v>23.67</v>
      </c>
      <c r="F723" s="78">
        <v>2133521</v>
      </c>
      <c r="G723" s="78">
        <v>23.07</v>
      </c>
      <c r="H723" s="78">
        <v>22.96</v>
      </c>
      <c r="I723" s="78">
        <v>23.32</v>
      </c>
      <c r="J723" s="78">
        <v>21.26</v>
      </c>
      <c r="K723" s="78" t="s">
        <v>162</v>
      </c>
      <c r="L723" s="78">
        <v>0</v>
      </c>
      <c r="M723" s="78">
        <v>21335.21</v>
      </c>
      <c r="N723" s="78">
        <v>26936.7</v>
      </c>
      <c r="O723" s="78">
        <v>24368.51</v>
      </c>
      <c r="P723" s="78">
        <v>76.87</v>
      </c>
      <c r="Q723" s="78" t="s">
        <v>162</v>
      </c>
      <c r="R723" s="78">
        <v>60.71</v>
      </c>
      <c r="S723" s="78" t="s">
        <v>162</v>
      </c>
      <c r="T723" s="78">
        <v>1302.3</v>
      </c>
      <c r="U723" s="78">
        <v>1333.1</v>
      </c>
      <c r="V723" s="78">
        <v>1299.3399999999999</v>
      </c>
      <c r="W723" s="78">
        <v>1333</v>
      </c>
      <c r="X723" s="78">
        <v>16376142</v>
      </c>
    </row>
    <row r="724" spans="1:24" x14ac:dyDescent="0.2">
      <c r="A724" s="78" t="s">
        <v>881</v>
      </c>
      <c r="B724" s="78">
        <v>23.67</v>
      </c>
      <c r="C724" s="78">
        <v>24.18</v>
      </c>
      <c r="D724" s="78">
        <v>23.32</v>
      </c>
      <c r="E724" s="78">
        <v>23.88</v>
      </c>
      <c r="F724" s="78">
        <v>2495112</v>
      </c>
      <c r="G724" s="78">
        <v>23.28</v>
      </c>
      <c r="H724" s="78">
        <v>23.09</v>
      </c>
      <c r="I724" s="78">
        <v>23.33</v>
      </c>
      <c r="J724" s="78">
        <v>21.35</v>
      </c>
      <c r="K724" s="78" t="s">
        <v>162</v>
      </c>
      <c r="L724" s="78">
        <v>0</v>
      </c>
      <c r="M724" s="78">
        <v>24951.119999999999</v>
      </c>
      <c r="N724" s="78">
        <v>26618.16</v>
      </c>
      <c r="O724" s="78">
        <v>25165.54</v>
      </c>
      <c r="P724" s="78">
        <v>79.88</v>
      </c>
      <c r="Q724" s="78" t="s">
        <v>162</v>
      </c>
      <c r="R724" s="78">
        <v>65.47</v>
      </c>
      <c r="S724" s="78" t="s">
        <v>162</v>
      </c>
      <c r="T724" s="78">
        <v>1332.35</v>
      </c>
      <c r="U724" s="78">
        <v>1355.12</v>
      </c>
      <c r="V724" s="78">
        <v>1331.97</v>
      </c>
      <c r="W724" s="78">
        <v>1352.84</v>
      </c>
      <c r="X724" s="78">
        <v>19116662</v>
      </c>
    </row>
    <row r="725" spans="1:24" x14ac:dyDescent="0.2">
      <c r="A725" s="78" t="s">
        <v>882</v>
      </c>
      <c r="B725" s="78">
        <v>23.92</v>
      </c>
      <c r="C725" s="78">
        <v>24.3</v>
      </c>
      <c r="D725" s="78">
        <v>23.14</v>
      </c>
      <c r="E725" s="78">
        <v>23.3</v>
      </c>
      <c r="F725" s="78">
        <v>2165326</v>
      </c>
      <c r="G725" s="78">
        <v>23.34</v>
      </c>
      <c r="H725" s="78">
        <v>23.18</v>
      </c>
      <c r="I725" s="78">
        <v>23.33</v>
      </c>
      <c r="J725" s="78">
        <v>21.43</v>
      </c>
      <c r="K725" s="78" t="s">
        <v>162</v>
      </c>
      <c r="L725" s="78">
        <v>0</v>
      </c>
      <c r="M725" s="78">
        <v>21653.26</v>
      </c>
      <c r="N725" s="78">
        <v>23164.03</v>
      </c>
      <c r="O725" s="78">
        <v>25888.71</v>
      </c>
      <c r="P725" s="78">
        <v>80.05</v>
      </c>
      <c r="Q725" s="78" t="s">
        <v>162</v>
      </c>
      <c r="R725" s="78">
        <v>66.02</v>
      </c>
      <c r="S725" s="78" t="s">
        <v>162</v>
      </c>
      <c r="T725" s="78">
        <v>1350.31</v>
      </c>
      <c r="U725" s="78">
        <v>1354.15</v>
      </c>
      <c r="V725" s="78">
        <v>1322.72</v>
      </c>
      <c r="W725" s="78">
        <v>1323.33</v>
      </c>
      <c r="X725" s="78">
        <v>17027572</v>
      </c>
    </row>
    <row r="726" spans="1:24" x14ac:dyDescent="0.2">
      <c r="A726" s="78" t="s">
        <v>883</v>
      </c>
      <c r="B726" s="78">
        <v>23.23</v>
      </c>
      <c r="C726" s="78">
        <v>23.23</v>
      </c>
      <c r="D726" s="78">
        <v>22.5</v>
      </c>
      <c r="E726" s="78">
        <v>22.95</v>
      </c>
      <c r="F726" s="78">
        <v>1512752</v>
      </c>
      <c r="G726" s="78">
        <v>23.35</v>
      </c>
      <c r="H726" s="78">
        <v>23.24</v>
      </c>
      <c r="I726" s="78">
        <v>23.24</v>
      </c>
      <c r="J726" s="78">
        <v>21.49</v>
      </c>
      <c r="K726" s="78" t="s">
        <v>162</v>
      </c>
      <c r="L726" s="78">
        <v>0</v>
      </c>
      <c r="M726" s="78">
        <v>15127.52</v>
      </c>
      <c r="N726" s="78">
        <v>20127.75</v>
      </c>
      <c r="O726" s="78">
        <v>25531.02</v>
      </c>
      <c r="P726" s="78">
        <v>76.88</v>
      </c>
      <c r="Q726" s="78" t="s">
        <v>162</v>
      </c>
      <c r="R726" s="78">
        <v>64.94</v>
      </c>
      <c r="S726" s="78" t="s">
        <v>162</v>
      </c>
      <c r="T726" s="78">
        <v>1315.44</v>
      </c>
      <c r="U726" s="78">
        <v>1355.4</v>
      </c>
      <c r="V726" s="78">
        <v>1312.27</v>
      </c>
      <c r="W726" s="78">
        <v>1352.28</v>
      </c>
      <c r="X726" s="78">
        <v>14884362</v>
      </c>
    </row>
    <row r="727" spans="1:24" x14ac:dyDescent="0.2">
      <c r="A727" s="78" t="s">
        <v>884</v>
      </c>
      <c r="B727" s="78">
        <v>23.12</v>
      </c>
      <c r="C727" s="78">
        <v>23.22</v>
      </c>
      <c r="D727" s="78">
        <v>22.13</v>
      </c>
      <c r="E727" s="78">
        <v>22.78</v>
      </c>
      <c r="F727" s="78">
        <v>2283267</v>
      </c>
      <c r="G727" s="78">
        <v>23.32</v>
      </c>
      <c r="H727" s="78">
        <v>23.22</v>
      </c>
      <c r="I727" s="78">
        <v>23.16</v>
      </c>
      <c r="J727" s="78">
        <v>21.55</v>
      </c>
      <c r="K727" s="78" t="s">
        <v>162</v>
      </c>
      <c r="L727" s="78">
        <v>0</v>
      </c>
      <c r="M727" s="78">
        <v>22832.67</v>
      </c>
      <c r="N727" s="78">
        <v>21179.96</v>
      </c>
      <c r="O727" s="78">
        <v>25368.12</v>
      </c>
      <c r="P727" s="78">
        <v>74.87</v>
      </c>
      <c r="Q727" s="78" t="s">
        <v>162</v>
      </c>
      <c r="R727" s="78">
        <v>60.29</v>
      </c>
      <c r="S727" s="78" t="s">
        <v>162</v>
      </c>
      <c r="T727" s="78">
        <v>1363.31</v>
      </c>
      <c r="U727" s="78">
        <v>1409.21</v>
      </c>
      <c r="V727" s="78">
        <v>1363.31</v>
      </c>
      <c r="W727" s="78">
        <v>1405.02</v>
      </c>
      <c r="X727" s="78">
        <v>22492878</v>
      </c>
    </row>
    <row r="728" spans="1:24" x14ac:dyDescent="0.2">
      <c r="A728" s="78" t="s">
        <v>885</v>
      </c>
      <c r="B728" s="78">
        <v>22.77</v>
      </c>
      <c r="C728" s="78">
        <v>22.94</v>
      </c>
      <c r="D728" s="78">
        <v>22.22</v>
      </c>
      <c r="E728" s="78">
        <v>22.22</v>
      </c>
      <c r="F728" s="78">
        <v>1488305</v>
      </c>
      <c r="G728" s="78">
        <v>23.03</v>
      </c>
      <c r="H728" s="78">
        <v>23.05</v>
      </c>
      <c r="I728" s="78">
        <v>23.07</v>
      </c>
      <c r="J728" s="78">
        <v>21.6</v>
      </c>
      <c r="K728" s="78" t="s">
        <v>162</v>
      </c>
      <c r="L728" s="78">
        <v>0</v>
      </c>
      <c r="M728" s="78">
        <v>14883.05</v>
      </c>
      <c r="N728" s="78">
        <v>19889.52</v>
      </c>
      <c r="O728" s="78">
        <v>23413.11</v>
      </c>
      <c r="P728" s="78">
        <v>73.55</v>
      </c>
      <c r="Q728" s="78" t="s">
        <v>162</v>
      </c>
      <c r="R728" s="78">
        <v>60.14</v>
      </c>
      <c r="S728" s="78" t="s">
        <v>162</v>
      </c>
      <c r="T728" s="78">
        <v>1401.8</v>
      </c>
      <c r="U728" s="78">
        <v>1423.84</v>
      </c>
      <c r="V728" s="78">
        <v>1379.65</v>
      </c>
      <c r="W728" s="78">
        <v>1380.24</v>
      </c>
      <c r="X728" s="78">
        <v>20653469</v>
      </c>
    </row>
    <row r="729" spans="1:24" x14ac:dyDescent="0.2">
      <c r="A729" s="78" t="s">
        <v>886</v>
      </c>
      <c r="B729" s="78">
        <v>22.15</v>
      </c>
      <c r="C729" s="78">
        <v>22.44</v>
      </c>
      <c r="D729" s="78">
        <v>21.75</v>
      </c>
      <c r="E729" s="78">
        <v>22.38</v>
      </c>
      <c r="F729" s="78">
        <v>1176679</v>
      </c>
      <c r="G729" s="78">
        <v>22.73</v>
      </c>
      <c r="H729" s="78">
        <v>23</v>
      </c>
      <c r="I729" s="78">
        <v>23</v>
      </c>
      <c r="J729" s="78">
        <v>21.64</v>
      </c>
      <c r="K729" s="78" t="s">
        <v>162</v>
      </c>
      <c r="L729" s="78">
        <v>0</v>
      </c>
      <c r="M729" s="78">
        <v>11766.79</v>
      </c>
      <c r="N729" s="78">
        <v>17252.66</v>
      </c>
      <c r="O729" s="78">
        <v>21935.41</v>
      </c>
      <c r="P729" s="78">
        <v>77.19</v>
      </c>
      <c r="Q729" s="78" t="s">
        <v>162</v>
      </c>
      <c r="R729" s="78">
        <v>63.62</v>
      </c>
      <c r="S729" s="78" t="s">
        <v>162</v>
      </c>
      <c r="T729" s="78">
        <v>1373.52</v>
      </c>
      <c r="U729" s="78">
        <v>1385.86</v>
      </c>
      <c r="V729" s="78">
        <v>1347.61</v>
      </c>
      <c r="W729" s="78">
        <v>1353.3</v>
      </c>
      <c r="X729" s="78">
        <v>13861382</v>
      </c>
    </row>
    <row r="730" spans="1:24" x14ac:dyDescent="0.2">
      <c r="A730" s="78" t="s">
        <v>887</v>
      </c>
      <c r="B730" s="78">
        <v>22.3</v>
      </c>
      <c r="C730" s="78">
        <v>22.7</v>
      </c>
      <c r="D730" s="78">
        <v>22.2</v>
      </c>
      <c r="E730" s="78">
        <v>22.46</v>
      </c>
      <c r="F730" s="78">
        <v>622651</v>
      </c>
      <c r="G730" s="78">
        <v>22.56</v>
      </c>
      <c r="H730" s="78">
        <v>22.95</v>
      </c>
      <c r="I730" s="78">
        <v>22.9</v>
      </c>
      <c r="J730" s="78">
        <v>21.69</v>
      </c>
      <c r="K730" s="78" t="s">
        <v>162</v>
      </c>
      <c r="L730" s="78">
        <v>0</v>
      </c>
      <c r="M730" s="78">
        <v>6226.51</v>
      </c>
      <c r="N730" s="78">
        <v>14167.31</v>
      </c>
      <c r="O730" s="78">
        <v>18665.669999999998</v>
      </c>
      <c r="P730" s="78">
        <v>78.430000000000007</v>
      </c>
      <c r="Q730" s="78" t="s">
        <v>162</v>
      </c>
      <c r="R730" s="78">
        <v>62.35</v>
      </c>
      <c r="S730" s="78" t="s">
        <v>162</v>
      </c>
      <c r="T730" s="78">
        <v>1352.01</v>
      </c>
      <c r="U730" s="78">
        <v>1374.15</v>
      </c>
      <c r="V730" s="78">
        <v>1349.25</v>
      </c>
      <c r="W730" s="78">
        <v>1362.79</v>
      </c>
      <c r="X730" s="78">
        <v>12307289</v>
      </c>
    </row>
    <row r="731" spans="1:24" x14ac:dyDescent="0.2">
      <c r="A731" s="78" t="s">
        <v>888</v>
      </c>
      <c r="B731" s="78">
        <v>22.53</v>
      </c>
      <c r="C731" s="78">
        <v>23</v>
      </c>
      <c r="D731" s="78">
        <v>22.21</v>
      </c>
      <c r="E731" s="78">
        <v>22.99</v>
      </c>
      <c r="F731" s="78">
        <v>944899</v>
      </c>
      <c r="G731" s="78">
        <v>22.57</v>
      </c>
      <c r="H731" s="78">
        <v>22.96</v>
      </c>
      <c r="I731" s="78">
        <v>22.88</v>
      </c>
      <c r="J731" s="78">
        <v>21.74</v>
      </c>
      <c r="K731" s="78" t="s">
        <v>162</v>
      </c>
      <c r="L731" s="78">
        <v>0</v>
      </c>
      <c r="M731" s="78">
        <v>9448.99</v>
      </c>
      <c r="N731" s="78">
        <v>13031.6</v>
      </c>
      <c r="O731" s="78">
        <v>16579.68</v>
      </c>
      <c r="P731" s="78">
        <v>80.150000000000006</v>
      </c>
      <c r="Q731" s="78" t="s">
        <v>162</v>
      </c>
      <c r="R731" s="78">
        <v>62.23</v>
      </c>
      <c r="S731" s="78" t="s">
        <v>162</v>
      </c>
      <c r="T731" s="78">
        <v>1364.8</v>
      </c>
      <c r="U731" s="78">
        <v>1400.92</v>
      </c>
      <c r="V731" s="78">
        <v>1364.8</v>
      </c>
      <c r="W731" s="78">
        <v>1400.92</v>
      </c>
      <c r="X731" s="78">
        <v>15252891</v>
      </c>
    </row>
    <row r="732" spans="1:24" x14ac:dyDescent="0.2">
      <c r="A732" s="78" t="s">
        <v>889</v>
      </c>
      <c r="B732" s="78">
        <v>22.89</v>
      </c>
      <c r="C732" s="78">
        <v>23.35</v>
      </c>
      <c r="D732" s="78">
        <v>22.75</v>
      </c>
      <c r="E732" s="78">
        <v>23.14</v>
      </c>
      <c r="F732" s="78">
        <v>957209</v>
      </c>
      <c r="G732" s="78">
        <v>22.64</v>
      </c>
      <c r="H732" s="78">
        <v>22.98</v>
      </c>
      <c r="I732" s="78">
        <v>22.91</v>
      </c>
      <c r="J732" s="78">
        <v>21.78</v>
      </c>
      <c r="K732" s="78" t="s">
        <v>162</v>
      </c>
      <c r="L732" s="78">
        <v>0</v>
      </c>
      <c r="M732" s="78">
        <v>9572.09</v>
      </c>
      <c r="N732" s="78">
        <v>10379.49</v>
      </c>
      <c r="O732" s="78">
        <v>15779.72</v>
      </c>
      <c r="P732" s="78">
        <v>78.31</v>
      </c>
      <c r="Q732" s="78" t="s">
        <v>162</v>
      </c>
      <c r="R732" s="78">
        <v>64.69</v>
      </c>
      <c r="S732" s="78" t="s">
        <v>162</v>
      </c>
      <c r="T732" s="78">
        <v>1399.67</v>
      </c>
      <c r="U732" s="78">
        <v>1417.42</v>
      </c>
      <c r="V732" s="78">
        <v>1397.95</v>
      </c>
      <c r="W732" s="78">
        <v>1415.32</v>
      </c>
      <c r="X732" s="78">
        <v>16945264</v>
      </c>
    </row>
    <row r="733" spans="1:24" x14ac:dyDescent="0.2">
      <c r="A733" s="78" t="s">
        <v>890</v>
      </c>
      <c r="B733" s="78">
        <v>23.14</v>
      </c>
      <c r="C733" s="78">
        <v>23.55</v>
      </c>
      <c r="D733" s="78">
        <v>22.91</v>
      </c>
      <c r="E733" s="78">
        <v>22.95</v>
      </c>
      <c r="F733" s="78">
        <v>1090912</v>
      </c>
      <c r="G733" s="78">
        <v>22.78</v>
      </c>
      <c r="H733" s="78">
        <v>22.9</v>
      </c>
      <c r="I733" s="78">
        <v>22.93</v>
      </c>
      <c r="J733" s="78">
        <v>21.83</v>
      </c>
      <c r="K733" s="78" t="s">
        <v>162</v>
      </c>
      <c r="L733" s="78">
        <v>0</v>
      </c>
      <c r="M733" s="78">
        <v>10909.12</v>
      </c>
      <c r="N733" s="78">
        <v>9584.7000000000007</v>
      </c>
      <c r="O733" s="78">
        <v>14737.11</v>
      </c>
      <c r="P733" s="78">
        <v>71.47</v>
      </c>
      <c r="Q733" s="78" t="s">
        <v>162</v>
      </c>
      <c r="R733" s="78">
        <v>64.41</v>
      </c>
      <c r="S733" s="78" t="s">
        <v>162</v>
      </c>
      <c r="T733" s="78">
        <v>1415.57</v>
      </c>
      <c r="U733" s="78">
        <v>1423.12</v>
      </c>
      <c r="V733" s="78">
        <v>1392.01</v>
      </c>
      <c r="W733" s="78">
        <v>1395.16</v>
      </c>
      <c r="X733" s="78">
        <v>17455991</v>
      </c>
    </row>
    <row r="734" spans="1:24" x14ac:dyDescent="0.2">
      <c r="A734" s="78" t="s">
        <v>891</v>
      </c>
      <c r="B734" s="78">
        <v>22.89</v>
      </c>
      <c r="C734" s="78">
        <v>22.89</v>
      </c>
      <c r="D734" s="78">
        <v>22.2</v>
      </c>
      <c r="E734" s="78">
        <v>22.22</v>
      </c>
      <c r="F734" s="78">
        <v>1226825</v>
      </c>
      <c r="G734" s="78">
        <v>22.75</v>
      </c>
      <c r="H734" s="78">
        <v>22.74</v>
      </c>
      <c r="I734" s="78">
        <v>22.91</v>
      </c>
      <c r="J734" s="78">
        <v>21.87</v>
      </c>
      <c r="K734" s="78" t="s">
        <v>162</v>
      </c>
      <c r="L734" s="78">
        <v>0</v>
      </c>
      <c r="M734" s="78">
        <v>12268.25</v>
      </c>
      <c r="N734" s="78">
        <v>9684.99</v>
      </c>
      <c r="O734" s="78">
        <v>13468.83</v>
      </c>
      <c r="P734" s="78">
        <v>70.260000000000005</v>
      </c>
      <c r="Q734" s="78" t="s">
        <v>162</v>
      </c>
      <c r="R734" s="78">
        <v>63.77</v>
      </c>
      <c r="S734" s="78" t="s">
        <v>162</v>
      </c>
      <c r="T734" s="78">
        <v>1395.03</v>
      </c>
      <c r="U734" s="78">
        <v>1411.55</v>
      </c>
      <c r="V734" s="78">
        <v>1391.62</v>
      </c>
      <c r="W734" s="78">
        <v>1395.51</v>
      </c>
      <c r="X734" s="78">
        <v>15810389</v>
      </c>
    </row>
    <row r="735" spans="1:24" x14ac:dyDescent="0.2">
      <c r="A735" s="78" t="s">
        <v>892</v>
      </c>
      <c r="B735" s="78">
        <v>22.23</v>
      </c>
      <c r="C735" s="78">
        <v>22.5</v>
      </c>
      <c r="D735" s="78">
        <v>22.05</v>
      </c>
      <c r="E735" s="78">
        <v>22.29</v>
      </c>
      <c r="F735" s="78">
        <v>596282</v>
      </c>
      <c r="G735" s="78">
        <v>22.72</v>
      </c>
      <c r="H735" s="78">
        <v>22.64</v>
      </c>
      <c r="I735" s="78">
        <v>22.91</v>
      </c>
      <c r="J735" s="78">
        <v>21.92</v>
      </c>
      <c r="K735" s="78" t="s">
        <v>162</v>
      </c>
      <c r="L735" s="78">
        <v>0</v>
      </c>
      <c r="M735" s="78">
        <v>5962.82</v>
      </c>
      <c r="N735" s="78">
        <v>9632.25</v>
      </c>
      <c r="O735" s="78">
        <v>11899.78</v>
      </c>
      <c r="P735" s="78">
        <v>72.53</v>
      </c>
      <c r="Q735" s="78" t="s">
        <v>162</v>
      </c>
      <c r="R735" s="78">
        <v>62.32</v>
      </c>
      <c r="S735" s="78" t="s">
        <v>162</v>
      </c>
      <c r="T735" s="78">
        <v>1393.88</v>
      </c>
      <c r="U735" s="78">
        <v>1400.94</v>
      </c>
      <c r="V735" s="78">
        <v>1362.45</v>
      </c>
      <c r="W735" s="78">
        <v>1372.74</v>
      </c>
      <c r="X735" s="78">
        <v>16202711</v>
      </c>
    </row>
    <row r="736" spans="1:24" x14ac:dyDescent="0.2">
      <c r="A736" s="78" t="s">
        <v>893</v>
      </c>
      <c r="B736" s="78">
        <v>22.22</v>
      </c>
      <c r="C736" s="78">
        <v>23.05</v>
      </c>
      <c r="D736" s="78">
        <v>22.22</v>
      </c>
      <c r="E736" s="78">
        <v>23.05</v>
      </c>
      <c r="F736" s="78">
        <v>1197645</v>
      </c>
      <c r="G736" s="78">
        <v>22.73</v>
      </c>
      <c r="H736" s="78">
        <v>22.65</v>
      </c>
      <c r="I736" s="78">
        <v>22.94</v>
      </c>
      <c r="J736" s="78">
        <v>21.98</v>
      </c>
      <c r="K736" s="78" t="s">
        <v>162</v>
      </c>
      <c r="L736" s="78">
        <v>0</v>
      </c>
      <c r="M736" s="78">
        <v>11976.45</v>
      </c>
      <c r="N736" s="78">
        <v>10137.75</v>
      </c>
      <c r="O736" s="78">
        <v>11584.67</v>
      </c>
      <c r="P736" s="78">
        <v>78.150000000000006</v>
      </c>
      <c r="Q736" s="78" t="s">
        <v>162</v>
      </c>
      <c r="R736" s="78">
        <v>64.02</v>
      </c>
      <c r="S736" s="78" t="s">
        <v>162</v>
      </c>
      <c r="T736" s="78">
        <v>1370.69</v>
      </c>
      <c r="U736" s="78">
        <v>1407.45</v>
      </c>
      <c r="V736" s="78">
        <v>1370.69</v>
      </c>
      <c r="W736" s="78">
        <v>1407.15</v>
      </c>
      <c r="X736" s="78">
        <v>17582378</v>
      </c>
    </row>
    <row r="737" spans="1:24" x14ac:dyDescent="0.2">
      <c r="A737" s="78" t="s">
        <v>894</v>
      </c>
      <c r="B737" s="78">
        <v>23.16</v>
      </c>
      <c r="C737" s="78">
        <v>23.45</v>
      </c>
      <c r="D737" s="78">
        <v>22.92</v>
      </c>
      <c r="E737" s="78">
        <v>23.3</v>
      </c>
      <c r="F737" s="78">
        <v>1846844</v>
      </c>
      <c r="G737" s="78">
        <v>22.76</v>
      </c>
      <c r="H737" s="78">
        <v>22.7</v>
      </c>
      <c r="I737" s="78">
        <v>22.96</v>
      </c>
      <c r="J737" s="78">
        <v>22.06</v>
      </c>
      <c r="K737" s="78" t="s">
        <v>162</v>
      </c>
      <c r="L737" s="78">
        <v>0</v>
      </c>
      <c r="M737" s="78">
        <v>18468.439999999999</v>
      </c>
      <c r="N737" s="78">
        <v>11917.02</v>
      </c>
      <c r="O737" s="78">
        <v>11148.25</v>
      </c>
      <c r="P737" s="78">
        <v>76.099999999999994</v>
      </c>
      <c r="Q737" s="78" t="s">
        <v>162</v>
      </c>
      <c r="R737" s="78">
        <v>62.76</v>
      </c>
      <c r="S737" s="78" t="s">
        <v>162</v>
      </c>
      <c r="T737" s="78">
        <v>1407.46</v>
      </c>
      <c r="U737" s="78">
        <v>1432</v>
      </c>
      <c r="V737" s="78">
        <v>1407.46</v>
      </c>
      <c r="W737" s="78">
        <v>1431.74</v>
      </c>
      <c r="X737" s="78">
        <v>20805985</v>
      </c>
    </row>
    <row r="738" spans="1:24" x14ac:dyDescent="0.2">
      <c r="A738" s="78" t="s">
        <v>895</v>
      </c>
      <c r="B738" s="78">
        <v>23.3</v>
      </c>
      <c r="C738" s="78">
        <v>23.5</v>
      </c>
      <c r="D738" s="78">
        <v>23.08</v>
      </c>
      <c r="E738" s="78">
        <v>23.39</v>
      </c>
      <c r="F738" s="78">
        <v>1649691</v>
      </c>
      <c r="G738" s="78">
        <v>22.85</v>
      </c>
      <c r="H738" s="78">
        <v>22.82</v>
      </c>
      <c r="I738" s="78">
        <v>22.93</v>
      </c>
      <c r="J738" s="78">
        <v>22.13</v>
      </c>
      <c r="K738" s="78" t="s">
        <v>162</v>
      </c>
      <c r="L738" s="78">
        <v>0</v>
      </c>
      <c r="M738" s="78">
        <v>16496.91</v>
      </c>
      <c r="N738" s="78">
        <v>13034.57</v>
      </c>
      <c r="O738" s="78">
        <v>11309.64</v>
      </c>
      <c r="P738" s="78">
        <v>75.31</v>
      </c>
      <c r="Q738" s="78" t="s">
        <v>162</v>
      </c>
      <c r="R738" s="78">
        <v>63.56</v>
      </c>
      <c r="S738" s="78" t="s">
        <v>162</v>
      </c>
      <c r="T738" s="78">
        <v>1433.7</v>
      </c>
      <c r="U738" s="78">
        <v>1472.34</v>
      </c>
      <c r="V738" s="78">
        <v>1433.17</v>
      </c>
      <c r="W738" s="78">
        <v>1461.53</v>
      </c>
      <c r="X738" s="78">
        <v>22799105</v>
      </c>
    </row>
    <row r="739" spans="1:24" x14ac:dyDescent="0.2">
      <c r="A739" s="78" t="s">
        <v>896</v>
      </c>
      <c r="B739" s="78">
        <v>23.47</v>
      </c>
      <c r="C739" s="78">
        <v>23.7</v>
      </c>
      <c r="D739" s="78">
        <v>23.3</v>
      </c>
      <c r="E739" s="78">
        <v>23.58</v>
      </c>
      <c r="F739" s="78">
        <v>1669200</v>
      </c>
      <c r="G739" s="78">
        <v>23.12</v>
      </c>
      <c r="H739" s="78">
        <v>22.94</v>
      </c>
      <c r="I739" s="78">
        <v>22.97</v>
      </c>
      <c r="J739" s="78">
        <v>22.2</v>
      </c>
      <c r="K739" s="78" t="s">
        <v>162</v>
      </c>
      <c r="L739" s="78">
        <v>0</v>
      </c>
      <c r="M739" s="78">
        <v>16692</v>
      </c>
      <c r="N739" s="78">
        <v>13919.32</v>
      </c>
      <c r="O739" s="78">
        <v>11802.16</v>
      </c>
      <c r="P739" s="78">
        <v>68.69</v>
      </c>
      <c r="Q739" s="78" t="s">
        <v>162</v>
      </c>
      <c r="R739" s="78">
        <v>64.87</v>
      </c>
      <c r="S739" s="78" t="s">
        <v>162</v>
      </c>
      <c r="T739" s="78">
        <v>1458.21</v>
      </c>
      <c r="U739" s="78">
        <v>1493.64</v>
      </c>
      <c r="V739" s="78">
        <v>1455.95</v>
      </c>
      <c r="W739" s="78">
        <v>1484.43</v>
      </c>
      <c r="X739" s="78">
        <v>22093328</v>
      </c>
    </row>
    <row r="740" spans="1:24" x14ac:dyDescent="0.2">
      <c r="A740" s="78" t="s">
        <v>897</v>
      </c>
      <c r="B740" s="78">
        <v>23.4</v>
      </c>
      <c r="C740" s="78">
        <v>23.92</v>
      </c>
      <c r="D740" s="78">
        <v>23.4</v>
      </c>
      <c r="E740" s="78">
        <v>23.75</v>
      </c>
      <c r="F740" s="78">
        <v>1767003</v>
      </c>
      <c r="G740" s="78">
        <v>23.41</v>
      </c>
      <c r="H740" s="78">
        <v>23.07</v>
      </c>
      <c r="I740" s="78">
        <v>23.01</v>
      </c>
      <c r="J740" s="78">
        <v>22.28</v>
      </c>
      <c r="K740" s="78" t="s">
        <v>162</v>
      </c>
      <c r="L740" s="78">
        <v>0</v>
      </c>
      <c r="M740" s="78">
        <v>17670.03</v>
      </c>
      <c r="N740" s="78">
        <v>16260.77</v>
      </c>
      <c r="O740" s="78">
        <v>12946.51</v>
      </c>
      <c r="P740" s="78">
        <v>71.16</v>
      </c>
      <c r="Q740" s="78" t="s">
        <v>162</v>
      </c>
      <c r="R740" s="78">
        <v>67.06</v>
      </c>
      <c r="S740" s="78" t="s">
        <v>162</v>
      </c>
      <c r="T740" s="78">
        <v>1477.46</v>
      </c>
      <c r="U740" s="78">
        <v>1500.46</v>
      </c>
      <c r="V740" s="78">
        <v>1465.14</v>
      </c>
      <c r="W740" s="78">
        <v>1477.67</v>
      </c>
      <c r="X740" s="78">
        <v>20450627</v>
      </c>
    </row>
    <row r="741" spans="1:24" x14ac:dyDescent="0.2">
      <c r="A741" s="78" t="s">
        <v>898</v>
      </c>
      <c r="B741" s="78">
        <v>23.75</v>
      </c>
      <c r="C741" s="78">
        <v>23.88</v>
      </c>
      <c r="D741" s="78">
        <v>23.1</v>
      </c>
      <c r="E741" s="78">
        <v>23.36</v>
      </c>
      <c r="F741" s="78">
        <v>1101171</v>
      </c>
      <c r="G741" s="78">
        <v>23.48</v>
      </c>
      <c r="H741" s="78">
        <v>23.1</v>
      </c>
      <c r="I741" s="78">
        <v>23.03</v>
      </c>
      <c r="J741" s="78">
        <v>22.34</v>
      </c>
      <c r="K741" s="78" t="s">
        <v>162</v>
      </c>
      <c r="L741" s="78">
        <v>0</v>
      </c>
      <c r="M741" s="78">
        <v>11011.71</v>
      </c>
      <c r="N741" s="78">
        <v>16067.82</v>
      </c>
      <c r="O741" s="78">
        <v>13102.78</v>
      </c>
      <c r="P741" s="78">
        <v>68.08</v>
      </c>
      <c r="Q741" s="78" t="s">
        <v>162</v>
      </c>
      <c r="R741" s="78">
        <v>65.09</v>
      </c>
      <c r="S741" s="78" t="s">
        <v>162</v>
      </c>
      <c r="T741" s="78">
        <v>1476.59</v>
      </c>
      <c r="U741" s="78">
        <v>1486.42</v>
      </c>
      <c r="V741" s="78">
        <v>1448.47</v>
      </c>
      <c r="W741" s="78">
        <v>1471.34</v>
      </c>
      <c r="X741" s="78">
        <v>16541491</v>
      </c>
    </row>
    <row r="742" spans="1:24" x14ac:dyDescent="0.2">
      <c r="A742" s="78" t="s">
        <v>899</v>
      </c>
      <c r="B742" s="78">
        <v>23.36</v>
      </c>
      <c r="C742" s="78">
        <v>23.74</v>
      </c>
      <c r="D742" s="78">
        <v>23.2</v>
      </c>
      <c r="E742" s="78">
        <v>23.69</v>
      </c>
      <c r="F742" s="78">
        <v>997209</v>
      </c>
      <c r="G742" s="78">
        <v>23.55</v>
      </c>
      <c r="H742" s="78">
        <v>23.16</v>
      </c>
      <c r="I742" s="78">
        <v>23.07</v>
      </c>
      <c r="J742" s="78">
        <v>22.4</v>
      </c>
      <c r="K742" s="78" t="s">
        <v>162</v>
      </c>
      <c r="L742" s="78">
        <v>0</v>
      </c>
      <c r="M742" s="78">
        <v>9972.09</v>
      </c>
      <c r="N742" s="78">
        <v>14368.55</v>
      </c>
      <c r="O742" s="78">
        <v>13142.78</v>
      </c>
      <c r="P742" s="78">
        <v>72.2</v>
      </c>
      <c r="Q742" s="78" t="s">
        <v>162</v>
      </c>
      <c r="R742" s="78">
        <v>65.39</v>
      </c>
      <c r="S742" s="78" t="s">
        <v>162</v>
      </c>
      <c r="T742" s="78">
        <v>1472.54</v>
      </c>
      <c r="U742" s="78">
        <v>1497.72</v>
      </c>
      <c r="V742" s="78">
        <v>1469.58</v>
      </c>
      <c r="W742" s="78">
        <v>1496.53</v>
      </c>
      <c r="X742" s="78">
        <v>16506821</v>
      </c>
    </row>
    <row r="743" spans="1:24" x14ac:dyDescent="0.2">
      <c r="A743" s="78" t="s">
        <v>900</v>
      </c>
      <c r="B743" s="78">
        <v>23.71</v>
      </c>
      <c r="C743" s="78">
        <v>23.8</v>
      </c>
      <c r="D743" s="78">
        <v>23.31</v>
      </c>
      <c r="E743" s="78">
        <v>23.4</v>
      </c>
      <c r="F743" s="78">
        <v>675840</v>
      </c>
      <c r="G743" s="78">
        <v>23.56</v>
      </c>
      <c r="H743" s="78">
        <v>23.2</v>
      </c>
      <c r="I743" s="78">
        <v>23.05</v>
      </c>
      <c r="J743" s="78">
        <v>22.47</v>
      </c>
      <c r="K743" s="78" t="s">
        <v>162</v>
      </c>
      <c r="L743" s="78">
        <v>0</v>
      </c>
      <c r="M743" s="78">
        <v>6758.4</v>
      </c>
      <c r="N743" s="78">
        <v>12420.85</v>
      </c>
      <c r="O743" s="78">
        <v>12727.71</v>
      </c>
      <c r="P743" s="78">
        <v>68.41</v>
      </c>
      <c r="Q743" s="78" t="s">
        <v>162</v>
      </c>
      <c r="R743" s="78">
        <v>66.319999999999993</v>
      </c>
      <c r="S743" s="78" t="s">
        <v>162</v>
      </c>
      <c r="T743" s="78">
        <v>1494.12</v>
      </c>
      <c r="U743" s="78">
        <v>1507.87</v>
      </c>
      <c r="V743" s="78">
        <v>1486.82</v>
      </c>
      <c r="W743" s="78">
        <v>1495.98</v>
      </c>
      <c r="X743" s="78">
        <v>14843349</v>
      </c>
    </row>
    <row r="744" spans="1:24" x14ac:dyDescent="0.2">
      <c r="A744" s="78" t="s">
        <v>901</v>
      </c>
      <c r="B744" s="78">
        <v>23.3</v>
      </c>
      <c r="C744" s="78">
        <v>24.53</v>
      </c>
      <c r="D744" s="78">
        <v>23.3</v>
      </c>
      <c r="E744" s="78">
        <v>24.5</v>
      </c>
      <c r="F744" s="78">
        <v>2098714</v>
      </c>
      <c r="G744" s="78">
        <v>23.74</v>
      </c>
      <c r="H744" s="78">
        <v>23.43</v>
      </c>
      <c r="I744" s="78">
        <v>23.08</v>
      </c>
      <c r="J744" s="78">
        <v>22.55</v>
      </c>
      <c r="K744" s="78" t="s">
        <v>162</v>
      </c>
      <c r="L744" s="78">
        <v>0</v>
      </c>
      <c r="M744" s="78">
        <v>20987.14</v>
      </c>
      <c r="N744" s="78">
        <v>13279.87</v>
      </c>
      <c r="O744" s="78">
        <v>13599.6</v>
      </c>
      <c r="P744" s="78">
        <v>74.63</v>
      </c>
      <c r="Q744" s="78" t="s">
        <v>162</v>
      </c>
      <c r="R744" s="78">
        <v>68.75</v>
      </c>
      <c r="S744" s="78" t="s">
        <v>162</v>
      </c>
      <c r="T744" s="78">
        <v>1489.05</v>
      </c>
      <c r="U744" s="78">
        <v>1532.82</v>
      </c>
      <c r="V744" s="78">
        <v>1483.69</v>
      </c>
      <c r="W744" s="78">
        <v>1532.69</v>
      </c>
      <c r="X744" s="78">
        <v>15892295</v>
      </c>
    </row>
    <row r="745" spans="1:24" x14ac:dyDescent="0.2">
      <c r="A745" s="78" t="s">
        <v>902</v>
      </c>
      <c r="B745" s="78">
        <v>24.5</v>
      </c>
      <c r="C745" s="78">
        <v>25.43</v>
      </c>
      <c r="D745" s="78">
        <v>24.35</v>
      </c>
      <c r="E745" s="78">
        <v>25.2</v>
      </c>
      <c r="F745" s="78">
        <v>2707081</v>
      </c>
      <c r="G745" s="78">
        <v>24.03</v>
      </c>
      <c r="H745" s="78">
        <v>23.72</v>
      </c>
      <c r="I745" s="78">
        <v>23.18</v>
      </c>
      <c r="J745" s="78">
        <v>22.66</v>
      </c>
      <c r="K745" s="78" t="s">
        <v>162</v>
      </c>
      <c r="L745" s="78">
        <v>0</v>
      </c>
      <c r="M745" s="78">
        <v>27070.81</v>
      </c>
      <c r="N745" s="78">
        <v>15160.03</v>
      </c>
      <c r="O745" s="78">
        <v>15710.4</v>
      </c>
      <c r="P745" s="78">
        <v>73.040000000000006</v>
      </c>
      <c r="Q745" s="78" t="s">
        <v>162</v>
      </c>
      <c r="R745" s="78">
        <v>66.55</v>
      </c>
      <c r="S745" s="78" t="s">
        <v>162</v>
      </c>
      <c r="T745" s="78">
        <v>1536.99</v>
      </c>
      <c r="U745" s="78">
        <v>1557.03</v>
      </c>
      <c r="V745" s="78">
        <v>1525.94</v>
      </c>
      <c r="W745" s="78">
        <v>1553.42</v>
      </c>
      <c r="X745" s="78">
        <v>21682497</v>
      </c>
    </row>
    <row r="746" spans="1:24" x14ac:dyDescent="0.2">
      <c r="A746" s="78" t="s">
        <v>903</v>
      </c>
      <c r="B746" s="78">
        <v>24.71</v>
      </c>
      <c r="C746" s="78">
        <v>25.3</v>
      </c>
      <c r="D746" s="78">
        <v>24.31</v>
      </c>
      <c r="E746" s="78">
        <v>24.71</v>
      </c>
      <c r="F746" s="78">
        <v>2718353</v>
      </c>
      <c r="G746" s="78">
        <v>24.3</v>
      </c>
      <c r="H746" s="78">
        <v>23.89</v>
      </c>
      <c r="I746" s="78">
        <v>23.27</v>
      </c>
      <c r="J746" s="78">
        <v>22.76</v>
      </c>
      <c r="K746" s="78" t="s">
        <v>162</v>
      </c>
      <c r="L746" s="78">
        <v>0</v>
      </c>
      <c r="M746" s="78">
        <v>27183.53</v>
      </c>
      <c r="N746" s="78">
        <v>18394.39</v>
      </c>
      <c r="O746" s="78">
        <v>17231.11</v>
      </c>
      <c r="P746" s="78">
        <v>74.16</v>
      </c>
      <c r="Q746" s="78" t="s">
        <v>162</v>
      </c>
      <c r="R746" s="78">
        <v>63.91</v>
      </c>
      <c r="S746" s="78" t="s">
        <v>162</v>
      </c>
      <c r="T746" s="78">
        <v>1550.62</v>
      </c>
      <c r="U746" s="78">
        <v>1559.77</v>
      </c>
      <c r="V746" s="78">
        <v>1506.04</v>
      </c>
      <c r="W746" s="78">
        <v>1527.15</v>
      </c>
      <c r="X746" s="78">
        <v>22927987</v>
      </c>
    </row>
    <row r="747" spans="1:24" x14ac:dyDescent="0.2">
      <c r="A747" s="78" t="s">
        <v>904</v>
      </c>
      <c r="B747" s="78">
        <v>24.85</v>
      </c>
      <c r="C747" s="78">
        <v>26.16</v>
      </c>
      <c r="D747" s="78">
        <v>24.85</v>
      </c>
      <c r="E747" s="78">
        <v>25.69</v>
      </c>
      <c r="F747" s="78">
        <v>2569046</v>
      </c>
      <c r="G747" s="78">
        <v>24.7</v>
      </c>
      <c r="H747" s="78">
        <v>24.13</v>
      </c>
      <c r="I747" s="78">
        <v>23.41</v>
      </c>
      <c r="J747" s="78">
        <v>22.86</v>
      </c>
      <c r="K747" s="78" t="s">
        <v>162</v>
      </c>
      <c r="L747" s="78">
        <v>0</v>
      </c>
      <c r="M747" s="78">
        <v>25690.46</v>
      </c>
      <c r="N747" s="78">
        <v>21538.07</v>
      </c>
      <c r="O747" s="78">
        <v>17953.310000000001</v>
      </c>
      <c r="P747" s="78">
        <v>77.34</v>
      </c>
      <c r="Q747" s="78" t="s">
        <v>162</v>
      </c>
      <c r="R747" s="78">
        <v>66.849999999999994</v>
      </c>
      <c r="S747" s="78" t="s">
        <v>162</v>
      </c>
      <c r="T747" s="78">
        <v>1527.1</v>
      </c>
      <c r="U747" s="78">
        <v>1540.33</v>
      </c>
      <c r="V747" s="78">
        <v>1513.91</v>
      </c>
      <c r="W747" s="78">
        <v>1539.97</v>
      </c>
      <c r="X747" s="78">
        <v>21319228</v>
      </c>
    </row>
    <row r="748" spans="1:24" x14ac:dyDescent="0.2">
      <c r="A748" s="78" t="s">
        <v>905</v>
      </c>
      <c r="B748" s="78">
        <v>25.7</v>
      </c>
      <c r="C748" s="78">
        <v>25.91</v>
      </c>
      <c r="D748" s="78">
        <v>24.8</v>
      </c>
      <c r="E748" s="78">
        <v>24.86</v>
      </c>
      <c r="F748" s="78">
        <v>2398914</v>
      </c>
      <c r="G748" s="78">
        <v>24.99</v>
      </c>
      <c r="H748" s="78">
        <v>24.27</v>
      </c>
      <c r="I748" s="78">
        <v>23.55</v>
      </c>
      <c r="J748" s="78">
        <v>22.95</v>
      </c>
      <c r="K748" s="78" t="s">
        <v>162</v>
      </c>
      <c r="L748" s="78">
        <v>0</v>
      </c>
      <c r="M748" s="78">
        <v>23989.14</v>
      </c>
      <c r="N748" s="78">
        <v>24984.22</v>
      </c>
      <c r="O748" s="78">
        <v>18702.53</v>
      </c>
      <c r="P748" s="78">
        <v>76.16</v>
      </c>
      <c r="Q748" s="78" t="s">
        <v>162</v>
      </c>
      <c r="R748" s="78">
        <v>65.34</v>
      </c>
      <c r="S748" s="78" t="s">
        <v>162</v>
      </c>
      <c r="T748" s="78">
        <v>1537.26</v>
      </c>
      <c r="U748" s="78">
        <v>1539.66</v>
      </c>
      <c r="V748" s="78">
        <v>1484.42</v>
      </c>
      <c r="W748" s="78">
        <v>1485.13</v>
      </c>
      <c r="X748" s="78">
        <v>22065731</v>
      </c>
    </row>
    <row r="749" spans="1:24" x14ac:dyDescent="0.2">
      <c r="A749" s="78" t="s">
        <v>906</v>
      </c>
      <c r="B749" s="78">
        <v>24.96</v>
      </c>
      <c r="C749" s="78">
        <v>25.39</v>
      </c>
      <c r="D749" s="78">
        <v>24.65</v>
      </c>
      <c r="E749" s="78">
        <v>25.39</v>
      </c>
      <c r="F749" s="78">
        <v>1614204</v>
      </c>
      <c r="G749" s="78">
        <v>25.17</v>
      </c>
      <c r="H749" s="78">
        <v>24.45</v>
      </c>
      <c r="I749" s="78">
        <v>23.7</v>
      </c>
      <c r="J749" s="78">
        <v>23.03</v>
      </c>
      <c r="K749" s="78" t="s">
        <v>162</v>
      </c>
      <c r="L749" s="78">
        <v>0</v>
      </c>
      <c r="M749" s="78">
        <v>16142.04</v>
      </c>
      <c r="N749" s="78">
        <v>24015.200000000001</v>
      </c>
      <c r="O749" s="78">
        <v>18647.54</v>
      </c>
      <c r="P749" s="78">
        <v>74.86</v>
      </c>
      <c r="Q749" s="78" t="s">
        <v>162</v>
      </c>
      <c r="R749" s="78">
        <v>65.709999999999994</v>
      </c>
      <c r="S749" s="78" t="s">
        <v>162</v>
      </c>
      <c r="T749" s="78">
        <v>1484.56</v>
      </c>
      <c r="U749" s="78">
        <v>1516.43</v>
      </c>
      <c r="V749" s="78">
        <v>1475.95</v>
      </c>
      <c r="W749" s="78">
        <v>1515.78</v>
      </c>
      <c r="X749" s="78">
        <v>17613823</v>
      </c>
    </row>
    <row r="750" spans="1:24" x14ac:dyDescent="0.2">
      <c r="A750" s="78" t="s">
        <v>907</v>
      </c>
      <c r="B750" s="78">
        <v>25.46</v>
      </c>
      <c r="C750" s="78">
        <v>27.93</v>
      </c>
      <c r="D750" s="78">
        <v>25.46</v>
      </c>
      <c r="E750" s="78">
        <v>27.93</v>
      </c>
      <c r="F750" s="78">
        <v>5548332</v>
      </c>
      <c r="G750" s="78">
        <v>25.72</v>
      </c>
      <c r="H750" s="78">
        <v>24.87</v>
      </c>
      <c r="I750" s="78">
        <v>23.97</v>
      </c>
      <c r="J750" s="78">
        <v>23.14</v>
      </c>
      <c r="K750" s="78" t="s">
        <v>162</v>
      </c>
      <c r="L750" s="78">
        <v>0</v>
      </c>
      <c r="M750" s="78">
        <v>55483.32</v>
      </c>
      <c r="N750" s="78">
        <v>29697.7</v>
      </c>
      <c r="O750" s="78">
        <v>22428.86</v>
      </c>
      <c r="P750" s="78">
        <v>83.32</v>
      </c>
      <c r="Q750" s="78" t="s">
        <v>162</v>
      </c>
      <c r="R750" s="78">
        <v>72.45</v>
      </c>
      <c r="S750" s="78" t="s">
        <v>162</v>
      </c>
      <c r="T750" s="78">
        <v>1521.17</v>
      </c>
      <c r="U750" s="78">
        <v>1559.12</v>
      </c>
      <c r="V750" s="78">
        <v>1521.17</v>
      </c>
      <c r="W750" s="78">
        <v>1558.62</v>
      </c>
      <c r="X750" s="78">
        <v>21744953</v>
      </c>
    </row>
    <row r="751" spans="1:24" x14ac:dyDescent="0.2">
      <c r="A751" s="78" t="s">
        <v>908</v>
      </c>
      <c r="B751" s="78">
        <v>28.49</v>
      </c>
      <c r="C751" s="78">
        <v>30.62</v>
      </c>
      <c r="D751" s="78">
        <v>28.32</v>
      </c>
      <c r="E751" s="78">
        <v>29</v>
      </c>
      <c r="F751" s="78">
        <v>9319111</v>
      </c>
      <c r="G751" s="78">
        <v>26.57</v>
      </c>
      <c r="H751" s="78">
        <v>25.44</v>
      </c>
      <c r="I751" s="78">
        <v>24.27</v>
      </c>
      <c r="J751" s="78">
        <v>23.28</v>
      </c>
      <c r="K751" s="78" t="s">
        <v>162</v>
      </c>
      <c r="L751" s="78">
        <v>0</v>
      </c>
      <c r="M751" s="78">
        <v>93191.11</v>
      </c>
      <c r="N751" s="78">
        <v>42899.21</v>
      </c>
      <c r="O751" s="78">
        <v>30646.799999999999</v>
      </c>
      <c r="P751" s="78">
        <v>85.36</v>
      </c>
      <c r="Q751" s="78" t="s">
        <v>162</v>
      </c>
      <c r="R751" s="78">
        <v>74.53</v>
      </c>
      <c r="S751" s="78" t="s">
        <v>162</v>
      </c>
      <c r="T751" s="78">
        <v>1558.74</v>
      </c>
      <c r="U751" s="78">
        <v>1561.77</v>
      </c>
      <c r="V751" s="78">
        <v>1539.21</v>
      </c>
      <c r="W751" s="78">
        <v>1545.34</v>
      </c>
      <c r="X751" s="78">
        <v>22319417</v>
      </c>
    </row>
    <row r="752" spans="1:24" x14ac:dyDescent="0.2">
      <c r="A752" s="78" t="s">
        <v>909</v>
      </c>
      <c r="B752" s="78">
        <v>29.29</v>
      </c>
      <c r="C752" s="78">
        <v>30.35</v>
      </c>
      <c r="D752" s="78">
        <v>28.35</v>
      </c>
      <c r="E752" s="78">
        <v>28.87</v>
      </c>
      <c r="F752" s="78">
        <v>5157739</v>
      </c>
      <c r="G752" s="78">
        <v>27.21</v>
      </c>
      <c r="H752" s="78">
        <v>25.95</v>
      </c>
      <c r="I752" s="78">
        <v>24.56</v>
      </c>
      <c r="J752" s="78">
        <v>23.41</v>
      </c>
      <c r="K752" s="78" t="s">
        <v>162</v>
      </c>
      <c r="L752" s="78">
        <v>0</v>
      </c>
      <c r="M752" s="78">
        <v>51577.39</v>
      </c>
      <c r="N752" s="78">
        <v>48076.6</v>
      </c>
      <c r="O752" s="78">
        <v>34807.339999999997</v>
      </c>
      <c r="P752" s="78">
        <v>86.95</v>
      </c>
      <c r="Q752" s="78" t="s">
        <v>162</v>
      </c>
      <c r="R752" s="78">
        <v>74.760000000000005</v>
      </c>
      <c r="S752" s="78" t="s">
        <v>162</v>
      </c>
      <c r="T752" s="78">
        <v>1544.64</v>
      </c>
      <c r="U752" s="78">
        <v>1551.88</v>
      </c>
      <c r="V752" s="78">
        <v>1524.39</v>
      </c>
      <c r="W752" s="78">
        <v>1544.4</v>
      </c>
      <c r="X752" s="78">
        <v>20648878</v>
      </c>
    </row>
    <row r="753" spans="1:24" x14ac:dyDescent="0.2">
      <c r="A753" s="78" t="s">
        <v>910</v>
      </c>
      <c r="B753" s="78">
        <v>28.87</v>
      </c>
      <c r="C753" s="78">
        <v>29.08</v>
      </c>
      <c r="D753" s="78">
        <v>27.5</v>
      </c>
      <c r="E753" s="78">
        <v>28.42</v>
      </c>
      <c r="F753" s="78">
        <v>2332169</v>
      </c>
      <c r="G753" s="78">
        <v>27.92</v>
      </c>
      <c r="H753" s="78">
        <v>26.46</v>
      </c>
      <c r="I753" s="78">
        <v>24.83</v>
      </c>
      <c r="J753" s="78">
        <v>23.53</v>
      </c>
      <c r="K753" s="78" t="s">
        <v>162</v>
      </c>
      <c r="L753" s="78">
        <v>0</v>
      </c>
      <c r="M753" s="78">
        <v>23321.69</v>
      </c>
      <c r="N753" s="78">
        <v>47943.11</v>
      </c>
      <c r="O753" s="78">
        <v>36463.660000000003</v>
      </c>
      <c r="P753" s="78">
        <v>87.76</v>
      </c>
      <c r="Q753" s="78" t="s">
        <v>162</v>
      </c>
      <c r="R753" s="78">
        <v>76.58</v>
      </c>
      <c r="S753" s="78" t="s">
        <v>162</v>
      </c>
      <c r="T753" s="78">
        <v>1545.26</v>
      </c>
      <c r="U753" s="78">
        <v>1545.51</v>
      </c>
      <c r="V753" s="78">
        <v>1504.17</v>
      </c>
      <c r="W753" s="78">
        <v>1515.16</v>
      </c>
      <c r="X753" s="78">
        <v>18896407</v>
      </c>
    </row>
    <row r="754" spans="1:24" x14ac:dyDescent="0.2">
      <c r="A754" s="78" t="s">
        <v>911</v>
      </c>
      <c r="B754" s="78">
        <v>28.5</v>
      </c>
      <c r="C754" s="78">
        <v>29</v>
      </c>
      <c r="D754" s="78">
        <v>27.8</v>
      </c>
      <c r="E754" s="78">
        <v>28.98</v>
      </c>
      <c r="F754" s="78">
        <v>1760857</v>
      </c>
      <c r="G754" s="78">
        <v>28.64</v>
      </c>
      <c r="H754" s="78">
        <v>26.91</v>
      </c>
      <c r="I754" s="78">
        <v>25.17</v>
      </c>
      <c r="J754" s="78">
        <v>23.67</v>
      </c>
      <c r="K754" s="78" t="s">
        <v>162</v>
      </c>
      <c r="L754" s="78">
        <v>0</v>
      </c>
      <c r="M754" s="78">
        <v>17608.57</v>
      </c>
      <c r="N754" s="78">
        <v>48236.41</v>
      </c>
      <c r="O754" s="78">
        <v>36125.800000000003</v>
      </c>
      <c r="P754" s="78">
        <v>87.37</v>
      </c>
      <c r="Q754" s="78" t="s">
        <v>162</v>
      </c>
      <c r="R754" s="78">
        <v>76.69</v>
      </c>
      <c r="S754" s="78" t="s">
        <v>162</v>
      </c>
      <c r="T754" s="78">
        <v>1512.17</v>
      </c>
      <c r="U754" s="78">
        <v>1526.03</v>
      </c>
      <c r="V754" s="78">
        <v>1503.81</v>
      </c>
      <c r="W754" s="78">
        <v>1519.67</v>
      </c>
      <c r="X754" s="78">
        <v>14334863</v>
      </c>
    </row>
    <row r="755" spans="1:24" x14ac:dyDescent="0.2">
      <c r="A755" s="78" t="s">
        <v>912</v>
      </c>
      <c r="B755" s="78">
        <v>28.8</v>
      </c>
      <c r="C755" s="78">
        <v>28.95</v>
      </c>
      <c r="D755" s="78">
        <v>26.08</v>
      </c>
      <c r="E755" s="78">
        <v>26.82</v>
      </c>
      <c r="F755" s="78">
        <v>6469435</v>
      </c>
      <c r="G755" s="78">
        <v>28.42</v>
      </c>
      <c r="H755" s="78">
        <v>27.07</v>
      </c>
      <c r="I755" s="78">
        <v>25.39</v>
      </c>
      <c r="J755" s="78">
        <v>23.75</v>
      </c>
      <c r="K755" s="78" t="s">
        <v>162</v>
      </c>
      <c r="L755" s="78">
        <v>0</v>
      </c>
      <c r="M755" s="78">
        <v>64694.35</v>
      </c>
      <c r="N755" s="78">
        <v>50078.62</v>
      </c>
      <c r="O755" s="78">
        <v>39888.160000000003</v>
      </c>
      <c r="P755" s="78">
        <v>82.97</v>
      </c>
      <c r="Q755" s="78" t="s">
        <v>162</v>
      </c>
      <c r="R755" s="78">
        <v>71.69</v>
      </c>
      <c r="S755" s="78" t="s">
        <v>162</v>
      </c>
      <c r="T755" s="78">
        <v>1517.97</v>
      </c>
      <c r="U755" s="78">
        <v>1542.31</v>
      </c>
      <c r="V755" s="78">
        <v>1510.46</v>
      </c>
      <c r="W755" s="78">
        <v>1540.03</v>
      </c>
      <c r="X755" s="78">
        <v>16353711</v>
      </c>
    </row>
    <row r="756" spans="1:24" x14ac:dyDescent="0.2">
      <c r="A756" s="78" t="s">
        <v>913</v>
      </c>
      <c r="B756" s="78">
        <v>26.77</v>
      </c>
      <c r="C756" s="78">
        <v>27.3</v>
      </c>
      <c r="D756" s="78">
        <v>25.51</v>
      </c>
      <c r="E756" s="78">
        <v>25.8</v>
      </c>
      <c r="F756" s="78">
        <v>3313046</v>
      </c>
      <c r="G756" s="78">
        <v>27.78</v>
      </c>
      <c r="H756" s="78">
        <v>27.18</v>
      </c>
      <c r="I756" s="78">
        <v>25.53</v>
      </c>
      <c r="J756" s="78">
        <v>23.82</v>
      </c>
      <c r="K756" s="78" t="s">
        <v>162</v>
      </c>
      <c r="L756" s="78">
        <v>0</v>
      </c>
      <c r="M756" s="78">
        <v>33130.46</v>
      </c>
      <c r="N756" s="78">
        <v>38066.49</v>
      </c>
      <c r="O756" s="78">
        <v>40482.85</v>
      </c>
      <c r="P756" s="78">
        <v>84.5</v>
      </c>
      <c r="Q756" s="78" t="s">
        <v>162</v>
      </c>
      <c r="R756" s="78">
        <v>75.31</v>
      </c>
      <c r="S756" s="78" t="s">
        <v>162</v>
      </c>
      <c r="T756" s="78">
        <v>1543.97</v>
      </c>
      <c r="U756" s="78">
        <v>1571.4</v>
      </c>
      <c r="V756" s="78">
        <v>1460.41</v>
      </c>
      <c r="W756" s="78">
        <v>1472.69</v>
      </c>
      <c r="X756" s="78">
        <v>25248335</v>
      </c>
    </row>
    <row r="757" spans="1:24" x14ac:dyDescent="0.2">
      <c r="A757" s="78" t="s">
        <v>914</v>
      </c>
      <c r="B757" s="78">
        <v>25.51</v>
      </c>
      <c r="C757" s="78">
        <v>27.08</v>
      </c>
      <c r="D757" s="78">
        <v>25.41</v>
      </c>
      <c r="E757" s="78">
        <v>27.03</v>
      </c>
      <c r="F757" s="78">
        <v>2741622</v>
      </c>
      <c r="G757" s="78">
        <v>27.41</v>
      </c>
      <c r="H757" s="78">
        <v>27.31</v>
      </c>
      <c r="I757" s="78">
        <v>25.72</v>
      </c>
      <c r="J757" s="78">
        <v>23.91</v>
      </c>
      <c r="K757" s="78" t="s">
        <v>162</v>
      </c>
      <c r="L757" s="78">
        <v>0</v>
      </c>
      <c r="M757" s="78">
        <v>27416.22</v>
      </c>
      <c r="N757" s="78">
        <v>33234.26</v>
      </c>
      <c r="O757" s="78">
        <v>40655.43</v>
      </c>
      <c r="P757" s="78">
        <v>87.52</v>
      </c>
      <c r="Q757" s="78" t="s">
        <v>162</v>
      </c>
      <c r="R757" s="78">
        <v>78.05</v>
      </c>
      <c r="S757" s="78" t="s">
        <v>162</v>
      </c>
      <c r="T757" s="78">
        <v>1452.06</v>
      </c>
      <c r="U757" s="78">
        <v>1468</v>
      </c>
      <c r="V757" s="78">
        <v>1415.25</v>
      </c>
      <c r="W757" s="78">
        <v>1465.99</v>
      </c>
      <c r="X757" s="78">
        <v>16707338</v>
      </c>
    </row>
    <row r="758" spans="1:24" x14ac:dyDescent="0.2">
      <c r="A758" s="78" t="s">
        <v>915</v>
      </c>
      <c r="B758" s="78">
        <v>27.12</v>
      </c>
      <c r="C758" s="78">
        <v>27.3</v>
      </c>
      <c r="D758" s="78">
        <v>25.46</v>
      </c>
      <c r="E758" s="78">
        <v>25.53</v>
      </c>
      <c r="F758" s="78">
        <v>1914828</v>
      </c>
      <c r="G758" s="78">
        <v>26.83</v>
      </c>
      <c r="H758" s="78">
        <v>27.38</v>
      </c>
      <c r="I758" s="78">
        <v>25.83</v>
      </c>
      <c r="J758" s="78">
        <v>23.97</v>
      </c>
      <c r="K758" s="78" t="s">
        <v>162</v>
      </c>
      <c r="L758" s="78">
        <v>0</v>
      </c>
      <c r="M758" s="78">
        <v>19148.28</v>
      </c>
      <c r="N758" s="78">
        <v>32399.58</v>
      </c>
      <c r="O758" s="78">
        <v>40171.339999999997</v>
      </c>
      <c r="P758" s="78">
        <v>85.64</v>
      </c>
      <c r="Q758" s="78" t="s">
        <v>162</v>
      </c>
      <c r="R758" s="78">
        <v>76.099999999999994</v>
      </c>
      <c r="S758" s="78" t="s">
        <v>162</v>
      </c>
      <c r="T758" s="78">
        <v>1467.27</v>
      </c>
      <c r="U758" s="78">
        <v>1496.62</v>
      </c>
      <c r="V758" s="78">
        <v>1410.97</v>
      </c>
      <c r="W758" s="78">
        <v>1414.66</v>
      </c>
      <c r="X758" s="78">
        <v>17271362</v>
      </c>
    </row>
    <row r="759" spans="1:24" x14ac:dyDescent="0.2">
      <c r="A759" s="78" t="s">
        <v>916</v>
      </c>
      <c r="B759" s="78">
        <v>25.49</v>
      </c>
      <c r="C759" s="78">
        <v>26.26</v>
      </c>
      <c r="D759" s="78">
        <v>24.85</v>
      </c>
      <c r="E759" s="78">
        <v>25.9</v>
      </c>
      <c r="F759" s="78">
        <v>1637810</v>
      </c>
      <c r="G759" s="78">
        <v>26.22</v>
      </c>
      <c r="H759" s="78">
        <v>27.43</v>
      </c>
      <c r="I759" s="78">
        <v>25.94</v>
      </c>
      <c r="J759" s="78">
        <v>24.03</v>
      </c>
      <c r="K759" s="78" t="s">
        <v>162</v>
      </c>
      <c r="L759" s="78">
        <v>0</v>
      </c>
      <c r="M759" s="78">
        <v>16378.1</v>
      </c>
      <c r="N759" s="78">
        <v>32153.48</v>
      </c>
      <c r="O759" s="78">
        <v>40194.949999999997</v>
      </c>
      <c r="P759" s="78">
        <v>84.57</v>
      </c>
      <c r="Q759" s="78" t="s">
        <v>162</v>
      </c>
      <c r="R759" s="78">
        <v>75.78</v>
      </c>
      <c r="S759" s="78" t="s">
        <v>162</v>
      </c>
      <c r="T759" s="78">
        <v>1410.4</v>
      </c>
      <c r="U759" s="78">
        <v>1436.88</v>
      </c>
      <c r="V759" s="78">
        <v>1393</v>
      </c>
      <c r="W759" s="78">
        <v>1434.89</v>
      </c>
      <c r="X759" s="78">
        <v>13321363</v>
      </c>
    </row>
    <row r="760" spans="1:24" x14ac:dyDescent="0.2">
      <c r="A760" s="78" t="s">
        <v>917</v>
      </c>
      <c r="B760" s="78">
        <v>25.87</v>
      </c>
      <c r="C760" s="78">
        <v>26.5</v>
      </c>
      <c r="D760" s="78">
        <v>25.1</v>
      </c>
      <c r="E760" s="78">
        <v>26.5</v>
      </c>
      <c r="F760" s="78">
        <v>3376858</v>
      </c>
      <c r="G760" s="78">
        <v>26.15</v>
      </c>
      <c r="H760" s="78">
        <v>27.28</v>
      </c>
      <c r="I760" s="78">
        <v>26.08</v>
      </c>
      <c r="J760" s="78">
        <v>24.09</v>
      </c>
      <c r="K760" s="78" t="s">
        <v>162</v>
      </c>
      <c r="L760" s="78">
        <v>0</v>
      </c>
      <c r="M760" s="78">
        <v>33768.58</v>
      </c>
      <c r="N760" s="78">
        <v>25968.33</v>
      </c>
      <c r="O760" s="78">
        <v>38023.480000000003</v>
      </c>
      <c r="P760" s="78">
        <v>82.14</v>
      </c>
      <c r="Q760" s="78" t="s">
        <v>162</v>
      </c>
      <c r="R760" s="78">
        <v>75.069999999999993</v>
      </c>
      <c r="S760" s="78" t="s">
        <v>162</v>
      </c>
      <c r="T760" s="78">
        <v>1433.9</v>
      </c>
      <c r="U760" s="78">
        <v>1466.23</v>
      </c>
      <c r="V760" s="78">
        <v>1431.14</v>
      </c>
      <c r="W760" s="78">
        <v>1465.14</v>
      </c>
      <c r="X760" s="78">
        <v>13234945</v>
      </c>
    </row>
    <row r="761" spans="1:24" x14ac:dyDescent="0.2">
      <c r="A761" s="78" t="s">
        <v>918</v>
      </c>
      <c r="B761" s="78">
        <v>26.12</v>
      </c>
      <c r="C761" s="78">
        <v>26.33</v>
      </c>
      <c r="D761" s="78">
        <v>25.66</v>
      </c>
      <c r="E761" s="78">
        <v>26.09</v>
      </c>
      <c r="F761" s="78">
        <v>1475259</v>
      </c>
      <c r="G761" s="78">
        <v>26.21</v>
      </c>
      <c r="H761" s="78">
        <v>26.99</v>
      </c>
      <c r="I761" s="78">
        <v>26.22</v>
      </c>
      <c r="J761" s="78">
        <v>24.17</v>
      </c>
      <c r="K761" s="78" t="s">
        <v>162</v>
      </c>
      <c r="L761" s="78">
        <v>0</v>
      </c>
      <c r="M761" s="78">
        <v>14752.59</v>
      </c>
      <c r="N761" s="78">
        <v>22292.75</v>
      </c>
      <c r="O761" s="78">
        <v>30179.62</v>
      </c>
      <c r="P761" s="78">
        <v>79.91</v>
      </c>
      <c r="Q761" s="78" t="s">
        <v>162</v>
      </c>
      <c r="R761" s="78">
        <v>73.41</v>
      </c>
      <c r="S761" s="78" t="s">
        <v>162</v>
      </c>
      <c r="T761" s="78">
        <v>1462.26</v>
      </c>
      <c r="U761" s="78">
        <v>1475.5</v>
      </c>
      <c r="V761" s="78">
        <v>1446.27</v>
      </c>
      <c r="W761" s="78">
        <v>1460.45</v>
      </c>
      <c r="X761" s="78">
        <v>13269342</v>
      </c>
    </row>
    <row r="762" spans="1:24" x14ac:dyDescent="0.2">
      <c r="A762" s="78" t="s">
        <v>919</v>
      </c>
      <c r="B762" s="78">
        <v>26.18</v>
      </c>
      <c r="C762" s="78">
        <v>26.88</v>
      </c>
      <c r="D762" s="78">
        <v>26.13</v>
      </c>
      <c r="E762" s="78">
        <v>26.5</v>
      </c>
      <c r="F762" s="78">
        <v>1965523</v>
      </c>
      <c r="G762" s="78">
        <v>26.1</v>
      </c>
      <c r="H762" s="78">
        <v>26.76</v>
      </c>
      <c r="I762" s="78">
        <v>26.36</v>
      </c>
      <c r="J762" s="78">
        <v>24.25</v>
      </c>
      <c r="K762" s="78" t="s">
        <v>162</v>
      </c>
      <c r="L762" s="78">
        <v>0</v>
      </c>
      <c r="M762" s="78">
        <v>19655.23</v>
      </c>
      <c r="N762" s="78">
        <v>20740.55</v>
      </c>
      <c r="O762" s="78">
        <v>26987.41</v>
      </c>
      <c r="P762" s="78">
        <v>81.27</v>
      </c>
      <c r="Q762" s="78" t="s">
        <v>162</v>
      </c>
      <c r="R762" s="78">
        <v>75.37</v>
      </c>
      <c r="S762" s="78" t="s">
        <v>162</v>
      </c>
      <c r="T762" s="78">
        <v>1467.06</v>
      </c>
      <c r="U762" s="78">
        <v>1471.04</v>
      </c>
      <c r="V762" s="78">
        <v>1454.94</v>
      </c>
      <c r="W762" s="78">
        <v>1464.58</v>
      </c>
      <c r="X762" s="78">
        <v>12673360</v>
      </c>
    </row>
    <row r="763" spans="1:24" x14ac:dyDescent="0.2">
      <c r="A763" s="78" t="s">
        <v>920</v>
      </c>
      <c r="B763" s="78">
        <v>26.11</v>
      </c>
      <c r="C763" s="78">
        <v>26.2</v>
      </c>
      <c r="D763" s="78">
        <v>25.01</v>
      </c>
      <c r="E763" s="78">
        <v>25.21</v>
      </c>
      <c r="F763" s="78">
        <v>3252157</v>
      </c>
      <c r="G763" s="78">
        <v>26.04</v>
      </c>
      <c r="H763" s="78">
        <v>26.44</v>
      </c>
      <c r="I763" s="78">
        <v>26.45</v>
      </c>
      <c r="J763" s="78">
        <v>24.27</v>
      </c>
      <c r="K763" s="78" t="s">
        <v>162</v>
      </c>
      <c r="L763" s="78">
        <v>0</v>
      </c>
      <c r="M763" s="78">
        <v>32521.57</v>
      </c>
      <c r="N763" s="78">
        <v>23415.21</v>
      </c>
      <c r="O763" s="78">
        <v>27907.39</v>
      </c>
      <c r="P763" s="78">
        <v>74.260000000000005</v>
      </c>
      <c r="Q763" s="78" t="s">
        <v>162</v>
      </c>
      <c r="R763" s="78">
        <v>68.709999999999994</v>
      </c>
      <c r="S763" s="78" t="s">
        <v>162</v>
      </c>
      <c r="T763" s="78">
        <v>1461.12</v>
      </c>
      <c r="U763" s="78">
        <v>1464.41</v>
      </c>
      <c r="V763" s="78">
        <v>1427</v>
      </c>
      <c r="W763" s="78">
        <v>1462.53</v>
      </c>
      <c r="X763" s="78">
        <v>13201713</v>
      </c>
    </row>
    <row r="764" spans="1:24" x14ac:dyDescent="0.2">
      <c r="A764" s="78" t="s">
        <v>921</v>
      </c>
      <c r="B764" s="78">
        <v>24.98</v>
      </c>
      <c r="C764" s="78">
        <v>25.44</v>
      </c>
      <c r="D764" s="78">
        <v>24.51</v>
      </c>
      <c r="E764" s="78">
        <v>24.84</v>
      </c>
      <c r="F764" s="78">
        <v>1866817</v>
      </c>
      <c r="G764" s="78">
        <v>25.83</v>
      </c>
      <c r="H764" s="78">
        <v>26.02</v>
      </c>
      <c r="I764" s="78">
        <v>26.46</v>
      </c>
      <c r="J764" s="78">
        <v>24.29</v>
      </c>
      <c r="K764" s="78" t="s">
        <v>162</v>
      </c>
      <c r="L764" s="78">
        <v>0</v>
      </c>
      <c r="M764" s="78">
        <v>18668.169999999998</v>
      </c>
      <c r="N764" s="78">
        <v>23873.23</v>
      </c>
      <c r="O764" s="78">
        <v>28013.360000000001</v>
      </c>
      <c r="P764" s="78">
        <v>70.040000000000006</v>
      </c>
      <c r="Q764" s="78" t="s">
        <v>162</v>
      </c>
      <c r="R764" s="78">
        <v>68.180000000000007</v>
      </c>
      <c r="S764" s="78" t="s">
        <v>162</v>
      </c>
      <c r="T764" s="78">
        <v>1463.93</v>
      </c>
      <c r="U764" s="78">
        <v>1477.96</v>
      </c>
      <c r="V764" s="78">
        <v>1453.63</v>
      </c>
      <c r="W764" s="78">
        <v>1460.61</v>
      </c>
      <c r="X764" s="78">
        <v>13195195</v>
      </c>
    </row>
    <row r="765" spans="1:24" x14ac:dyDescent="0.2">
      <c r="A765" s="78" t="s">
        <v>922</v>
      </c>
      <c r="B765" s="78">
        <v>24.7</v>
      </c>
      <c r="C765" s="78">
        <v>25.08</v>
      </c>
      <c r="D765" s="78">
        <v>24.05</v>
      </c>
      <c r="E765" s="78">
        <v>24.16</v>
      </c>
      <c r="F765" s="78">
        <v>1525065</v>
      </c>
      <c r="G765" s="78">
        <v>25.36</v>
      </c>
      <c r="H765" s="78">
        <v>25.76</v>
      </c>
      <c r="I765" s="78">
        <v>26.41</v>
      </c>
      <c r="J765" s="78">
        <v>24.31</v>
      </c>
      <c r="K765" s="78" t="s">
        <v>162</v>
      </c>
      <c r="L765" s="78">
        <v>0</v>
      </c>
      <c r="M765" s="78">
        <v>15250.65</v>
      </c>
      <c r="N765" s="78">
        <v>20169.64</v>
      </c>
      <c r="O765" s="78">
        <v>23068.98</v>
      </c>
      <c r="P765" s="78">
        <v>69.91</v>
      </c>
      <c r="Q765" s="78" t="s">
        <v>162</v>
      </c>
      <c r="R765" s="78">
        <v>71.260000000000005</v>
      </c>
      <c r="S765" s="78" t="s">
        <v>162</v>
      </c>
      <c r="T765" s="78">
        <v>1446.06</v>
      </c>
      <c r="U765" s="78">
        <v>1446.06</v>
      </c>
      <c r="V765" s="78">
        <v>1404.59</v>
      </c>
      <c r="W765" s="78">
        <v>1407.07</v>
      </c>
      <c r="X765" s="78">
        <v>13398525</v>
      </c>
    </row>
    <row r="766" spans="1:24" x14ac:dyDescent="0.2">
      <c r="A766" s="78" t="s">
        <v>923</v>
      </c>
      <c r="B766" s="78">
        <v>24.16</v>
      </c>
      <c r="C766" s="78">
        <v>24.4</v>
      </c>
      <c r="D766" s="78">
        <v>22.2</v>
      </c>
      <c r="E766" s="78">
        <v>22.93</v>
      </c>
      <c r="F766" s="78">
        <v>4711860</v>
      </c>
      <c r="G766" s="78">
        <v>24.73</v>
      </c>
      <c r="H766" s="78">
        <v>25.47</v>
      </c>
      <c r="I766" s="78">
        <v>26.32</v>
      </c>
      <c r="J766" s="78">
        <v>24.28</v>
      </c>
      <c r="K766" s="78" t="s">
        <v>162</v>
      </c>
      <c r="L766" s="78">
        <v>0</v>
      </c>
      <c r="M766" s="78">
        <v>47118.6</v>
      </c>
      <c r="N766" s="78">
        <v>26642.84</v>
      </c>
      <c r="O766" s="78">
        <v>24467.8</v>
      </c>
      <c r="P766" s="78">
        <v>66.31</v>
      </c>
      <c r="Q766" s="78" t="s">
        <v>162</v>
      </c>
      <c r="R766" s="78">
        <v>63.94</v>
      </c>
      <c r="S766" s="78" t="s">
        <v>162</v>
      </c>
      <c r="T766" s="78">
        <v>1399.9</v>
      </c>
      <c r="U766" s="78">
        <v>1410.38</v>
      </c>
      <c r="V766" s="78">
        <v>1380.97</v>
      </c>
      <c r="W766" s="78">
        <v>1395.81</v>
      </c>
      <c r="X766" s="78">
        <v>11194251</v>
      </c>
    </row>
    <row r="767" spans="1:24" x14ac:dyDescent="0.2">
      <c r="A767" s="78" t="s">
        <v>924</v>
      </c>
      <c r="B767" s="78">
        <v>22.7</v>
      </c>
      <c r="C767" s="78">
        <v>23.88</v>
      </c>
      <c r="D767" s="78">
        <v>22.38</v>
      </c>
      <c r="E767" s="78">
        <v>22.94</v>
      </c>
      <c r="F767" s="78">
        <v>3669070</v>
      </c>
      <c r="G767" s="78">
        <v>24.02</v>
      </c>
      <c r="H767" s="78">
        <v>25.06</v>
      </c>
      <c r="I767" s="78">
        <v>26.18</v>
      </c>
      <c r="J767" s="78">
        <v>24.25</v>
      </c>
      <c r="K767" s="78" t="s">
        <v>162</v>
      </c>
      <c r="L767" s="78">
        <v>0</v>
      </c>
      <c r="M767" s="78">
        <v>36690.699999999997</v>
      </c>
      <c r="N767" s="78">
        <v>30049.94</v>
      </c>
      <c r="O767" s="78">
        <v>25395.25</v>
      </c>
      <c r="P767" s="78">
        <v>66.91</v>
      </c>
      <c r="Q767" s="78" t="s">
        <v>162</v>
      </c>
      <c r="R767" s="78">
        <v>63.47</v>
      </c>
      <c r="S767" s="78" t="s">
        <v>162</v>
      </c>
      <c r="T767" s="78">
        <v>1390.86</v>
      </c>
      <c r="U767" s="78">
        <v>1418.61</v>
      </c>
      <c r="V767" s="78">
        <v>1378.89</v>
      </c>
      <c r="W767" s="78">
        <v>1399.27</v>
      </c>
      <c r="X767" s="78">
        <v>11410842</v>
      </c>
    </row>
    <row r="768" spans="1:24" x14ac:dyDescent="0.2">
      <c r="A768" s="78" t="s">
        <v>925</v>
      </c>
      <c r="B768" s="78">
        <v>23.07</v>
      </c>
      <c r="C768" s="78">
        <v>23.89</v>
      </c>
      <c r="D768" s="78">
        <v>22.57</v>
      </c>
      <c r="E768" s="78">
        <v>23.7</v>
      </c>
      <c r="F768" s="78">
        <v>5019599</v>
      </c>
      <c r="G768" s="78">
        <v>23.71</v>
      </c>
      <c r="H768" s="78">
        <v>24.88</v>
      </c>
      <c r="I768" s="78">
        <v>26.13</v>
      </c>
      <c r="J768" s="78">
        <v>24.25</v>
      </c>
      <c r="K768" s="78" t="s">
        <v>162</v>
      </c>
      <c r="L768" s="78">
        <v>0</v>
      </c>
      <c r="M768" s="78">
        <v>50195.99</v>
      </c>
      <c r="N768" s="78">
        <v>33584.82</v>
      </c>
      <c r="O768" s="78">
        <v>28500.02</v>
      </c>
      <c r="P768" s="78">
        <v>73.33</v>
      </c>
      <c r="Q768" s="78" t="s">
        <v>162</v>
      </c>
      <c r="R768" s="78">
        <v>68.2</v>
      </c>
      <c r="S768" s="78" t="s">
        <v>162</v>
      </c>
      <c r="T768" s="78">
        <v>1401.55</v>
      </c>
      <c r="U768" s="78">
        <v>1437.15</v>
      </c>
      <c r="V768" s="78">
        <v>1401.43</v>
      </c>
      <c r="W768" s="78">
        <v>1436.86</v>
      </c>
      <c r="X768" s="78">
        <v>9633420</v>
      </c>
    </row>
    <row r="769" spans="1:24" x14ac:dyDescent="0.2">
      <c r="A769" s="78" t="s">
        <v>926</v>
      </c>
      <c r="B769" s="78">
        <v>23.38</v>
      </c>
      <c r="C769" s="78">
        <v>24.59</v>
      </c>
      <c r="D769" s="78">
        <v>23.24</v>
      </c>
      <c r="E769" s="78">
        <v>23.95</v>
      </c>
      <c r="F769" s="78">
        <v>4295718</v>
      </c>
      <c r="G769" s="78">
        <v>23.54</v>
      </c>
      <c r="H769" s="78">
        <v>24.68</v>
      </c>
      <c r="I769" s="78">
        <v>26.06</v>
      </c>
      <c r="J769" s="78">
        <v>24.25</v>
      </c>
      <c r="K769" s="78" t="s">
        <v>162</v>
      </c>
      <c r="L769" s="78">
        <v>0</v>
      </c>
      <c r="M769" s="78">
        <v>42957.18</v>
      </c>
      <c r="N769" s="78">
        <v>38442.620000000003</v>
      </c>
      <c r="O769" s="78">
        <v>31157.93</v>
      </c>
      <c r="P769" s="78">
        <v>76.47</v>
      </c>
      <c r="Q769" s="78" t="s">
        <v>162</v>
      </c>
      <c r="R769" s="78">
        <v>67.5</v>
      </c>
      <c r="S769" s="78" t="s">
        <v>162</v>
      </c>
      <c r="T769" s="78">
        <v>1433.46</v>
      </c>
      <c r="U769" s="78">
        <v>1450.38</v>
      </c>
      <c r="V769" s="78">
        <v>1424.01</v>
      </c>
      <c r="W769" s="78">
        <v>1434.02</v>
      </c>
      <c r="X769" s="78">
        <v>9565163</v>
      </c>
    </row>
    <row r="770" spans="1:24" x14ac:dyDescent="0.2">
      <c r="A770" s="78" t="s">
        <v>927</v>
      </c>
      <c r="B770" s="78">
        <v>23.87</v>
      </c>
      <c r="C770" s="78">
        <v>24.77</v>
      </c>
      <c r="D770" s="78">
        <v>23.56</v>
      </c>
      <c r="E770" s="78">
        <v>24.23</v>
      </c>
      <c r="F770" s="78">
        <v>5699682</v>
      </c>
      <c r="G770" s="78">
        <v>23.55</v>
      </c>
      <c r="H770" s="78">
        <v>24.45</v>
      </c>
      <c r="I770" s="78">
        <v>25.87</v>
      </c>
      <c r="J770" s="78">
        <v>24.25</v>
      </c>
      <c r="K770" s="78" t="s">
        <v>162</v>
      </c>
      <c r="L770" s="78">
        <v>0</v>
      </c>
      <c r="M770" s="78">
        <v>56996.82</v>
      </c>
      <c r="N770" s="78">
        <v>46791.86</v>
      </c>
      <c r="O770" s="78">
        <v>33480.75</v>
      </c>
      <c r="P770" s="78">
        <v>77.260000000000005</v>
      </c>
      <c r="Q770" s="78" t="s">
        <v>162</v>
      </c>
      <c r="R770" s="78">
        <v>65.41</v>
      </c>
      <c r="S770" s="78" t="s">
        <v>162</v>
      </c>
      <c r="T770" s="78">
        <v>1436.11</v>
      </c>
      <c r="U770" s="78">
        <v>1477.68</v>
      </c>
      <c r="V770" s="78">
        <v>1435.32</v>
      </c>
      <c r="W770" s="78">
        <v>1477.42</v>
      </c>
      <c r="X770" s="78">
        <v>11510241</v>
      </c>
    </row>
    <row r="771" spans="1:24" x14ac:dyDescent="0.2">
      <c r="A771" s="78" t="s">
        <v>928</v>
      </c>
      <c r="B771" s="78">
        <v>24.2</v>
      </c>
      <c r="C771" s="78">
        <v>24.67</v>
      </c>
      <c r="D771" s="78">
        <v>23.6</v>
      </c>
      <c r="E771" s="78">
        <v>23.74</v>
      </c>
      <c r="F771" s="78">
        <v>4713793</v>
      </c>
      <c r="G771" s="78">
        <v>23.71</v>
      </c>
      <c r="H771" s="78">
        <v>24.22</v>
      </c>
      <c r="I771" s="78">
        <v>25.61</v>
      </c>
      <c r="J771" s="78">
        <v>24.25</v>
      </c>
      <c r="K771" s="78" t="s">
        <v>162</v>
      </c>
      <c r="L771" s="78">
        <v>0</v>
      </c>
      <c r="M771" s="78">
        <v>47137.93</v>
      </c>
      <c r="N771" s="78">
        <v>46795.72</v>
      </c>
      <c r="O771" s="78">
        <v>36719.29</v>
      </c>
      <c r="P771" s="78">
        <v>74.900000000000006</v>
      </c>
      <c r="Q771" s="78" t="s">
        <v>162</v>
      </c>
      <c r="R771" s="78">
        <v>63.06</v>
      </c>
      <c r="S771" s="78" t="s">
        <v>162</v>
      </c>
      <c r="T771" s="78">
        <v>1479.38</v>
      </c>
      <c r="U771" s="78">
        <v>1493.39</v>
      </c>
      <c r="V771" s="78">
        <v>1478.72</v>
      </c>
      <c r="W771" s="78">
        <v>1485.64</v>
      </c>
      <c r="X771" s="78">
        <v>13605173</v>
      </c>
    </row>
    <row r="772" spans="1:24" x14ac:dyDescent="0.2">
      <c r="A772" s="78" t="s">
        <v>929</v>
      </c>
      <c r="B772" s="78">
        <v>23.61</v>
      </c>
      <c r="C772" s="78">
        <v>23.62</v>
      </c>
      <c r="D772" s="78">
        <v>22.86</v>
      </c>
      <c r="E772" s="78">
        <v>22.92</v>
      </c>
      <c r="F772" s="78">
        <v>2641043</v>
      </c>
      <c r="G772" s="78">
        <v>23.71</v>
      </c>
      <c r="H772" s="78">
        <v>23.86</v>
      </c>
      <c r="I772" s="78">
        <v>25.31</v>
      </c>
      <c r="J772" s="78">
        <v>24.26</v>
      </c>
      <c r="K772" s="78" t="s">
        <v>162</v>
      </c>
      <c r="L772" s="78">
        <v>0</v>
      </c>
      <c r="M772" s="78">
        <v>26410.43</v>
      </c>
      <c r="N772" s="78">
        <v>44739.67</v>
      </c>
      <c r="O772" s="78">
        <v>37394.800000000003</v>
      </c>
      <c r="P772" s="78">
        <v>69.78</v>
      </c>
      <c r="Q772" s="78" t="s">
        <v>162</v>
      </c>
      <c r="R772" s="78">
        <v>59.58</v>
      </c>
      <c r="S772" s="78" t="s">
        <v>162</v>
      </c>
      <c r="T772" s="78">
        <v>1481.49</v>
      </c>
      <c r="U772" s="78">
        <v>1482.3</v>
      </c>
      <c r="V772" s="78">
        <v>1456.9</v>
      </c>
      <c r="W772" s="78">
        <v>1466.22</v>
      </c>
      <c r="X772" s="78">
        <v>12309232</v>
      </c>
    </row>
    <row r="773" spans="1:24" x14ac:dyDescent="0.2">
      <c r="A773" s="78" t="s">
        <v>930</v>
      </c>
      <c r="B773" s="78">
        <v>22.79</v>
      </c>
      <c r="C773" s="78">
        <v>23.02</v>
      </c>
      <c r="D773" s="78">
        <v>22.1</v>
      </c>
      <c r="E773" s="78">
        <v>22.1</v>
      </c>
      <c r="F773" s="78">
        <v>2758242</v>
      </c>
      <c r="G773" s="78">
        <v>23.39</v>
      </c>
      <c r="H773" s="78">
        <v>23.55</v>
      </c>
      <c r="I773" s="78">
        <v>24.99</v>
      </c>
      <c r="J773" s="78">
        <v>24.25</v>
      </c>
      <c r="K773" s="78" t="s">
        <v>162</v>
      </c>
      <c r="L773" s="78">
        <v>0</v>
      </c>
      <c r="M773" s="78">
        <v>27582.42</v>
      </c>
      <c r="N773" s="78">
        <v>40216.959999999999</v>
      </c>
      <c r="O773" s="78">
        <v>36900.89</v>
      </c>
      <c r="P773" s="78">
        <v>70.459999999999994</v>
      </c>
      <c r="Q773" s="78" t="s">
        <v>162</v>
      </c>
      <c r="R773" s="78">
        <v>59.76</v>
      </c>
      <c r="S773" s="78" t="s">
        <v>162</v>
      </c>
      <c r="T773" s="78">
        <v>1463.07</v>
      </c>
      <c r="U773" s="78">
        <v>1466.42</v>
      </c>
      <c r="V773" s="78">
        <v>1417.17</v>
      </c>
      <c r="W773" s="78">
        <v>1417.66</v>
      </c>
      <c r="X773" s="78">
        <v>13673304</v>
      </c>
    </row>
    <row r="774" spans="1:24" x14ac:dyDescent="0.2">
      <c r="A774" s="78" t="s">
        <v>931</v>
      </c>
      <c r="B774" s="78">
        <v>21.8</v>
      </c>
      <c r="C774" s="78">
        <v>22.87</v>
      </c>
      <c r="D774" s="78">
        <v>21.21</v>
      </c>
      <c r="E774" s="78">
        <v>22.68</v>
      </c>
      <c r="F774" s="78">
        <v>5260699</v>
      </c>
      <c r="G774" s="78">
        <v>23.13</v>
      </c>
      <c r="H774" s="78">
        <v>23.34</v>
      </c>
      <c r="I774" s="78">
        <v>24.68</v>
      </c>
      <c r="J774" s="78">
        <v>24.25</v>
      </c>
      <c r="K774" s="78" t="s">
        <v>162</v>
      </c>
      <c r="L774" s="78">
        <v>0</v>
      </c>
      <c r="M774" s="78">
        <v>52606.99</v>
      </c>
      <c r="N774" s="78">
        <v>42146.92</v>
      </c>
      <c r="O774" s="78">
        <v>40294.769999999997</v>
      </c>
      <c r="P774" s="78">
        <v>70.42</v>
      </c>
      <c r="Q774" s="78" t="s">
        <v>162</v>
      </c>
      <c r="R774" s="78">
        <v>60.22</v>
      </c>
      <c r="S774" s="78" t="s">
        <v>162</v>
      </c>
      <c r="T774" s="78">
        <v>1405.9</v>
      </c>
      <c r="U774" s="78">
        <v>1427.92</v>
      </c>
      <c r="V774" s="78">
        <v>1379.74</v>
      </c>
      <c r="W774" s="78">
        <v>1419.84</v>
      </c>
      <c r="X774" s="78">
        <v>12203934</v>
      </c>
    </row>
    <row r="775" spans="1:24" x14ac:dyDescent="0.2">
      <c r="A775" s="78" t="s">
        <v>932</v>
      </c>
      <c r="B775" s="78">
        <v>22.6</v>
      </c>
      <c r="C775" s="78">
        <v>23.15</v>
      </c>
      <c r="D775" s="78">
        <v>22.43</v>
      </c>
      <c r="E775" s="78">
        <v>22.61</v>
      </c>
      <c r="F775" s="78">
        <v>4100973</v>
      </c>
      <c r="G775" s="78">
        <v>22.81</v>
      </c>
      <c r="H775" s="78">
        <v>23.18</v>
      </c>
      <c r="I775" s="78">
        <v>24.47</v>
      </c>
      <c r="J775" s="78">
        <v>24.26</v>
      </c>
      <c r="K775" s="78" t="s">
        <v>162</v>
      </c>
      <c r="L775" s="78">
        <v>0</v>
      </c>
      <c r="M775" s="78">
        <v>41009.730000000003</v>
      </c>
      <c r="N775" s="78">
        <v>38949.5</v>
      </c>
      <c r="O775" s="78">
        <v>42870.68</v>
      </c>
      <c r="P775" s="78">
        <v>65.94</v>
      </c>
      <c r="Q775" s="78" t="s">
        <v>162</v>
      </c>
      <c r="R775" s="78">
        <v>60.81</v>
      </c>
      <c r="S775" s="78" t="s">
        <v>162</v>
      </c>
      <c r="T775" s="78">
        <v>1411.78</v>
      </c>
      <c r="U775" s="78">
        <v>1416.86</v>
      </c>
      <c r="V775" s="78">
        <v>1392.51</v>
      </c>
      <c r="W775" s="78">
        <v>1397.29</v>
      </c>
      <c r="X775" s="78">
        <v>11350111</v>
      </c>
    </row>
    <row r="776" spans="1:24" x14ac:dyDescent="0.2">
      <c r="A776" s="78" t="s">
        <v>933</v>
      </c>
      <c r="B776" s="78">
        <v>22.58</v>
      </c>
      <c r="C776" s="78">
        <v>22.77</v>
      </c>
      <c r="D776" s="78">
        <v>22.04</v>
      </c>
      <c r="E776" s="78">
        <v>22.22</v>
      </c>
      <c r="F776" s="78">
        <v>1706684</v>
      </c>
      <c r="G776" s="78">
        <v>22.51</v>
      </c>
      <c r="H776" s="78">
        <v>23.11</v>
      </c>
      <c r="I776" s="78">
        <v>24.29</v>
      </c>
      <c r="J776" s="78">
        <v>24.26</v>
      </c>
      <c r="K776" s="78" t="s">
        <v>162</v>
      </c>
      <c r="L776" s="78">
        <v>0</v>
      </c>
      <c r="M776" s="78">
        <v>17066.84</v>
      </c>
      <c r="N776" s="78">
        <v>32935.279999999999</v>
      </c>
      <c r="O776" s="78">
        <v>39865.5</v>
      </c>
      <c r="P776" s="78">
        <v>65.510000000000005</v>
      </c>
      <c r="Q776" s="78" t="s">
        <v>162</v>
      </c>
      <c r="R776" s="78">
        <v>59.97</v>
      </c>
      <c r="S776" s="78" t="s">
        <v>162</v>
      </c>
      <c r="T776" s="78">
        <v>1392.14</v>
      </c>
      <c r="U776" s="78">
        <v>1410.48</v>
      </c>
      <c r="V776" s="78">
        <v>1385</v>
      </c>
      <c r="W776" s="78">
        <v>1394.82</v>
      </c>
      <c r="X776" s="78">
        <v>9708193</v>
      </c>
    </row>
    <row r="777" spans="1:24" x14ac:dyDescent="0.2">
      <c r="A777" s="78" t="s">
        <v>934</v>
      </c>
      <c r="B777" s="78">
        <v>22.29</v>
      </c>
      <c r="C777" s="78">
        <v>22.67</v>
      </c>
      <c r="D777" s="78">
        <v>22.05</v>
      </c>
      <c r="E777" s="78">
        <v>22.44</v>
      </c>
      <c r="F777" s="78">
        <v>1667124</v>
      </c>
      <c r="G777" s="78">
        <v>22.41</v>
      </c>
      <c r="H777" s="78">
        <v>23.06</v>
      </c>
      <c r="I777" s="78">
        <v>24.06</v>
      </c>
      <c r="J777" s="78">
        <v>24.25</v>
      </c>
      <c r="K777" s="78" t="s">
        <v>162</v>
      </c>
      <c r="L777" s="78">
        <v>0</v>
      </c>
      <c r="M777" s="78">
        <v>16671.240000000002</v>
      </c>
      <c r="N777" s="78">
        <v>30987.439999999999</v>
      </c>
      <c r="O777" s="78">
        <v>37863.550000000003</v>
      </c>
      <c r="P777" s="78">
        <v>65.12</v>
      </c>
      <c r="Q777" s="78" t="s">
        <v>162</v>
      </c>
      <c r="R777" s="78">
        <v>63.49</v>
      </c>
      <c r="S777" s="78" t="s">
        <v>162</v>
      </c>
      <c r="T777" s="78">
        <v>1396.91</v>
      </c>
      <c r="U777" s="78">
        <v>1424.25</v>
      </c>
      <c r="V777" s="78">
        <v>1396.91</v>
      </c>
      <c r="W777" s="78">
        <v>1417.61</v>
      </c>
      <c r="X777" s="78">
        <v>10503642</v>
      </c>
    </row>
    <row r="778" spans="1:24" x14ac:dyDescent="0.2">
      <c r="A778" s="78" t="s">
        <v>935</v>
      </c>
      <c r="B778" s="78">
        <v>22.54</v>
      </c>
      <c r="C778" s="78">
        <v>22.7</v>
      </c>
      <c r="D778" s="78">
        <v>21.84</v>
      </c>
      <c r="E778" s="78">
        <v>21.9</v>
      </c>
      <c r="F778" s="78">
        <v>2362096</v>
      </c>
      <c r="G778" s="78">
        <v>22.37</v>
      </c>
      <c r="H778" s="78">
        <v>22.88</v>
      </c>
      <c r="I778" s="78">
        <v>23.88</v>
      </c>
      <c r="J778" s="78">
        <v>24.21</v>
      </c>
      <c r="K778" s="78" t="s">
        <v>162</v>
      </c>
      <c r="L778" s="78">
        <v>0</v>
      </c>
      <c r="M778" s="78">
        <v>23620.959999999999</v>
      </c>
      <c r="N778" s="78">
        <v>30195.15</v>
      </c>
      <c r="O778" s="78">
        <v>35206.050000000003</v>
      </c>
      <c r="P778" s="78">
        <v>69.86</v>
      </c>
      <c r="Q778" s="78" t="s">
        <v>162</v>
      </c>
      <c r="R778" s="78">
        <v>62.51</v>
      </c>
      <c r="S778" s="78" t="s">
        <v>162</v>
      </c>
      <c r="T778" s="78">
        <v>1415.55</v>
      </c>
      <c r="U778" s="78">
        <v>1417.36</v>
      </c>
      <c r="V778" s="78">
        <v>1367.96</v>
      </c>
      <c r="W778" s="78">
        <v>1367.96</v>
      </c>
      <c r="X778" s="78">
        <v>11704150</v>
      </c>
    </row>
    <row r="779" spans="1:24" x14ac:dyDescent="0.2">
      <c r="A779" s="78" t="s">
        <v>936</v>
      </c>
      <c r="B779" s="78">
        <v>21.75</v>
      </c>
      <c r="C779" s="78">
        <v>21.84</v>
      </c>
      <c r="D779" s="78">
        <v>20.63</v>
      </c>
      <c r="E779" s="78">
        <v>20.65</v>
      </c>
      <c r="F779" s="78">
        <v>3303872</v>
      </c>
      <c r="G779" s="78">
        <v>21.96</v>
      </c>
      <c r="H779" s="78">
        <v>22.55</v>
      </c>
      <c r="I779" s="78">
        <v>23.62</v>
      </c>
      <c r="J779" s="78">
        <v>24.18</v>
      </c>
      <c r="K779" s="78" t="s">
        <v>162</v>
      </c>
      <c r="L779" s="78">
        <v>0</v>
      </c>
      <c r="M779" s="78">
        <v>33038.720000000001</v>
      </c>
      <c r="N779" s="78">
        <v>26281.5</v>
      </c>
      <c r="O779" s="78">
        <v>34214.21</v>
      </c>
      <c r="P779" s="78">
        <v>67.959999999999994</v>
      </c>
      <c r="Q779" s="78" t="s">
        <v>162</v>
      </c>
      <c r="R779" s="78">
        <v>59.21</v>
      </c>
      <c r="S779" s="78" t="s">
        <v>162</v>
      </c>
      <c r="T779" s="78">
        <v>1363.87</v>
      </c>
      <c r="U779" s="78">
        <v>1364.26</v>
      </c>
      <c r="V779" s="78">
        <v>1317.41</v>
      </c>
      <c r="W779" s="78">
        <v>1330.5</v>
      </c>
      <c r="X779" s="78">
        <v>12565198</v>
      </c>
    </row>
    <row r="780" spans="1:24" x14ac:dyDescent="0.2">
      <c r="A780" s="78" t="s">
        <v>937</v>
      </c>
      <c r="B780" s="78">
        <v>20.63</v>
      </c>
      <c r="C780" s="78">
        <v>21.1</v>
      </c>
      <c r="D780" s="78">
        <v>20.38</v>
      </c>
      <c r="E780" s="78">
        <v>20.61</v>
      </c>
      <c r="F780" s="78">
        <v>2507883</v>
      </c>
      <c r="G780" s="78">
        <v>21.56</v>
      </c>
      <c r="H780" s="78">
        <v>22.19</v>
      </c>
      <c r="I780" s="78">
        <v>23.32</v>
      </c>
      <c r="J780" s="78">
        <v>24.14</v>
      </c>
      <c r="K780" s="78" t="s">
        <v>162</v>
      </c>
      <c r="L780" s="78">
        <v>0</v>
      </c>
      <c r="M780" s="78">
        <v>25078.83</v>
      </c>
      <c r="N780" s="78">
        <v>23095.32</v>
      </c>
      <c r="O780" s="78">
        <v>31022.41</v>
      </c>
      <c r="P780" s="78">
        <v>69.959999999999994</v>
      </c>
      <c r="Q780" s="78" t="s">
        <v>162</v>
      </c>
      <c r="R780" s="78">
        <v>61.58</v>
      </c>
      <c r="S780" s="78" t="s">
        <v>162</v>
      </c>
      <c r="T780" s="78">
        <v>1327.23</v>
      </c>
      <c r="U780" s="78">
        <v>1340.47</v>
      </c>
      <c r="V780" s="78">
        <v>1315.49</v>
      </c>
      <c r="W780" s="78">
        <v>1327.8</v>
      </c>
      <c r="X780" s="78">
        <v>8067195</v>
      </c>
    </row>
    <row r="781" spans="1:24" x14ac:dyDescent="0.2">
      <c r="A781" s="78" t="s">
        <v>938</v>
      </c>
      <c r="B781" s="78">
        <v>20.59</v>
      </c>
      <c r="C781" s="78">
        <v>20.88</v>
      </c>
      <c r="D781" s="78">
        <v>20.59</v>
      </c>
      <c r="E781" s="78">
        <v>20.88</v>
      </c>
      <c r="F781" s="78">
        <v>1999849</v>
      </c>
      <c r="G781" s="78">
        <v>21.3</v>
      </c>
      <c r="H781" s="78">
        <v>21.9</v>
      </c>
      <c r="I781" s="78">
        <v>23.06</v>
      </c>
      <c r="J781" s="78">
        <v>24.1</v>
      </c>
      <c r="K781" s="78" t="s">
        <v>162</v>
      </c>
      <c r="L781" s="78">
        <v>0</v>
      </c>
      <c r="M781" s="78">
        <v>19998.490000000002</v>
      </c>
      <c r="N781" s="78">
        <v>23681.65</v>
      </c>
      <c r="O781" s="78">
        <v>28308.46</v>
      </c>
      <c r="P781" s="78">
        <v>68.67</v>
      </c>
      <c r="Q781" s="78" t="s">
        <v>162</v>
      </c>
      <c r="R781" s="78">
        <v>60.51</v>
      </c>
      <c r="S781" s="78" t="s">
        <v>162</v>
      </c>
      <c r="T781" s="78">
        <v>1327.18</v>
      </c>
      <c r="U781" s="78">
        <v>1355.74</v>
      </c>
      <c r="V781" s="78">
        <v>1326.25</v>
      </c>
      <c r="W781" s="78">
        <v>1355.05</v>
      </c>
      <c r="X781" s="78">
        <v>8320095</v>
      </c>
    </row>
    <row r="782" spans="1:24" x14ac:dyDescent="0.2">
      <c r="A782" s="78" t="s">
        <v>939</v>
      </c>
      <c r="B782" s="78">
        <v>20.91</v>
      </c>
      <c r="C782" s="78">
        <v>21.01</v>
      </c>
      <c r="D782" s="78">
        <v>20.51</v>
      </c>
      <c r="E782" s="78">
        <v>20.55</v>
      </c>
      <c r="F782" s="78">
        <v>1462637</v>
      </c>
      <c r="G782" s="78">
        <v>20.92</v>
      </c>
      <c r="H782" s="78">
        <v>21.66</v>
      </c>
      <c r="I782" s="78">
        <v>22.76</v>
      </c>
      <c r="J782" s="78">
        <v>24.06</v>
      </c>
      <c r="K782" s="78" t="s">
        <v>162</v>
      </c>
      <c r="L782" s="78">
        <v>0</v>
      </c>
      <c r="M782" s="78">
        <v>14626.37</v>
      </c>
      <c r="N782" s="78">
        <v>23272.67</v>
      </c>
      <c r="O782" s="78">
        <v>27130.06</v>
      </c>
      <c r="P782" s="78">
        <v>65.2</v>
      </c>
      <c r="Q782" s="78" t="s">
        <v>162</v>
      </c>
      <c r="R782" s="78">
        <v>54.58</v>
      </c>
      <c r="S782" s="78" t="s">
        <v>162</v>
      </c>
      <c r="T782" s="78">
        <v>1356.68</v>
      </c>
      <c r="U782" s="78">
        <v>1360.88</v>
      </c>
      <c r="V782" s="78">
        <v>1316.9</v>
      </c>
      <c r="W782" s="78">
        <v>1327.98</v>
      </c>
      <c r="X782" s="78">
        <v>8936018</v>
      </c>
    </row>
    <row r="783" spans="1:24" x14ac:dyDescent="0.2">
      <c r="A783" s="78" t="s">
        <v>940</v>
      </c>
      <c r="B783" s="78">
        <v>20.66</v>
      </c>
      <c r="C783" s="78">
        <v>20.84</v>
      </c>
      <c r="D783" s="78">
        <v>20.45</v>
      </c>
      <c r="E783" s="78">
        <v>20.58</v>
      </c>
      <c r="F783" s="78">
        <v>1294679</v>
      </c>
      <c r="G783" s="78">
        <v>20.65</v>
      </c>
      <c r="H783" s="78">
        <v>21.51</v>
      </c>
      <c r="I783" s="78">
        <v>22.53</v>
      </c>
      <c r="J783" s="78">
        <v>24.01</v>
      </c>
      <c r="K783" s="78" t="s">
        <v>162</v>
      </c>
      <c r="L783" s="78">
        <v>0</v>
      </c>
      <c r="M783" s="78">
        <v>12946.79</v>
      </c>
      <c r="N783" s="78">
        <v>21137.84</v>
      </c>
      <c r="O783" s="78">
        <v>25666.5</v>
      </c>
      <c r="P783" s="78">
        <v>68.239999999999995</v>
      </c>
      <c r="Q783" s="78" t="s">
        <v>162</v>
      </c>
      <c r="R783" s="78">
        <v>55.58</v>
      </c>
      <c r="S783" s="78" t="s">
        <v>162</v>
      </c>
      <c r="T783" s="78">
        <v>1326.81</v>
      </c>
      <c r="U783" s="78">
        <v>1344.32</v>
      </c>
      <c r="V783" s="78">
        <v>1318.82</v>
      </c>
      <c r="W783" s="78">
        <v>1326.18</v>
      </c>
      <c r="X783" s="78">
        <v>8771988</v>
      </c>
    </row>
    <row r="784" spans="1:24" x14ac:dyDescent="0.2">
      <c r="A784" s="78" t="s">
        <v>941</v>
      </c>
      <c r="B784" s="78">
        <v>20.58</v>
      </c>
      <c r="C784" s="78">
        <v>21.18</v>
      </c>
      <c r="D784" s="78">
        <v>20.48</v>
      </c>
      <c r="E784" s="78">
        <v>21.1</v>
      </c>
      <c r="F784" s="78">
        <v>1906897</v>
      </c>
      <c r="G784" s="78">
        <v>20.74</v>
      </c>
      <c r="H784" s="78">
        <v>21.35</v>
      </c>
      <c r="I784" s="78">
        <v>22.34</v>
      </c>
      <c r="J784" s="78">
        <v>23.96</v>
      </c>
      <c r="K784" s="78" t="s">
        <v>162</v>
      </c>
      <c r="L784" s="78">
        <v>0</v>
      </c>
      <c r="M784" s="78">
        <v>19068.97</v>
      </c>
      <c r="N784" s="78">
        <v>18343.89</v>
      </c>
      <c r="O784" s="78">
        <v>22312.69</v>
      </c>
      <c r="P784" s="78">
        <v>71.59</v>
      </c>
      <c r="Q784" s="78" t="s">
        <v>162</v>
      </c>
      <c r="R784" s="78">
        <v>57.5</v>
      </c>
      <c r="S784" s="78" t="s">
        <v>162</v>
      </c>
      <c r="T784" s="78">
        <v>1323.41</v>
      </c>
      <c r="U784" s="78">
        <v>1347.05</v>
      </c>
      <c r="V784" s="78">
        <v>1316.95</v>
      </c>
      <c r="W784" s="78">
        <v>1346.74</v>
      </c>
      <c r="X784" s="78">
        <v>8297504</v>
      </c>
    </row>
    <row r="785" spans="1:24" x14ac:dyDescent="0.2">
      <c r="A785" s="78" t="s">
        <v>942</v>
      </c>
      <c r="B785" s="78">
        <v>21.02</v>
      </c>
      <c r="C785" s="78">
        <v>21.8</v>
      </c>
      <c r="D785" s="78">
        <v>20.91</v>
      </c>
      <c r="E785" s="78">
        <v>21.56</v>
      </c>
      <c r="F785" s="78">
        <v>2636863</v>
      </c>
      <c r="G785" s="78">
        <v>20.93</v>
      </c>
      <c r="H785" s="78">
        <v>21.25</v>
      </c>
      <c r="I785" s="78">
        <v>22.21</v>
      </c>
      <c r="J785" s="78">
        <v>23.94</v>
      </c>
      <c r="K785" s="78" t="s">
        <v>162</v>
      </c>
      <c r="L785" s="78">
        <v>0</v>
      </c>
      <c r="M785" s="78">
        <v>26368.63</v>
      </c>
      <c r="N785" s="78">
        <v>18601.849999999999</v>
      </c>
      <c r="O785" s="78">
        <v>20848.580000000002</v>
      </c>
      <c r="P785" s="78">
        <v>72.77</v>
      </c>
      <c r="Q785" s="78" t="s">
        <v>162</v>
      </c>
      <c r="R785" s="78">
        <v>59.97</v>
      </c>
      <c r="S785" s="78" t="s">
        <v>162</v>
      </c>
      <c r="T785" s="78">
        <v>1335.39</v>
      </c>
      <c r="U785" s="78">
        <v>1351.83</v>
      </c>
      <c r="V785" s="78">
        <v>1327.8</v>
      </c>
      <c r="W785" s="78">
        <v>1351.18</v>
      </c>
      <c r="X785" s="78">
        <v>9691708</v>
      </c>
    </row>
    <row r="786" spans="1:24" x14ac:dyDescent="0.2">
      <c r="A786" s="78" t="s">
        <v>943</v>
      </c>
      <c r="B786" s="78">
        <v>21.39</v>
      </c>
      <c r="C786" s="78">
        <v>21.8</v>
      </c>
      <c r="D786" s="78">
        <v>21.39</v>
      </c>
      <c r="E786" s="78">
        <v>21.72</v>
      </c>
      <c r="F786" s="78">
        <v>1983245</v>
      </c>
      <c r="G786" s="78">
        <v>21.1</v>
      </c>
      <c r="H786" s="78">
        <v>21.2</v>
      </c>
      <c r="I786" s="78">
        <v>22.15</v>
      </c>
      <c r="J786" s="78">
        <v>23.91</v>
      </c>
      <c r="K786" s="78" t="s">
        <v>162</v>
      </c>
      <c r="L786" s="78">
        <v>0</v>
      </c>
      <c r="M786" s="78">
        <v>19832.45</v>
      </c>
      <c r="N786" s="78">
        <v>18568.64</v>
      </c>
      <c r="O786" s="78">
        <v>21125.14</v>
      </c>
      <c r="P786" s="78">
        <v>68.23</v>
      </c>
      <c r="Q786" s="78" t="s">
        <v>162</v>
      </c>
      <c r="R786" s="78">
        <v>59.8</v>
      </c>
      <c r="S786" s="78" t="s">
        <v>162</v>
      </c>
      <c r="T786" s="78">
        <v>1355.37</v>
      </c>
      <c r="U786" s="78">
        <v>1376.69</v>
      </c>
      <c r="V786" s="78">
        <v>1355.37</v>
      </c>
      <c r="W786" s="78">
        <v>1370.46</v>
      </c>
      <c r="X786" s="78">
        <v>11938833</v>
      </c>
    </row>
    <row r="787" spans="1:24" x14ac:dyDescent="0.2">
      <c r="A787" s="78" t="s">
        <v>944</v>
      </c>
      <c r="B787" s="78">
        <v>21.79</v>
      </c>
      <c r="C787" s="78">
        <v>21.8</v>
      </c>
      <c r="D787" s="78">
        <v>21.54</v>
      </c>
      <c r="E787" s="78">
        <v>21.54</v>
      </c>
      <c r="F787" s="78">
        <v>1900252</v>
      </c>
      <c r="G787" s="78">
        <v>21.3</v>
      </c>
      <c r="H787" s="78">
        <v>21.11</v>
      </c>
      <c r="I787" s="78">
        <v>22.08</v>
      </c>
      <c r="J787" s="78">
        <v>23.89</v>
      </c>
      <c r="K787" s="78" t="s">
        <v>162</v>
      </c>
      <c r="L787" s="78">
        <v>0</v>
      </c>
      <c r="M787" s="78">
        <v>19002.52</v>
      </c>
      <c r="N787" s="78">
        <v>19443.87</v>
      </c>
      <c r="O787" s="78">
        <v>21358.27</v>
      </c>
      <c r="P787" s="78">
        <v>65.56</v>
      </c>
      <c r="Q787" s="78" t="s">
        <v>162</v>
      </c>
      <c r="R787" s="78">
        <v>61.21</v>
      </c>
      <c r="S787" s="78" t="s">
        <v>162</v>
      </c>
      <c r="T787" s="78">
        <v>1374.61</v>
      </c>
      <c r="U787" s="78">
        <v>1395.04</v>
      </c>
      <c r="V787" s="78">
        <v>1374.61</v>
      </c>
      <c r="W787" s="78">
        <v>1381.14</v>
      </c>
      <c r="X787" s="78">
        <v>14063900</v>
      </c>
    </row>
    <row r="788" spans="1:24" x14ac:dyDescent="0.2">
      <c r="A788" s="78" t="s">
        <v>945</v>
      </c>
      <c r="B788" s="78">
        <v>21.32</v>
      </c>
      <c r="C788" s="78">
        <v>21.89</v>
      </c>
      <c r="D788" s="78">
        <v>21.28</v>
      </c>
      <c r="E788" s="78">
        <v>21.82</v>
      </c>
      <c r="F788" s="78">
        <v>2755849</v>
      </c>
      <c r="G788" s="78">
        <v>21.55</v>
      </c>
      <c r="H788" s="78">
        <v>21.1</v>
      </c>
      <c r="I788" s="78">
        <v>21.99</v>
      </c>
      <c r="J788" s="78">
        <v>23.89</v>
      </c>
      <c r="K788" s="78" t="s">
        <v>162</v>
      </c>
      <c r="L788" s="78">
        <v>0</v>
      </c>
      <c r="M788" s="78">
        <v>27558.49</v>
      </c>
      <c r="N788" s="78">
        <v>22366.21</v>
      </c>
      <c r="O788" s="78">
        <v>21752.03</v>
      </c>
      <c r="P788" s="78">
        <v>69.599999999999994</v>
      </c>
      <c r="Q788" s="78" t="s">
        <v>162</v>
      </c>
      <c r="R788" s="78">
        <v>64.38</v>
      </c>
      <c r="S788" s="78" t="s">
        <v>162</v>
      </c>
      <c r="T788" s="78">
        <v>1370.4</v>
      </c>
      <c r="U788" s="78">
        <v>1370.4</v>
      </c>
      <c r="V788" s="78">
        <v>1352.13</v>
      </c>
      <c r="W788" s="78">
        <v>1363.9</v>
      </c>
      <c r="X788" s="78">
        <v>10808003</v>
      </c>
    </row>
    <row r="789" spans="1:24" x14ac:dyDescent="0.2">
      <c r="A789" s="78" t="s">
        <v>946</v>
      </c>
      <c r="B789" s="78">
        <v>22.24</v>
      </c>
      <c r="C789" s="78">
        <v>22.45</v>
      </c>
      <c r="D789" s="78">
        <v>21.92</v>
      </c>
      <c r="E789" s="78">
        <v>22</v>
      </c>
      <c r="F789" s="78">
        <v>2773842</v>
      </c>
      <c r="G789" s="78">
        <v>21.73</v>
      </c>
      <c r="H789" s="78">
        <v>21.24</v>
      </c>
      <c r="I789" s="78">
        <v>21.89</v>
      </c>
      <c r="J789" s="78">
        <v>23.88</v>
      </c>
      <c r="K789" s="78" t="s">
        <v>162</v>
      </c>
      <c r="L789" s="78">
        <v>0</v>
      </c>
      <c r="M789" s="78">
        <v>27738.42</v>
      </c>
      <c r="N789" s="78">
        <v>24100.1</v>
      </c>
      <c r="O789" s="78">
        <v>21222</v>
      </c>
      <c r="P789" s="78">
        <v>62.37</v>
      </c>
      <c r="Q789" s="78" t="s">
        <v>162</v>
      </c>
      <c r="R789" s="78">
        <v>66.09</v>
      </c>
      <c r="S789" s="78" t="s">
        <v>162</v>
      </c>
      <c r="T789" s="78">
        <v>1367.75</v>
      </c>
      <c r="U789" s="78">
        <v>1378.32</v>
      </c>
      <c r="V789" s="78">
        <v>1367.75</v>
      </c>
      <c r="W789" s="78">
        <v>1372.73</v>
      </c>
      <c r="X789" s="78">
        <v>9870846</v>
      </c>
    </row>
    <row r="790" spans="1:24" x14ac:dyDescent="0.2">
      <c r="A790" s="78" t="s">
        <v>947</v>
      </c>
      <c r="B790" s="78">
        <v>22</v>
      </c>
      <c r="C790" s="78">
        <v>22.19</v>
      </c>
      <c r="D790" s="78">
        <v>21.76</v>
      </c>
      <c r="E790" s="78">
        <v>21.85</v>
      </c>
      <c r="F790" s="78">
        <v>1648630</v>
      </c>
      <c r="G790" s="78">
        <v>21.79</v>
      </c>
      <c r="H790" s="78">
        <v>21.36</v>
      </c>
      <c r="I790" s="78">
        <v>21.77</v>
      </c>
      <c r="J790" s="78">
        <v>23.87</v>
      </c>
      <c r="K790" s="78" t="s">
        <v>162</v>
      </c>
      <c r="L790" s="78">
        <v>0</v>
      </c>
      <c r="M790" s="78">
        <v>16486.3</v>
      </c>
      <c r="N790" s="78">
        <v>22123.64</v>
      </c>
      <c r="O790" s="78">
        <v>20362.740000000002</v>
      </c>
      <c r="P790" s="78">
        <v>62.97</v>
      </c>
      <c r="Q790" s="78" t="s">
        <v>162</v>
      </c>
      <c r="R790" s="78">
        <v>66.180000000000007</v>
      </c>
      <c r="S790" s="78" t="s">
        <v>162</v>
      </c>
      <c r="T790" s="78">
        <v>1375.69</v>
      </c>
      <c r="U790" s="78">
        <v>1380.86</v>
      </c>
      <c r="V790" s="78">
        <v>1367.23</v>
      </c>
      <c r="W790" s="78">
        <v>1369.89</v>
      </c>
      <c r="X790" s="78">
        <v>9744830</v>
      </c>
    </row>
    <row r="791" spans="1:24" x14ac:dyDescent="0.2">
      <c r="A791" s="78" t="s">
        <v>948</v>
      </c>
      <c r="B791" s="78">
        <v>21.73</v>
      </c>
      <c r="C791" s="78">
        <v>21.85</v>
      </c>
      <c r="D791" s="78">
        <v>21.45</v>
      </c>
      <c r="E791" s="78">
        <v>21.58</v>
      </c>
      <c r="F791" s="78">
        <v>1735460</v>
      </c>
      <c r="G791" s="78">
        <v>21.76</v>
      </c>
      <c r="H791" s="78">
        <v>21.43</v>
      </c>
      <c r="I791" s="78">
        <v>21.67</v>
      </c>
      <c r="J791" s="78">
        <v>23.85</v>
      </c>
      <c r="K791" s="78" t="s">
        <v>162</v>
      </c>
      <c r="L791" s="78">
        <v>0</v>
      </c>
      <c r="M791" s="78">
        <v>17354.599999999999</v>
      </c>
      <c r="N791" s="78">
        <v>21628.07</v>
      </c>
      <c r="O791" s="78">
        <v>20098.349999999999</v>
      </c>
      <c r="P791" s="78">
        <v>59.93</v>
      </c>
      <c r="Q791" s="78" t="s">
        <v>162</v>
      </c>
      <c r="R791" s="78">
        <v>63.01</v>
      </c>
      <c r="S791" s="78" t="s">
        <v>162</v>
      </c>
      <c r="T791" s="78">
        <v>1365.83</v>
      </c>
      <c r="U791" s="78">
        <v>1367.91</v>
      </c>
      <c r="V791" s="78">
        <v>1353.78</v>
      </c>
      <c r="W791" s="78">
        <v>1359.3</v>
      </c>
      <c r="X791" s="78">
        <v>8503591</v>
      </c>
    </row>
    <row r="792" spans="1:24" x14ac:dyDescent="0.2">
      <c r="A792" s="78" t="s">
        <v>949</v>
      </c>
      <c r="B792" s="78">
        <v>22</v>
      </c>
      <c r="C792" s="78">
        <v>22</v>
      </c>
      <c r="D792" s="78">
        <v>21.7</v>
      </c>
      <c r="E792" s="78">
        <v>21.81</v>
      </c>
      <c r="F792" s="78">
        <v>1410944</v>
      </c>
      <c r="G792" s="78">
        <v>21.81</v>
      </c>
      <c r="H792" s="78">
        <v>21.56</v>
      </c>
      <c r="I792" s="78">
        <v>21.61</v>
      </c>
      <c r="J792" s="78">
        <v>23.83</v>
      </c>
      <c r="K792" s="78" t="s">
        <v>162</v>
      </c>
      <c r="L792" s="78">
        <v>0</v>
      </c>
      <c r="M792" s="78">
        <v>14109.44</v>
      </c>
      <c r="N792" s="78">
        <v>20649.45</v>
      </c>
      <c r="O792" s="78">
        <v>20046.66</v>
      </c>
      <c r="P792" s="78">
        <v>59.85</v>
      </c>
      <c r="Q792" s="78" t="s">
        <v>162</v>
      </c>
      <c r="R792" s="78">
        <v>64.010000000000005</v>
      </c>
      <c r="S792" s="78" t="s">
        <v>162</v>
      </c>
      <c r="T792" s="78">
        <v>1360.75</v>
      </c>
      <c r="U792" s="78">
        <v>1373.85</v>
      </c>
      <c r="V792" s="78">
        <v>1360.75</v>
      </c>
      <c r="W792" s="78">
        <v>1367.59</v>
      </c>
      <c r="X792" s="78">
        <v>8546019</v>
      </c>
    </row>
    <row r="793" spans="1:24" x14ac:dyDescent="0.2">
      <c r="A793" s="78" t="s">
        <v>950</v>
      </c>
      <c r="B793" s="78">
        <v>21.93</v>
      </c>
      <c r="C793" s="78">
        <v>21.93</v>
      </c>
      <c r="D793" s="78">
        <v>21.51</v>
      </c>
      <c r="E793" s="78">
        <v>21.75</v>
      </c>
      <c r="F793" s="78">
        <v>1066518</v>
      </c>
      <c r="G793" s="78">
        <v>21.8</v>
      </c>
      <c r="H793" s="78">
        <v>21.67</v>
      </c>
      <c r="I793" s="78">
        <v>21.59</v>
      </c>
      <c r="J793" s="78">
        <v>23.81</v>
      </c>
      <c r="K793" s="78" t="s">
        <v>162</v>
      </c>
      <c r="L793" s="78">
        <v>0</v>
      </c>
      <c r="M793" s="78">
        <v>10665.18</v>
      </c>
      <c r="N793" s="78">
        <v>17270.79</v>
      </c>
      <c r="O793" s="78">
        <v>19818.5</v>
      </c>
      <c r="P793" s="78">
        <v>59.54</v>
      </c>
      <c r="Q793" s="78" t="s">
        <v>162</v>
      </c>
      <c r="R793" s="78">
        <v>66.38</v>
      </c>
      <c r="S793" s="78" t="s">
        <v>162</v>
      </c>
      <c r="T793" s="78">
        <v>1365.36</v>
      </c>
      <c r="U793" s="78">
        <v>1377.84</v>
      </c>
      <c r="V793" s="78">
        <v>1362.61</v>
      </c>
      <c r="W793" s="78">
        <v>1377.42</v>
      </c>
      <c r="X793" s="78">
        <v>8829689</v>
      </c>
    </row>
    <row r="794" spans="1:24" x14ac:dyDescent="0.2">
      <c r="A794" s="78" t="s">
        <v>951</v>
      </c>
      <c r="B794" s="78">
        <v>20.6</v>
      </c>
      <c r="C794" s="78">
        <v>20.6</v>
      </c>
      <c r="D794" s="78">
        <v>19.579999999999998</v>
      </c>
      <c r="E794" s="78">
        <v>19.579999999999998</v>
      </c>
      <c r="F794" s="78">
        <v>7130818</v>
      </c>
      <c r="G794" s="78">
        <v>21.31</v>
      </c>
      <c r="H794" s="78">
        <v>21.52</v>
      </c>
      <c r="I794" s="78">
        <v>21.44</v>
      </c>
      <c r="J794" s="78">
        <v>23.76</v>
      </c>
      <c r="K794" s="78" t="s">
        <v>162</v>
      </c>
      <c r="L794" s="78">
        <v>0</v>
      </c>
      <c r="M794" s="78">
        <v>71308.179999999993</v>
      </c>
      <c r="N794" s="78">
        <v>25984.74</v>
      </c>
      <c r="O794" s="78">
        <v>25042.42</v>
      </c>
      <c r="P794" s="78">
        <v>40.450000000000003</v>
      </c>
      <c r="Q794" s="78" t="s">
        <v>162</v>
      </c>
      <c r="R794" s="78">
        <v>57.03</v>
      </c>
      <c r="S794" s="78" t="s">
        <v>162</v>
      </c>
      <c r="T794" s="78">
        <v>1367.93</v>
      </c>
      <c r="U794" s="78">
        <v>1384.69</v>
      </c>
      <c r="V794" s="78">
        <v>1363.01</v>
      </c>
      <c r="W794" s="78">
        <v>1363.85</v>
      </c>
      <c r="X794" s="78">
        <v>9889346</v>
      </c>
    </row>
    <row r="795" spans="1:24" x14ac:dyDescent="0.2">
      <c r="A795" s="78" t="s">
        <v>952</v>
      </c>
      <c r="B795" s="78">
        <v>19.32</v>
      </c>
      <c r="C795" s="78">
        <v>19.55</v>
      </c>
      <c r="D795" s="78">
        <v>18.72</v>
      </c>
      <c r="E795" s="78">
        <v>19.149999999999999</v>
      </c>
      <c r="F795" s="78">
        <v>3280925</v>
      </c>
      <c r="G795" s="78">
        <v>20.77</v>
      </c>
      <c r="H795" s="78">
        <v>21.28</v>
      </c>
      <c r="I795" s="78">
        <v>21.26</v>
      </c>
      <c r="J795" s="78">
        <v>23.71</v>
      </c>
      <c r="K795" s="78" t="s">
        <v>162</v>
      </c>
      <c r="L795" s="78">
        <v>0</v>
      </c>
      <c r="M795" s="78">
        <v>32809.25</v>
      </c>
      <c r="N795" s="78">
        <v>29249.33</v>
      </c>
      <c r="O795" s="78">
        <v>25686.48</v>
      </c>
      <c r="P795" s="78">
        <v>38.29</v>
      </c>
      <c r="Q795" s="78" t="s">
        <v>162</v>
      </c>
      <c r="R795" s="78">
        <v>54.94</v>
      </c>
      <c r="S795" s="78" t="s">
        <v>162</v>
      </c>
      <c r="T795" s="78">
        <v>1361.58</v>
      </c>
      <c r="U795" s="78">
        <v>1367.63</v>
      </c>
      <c r="V795" s="78">
        <v>1317.1</v>
      </c>
      <c r="W795" s="78">
        <v>1336.19</v>
      </c>
      <c r="X795" s="78">
        <v>10385272</v>
      </c>
    </row>
    <row r="796" spans="1:24" x14ac:dyDescent="0.2">
      <c r="A796" s="78" t="s">
        <v>953</v>
      </c>
      <c r="B796" s="78">
        <v>19.18</v>
      </c>
      <c r="C796" s="78">
        <v>19.37</v>
      </c>
      <c r="D796" s="78">
        <v>19.059999999999999</v>
      </c>
      <c r="E796" s="78">
        <v>19.22</v>
      </c>
      <c r="F796" s="78">
        <v>1577199</v>
      </c>
      <c r="G796" s="78">
        <v>20.3</v>
      </c>
      <c r="H796" s="78">
        <v>21.03</v>
      </c>
      <c r="I796" s="78">
        <v>21.11</v>
      </c>
      <c r="J796" s="78">
        <v>23.65</v>
      </c>
      <c r="K796" s="78" t="s">
        <v>162</v>
      </c>
      <c r="L796" s="78">
        <v>0</v>
      </c>
      <c r="M796" s="78">
        <v>15771.99</v>
      </c>
      <c r="N796" s="78">
        <v>28932.81</v>
      </c>
      <c r="O796" s="78">
        <v>25280.44</v>
      </c>
      <c r="P796" s="78">
        <v>41.39</v>
      </c>
      <c r="Q796" s="78" t="s">
        <v>162</v>
      </c>
      <c r="R796" s="78">
        <v>57.18</v>
      </c>
      <c r="S796" s="78" t="s">
        <v>162</v>
      </c>
      <c r="T796" s="78">
        <v>1332.93</v>
      </c>
      <c r="U796" s="78">
        <v>1338.67</v>
      </c>
      <c r="V796" s="78">
        <v>1318.24</v>
      </c>
      <c r="W796" s="78">
        <v>1326.44</v>
      </c>
      <c r="X796" s="78">
        <v>7666299</v>
      </c>
    </row>
    <row r="797" spans="1:24" x14ac:dyDescent="0.2">
      <c r="A797" s="78" t="s">
        <v>954</v>
      </c>
      <c r="B797" s="78">
        <v>19.23</v>
      </c>
      <c r="C797" s="78">
        <v>19.28</v>
      </c>
      <c r="D797" s="78">
        <v>18.829999999999998</v>
      </c>
      <c r="E797" s="78">
        <v>18.829999999999998</v>
      </c>
      <c r="F797" s="78">
        <v>1681611</v>
      </c>
      <c r="G797" s="78">
        <v>19.71</v>
      </c>
      <c r="H797" s="78">
        <v>20.76</v>
      </c>
      <c r="I797" s="78">
        <v>20.93</v>
      </c>
      <c r="J797" s="78">
        <v>23.57</v>
      </c>
      <c r="K797" s="78" t="s">
        <v>162</v>
      </c>
      <c r="L797" s="78">
        <v>0</v>
      </c>
      <c r="M797" s="78">
        <v>16816.11</v>
      </c>
      <c r="N797" s="78">
        <v>29474.14</v>
      </c>
      <c r="O797" s="78">
        <v>25061.8</v>
      </c>
      <c r="P797" s="78">
        <v>42.12</v>
      </c>
      <c r="Q797" s="78" t="s">
        <v>162</v>
      </c>
      <c r="R797" s="78">
        <v>55.54</v>
      </c>
      <c r="S797" s="78" t="s">
        <v>162</v>
      </c>
      <c r="T797" s="78">
        <v>1325.86</v>
      </c>
      <c r="U797" s="78">
        <v>1326.96</v>
      </c>
      <c r="V797" s="78">
        <v>1303.23</v>
      </c>
      <c r="W797" s="78">
        <v>1319.51</v>
      </c>
      <c r="X797" s="78">
        <v>8919226</v>
      </c>
    </row>
    <row r="798" spans="1:24" x14ac:dyDescent="0.2">
      <c r="A798" s="78" t="s">
        <v>955</v>
      </c>
      <c r="B798" s="78">
        <v>18.79</v>
      </c>
      <c r="C798" s="78">
        <v>19.100000000000001</v>
      </c>
      <c r="D798" s="78">
        <v>18.46</v>
      </c>
      <c r="E798" s="78">
        <v>18.53</v>
      </c>
      <c r="F798" s="78">
        <v>1623152</v>
      </c>
      <c r="G798" s="78">
        <v>19.059999999999999</v>
      </c>
      <c r="H798" s="78">
        <v>20.43</v>
      </c>
      <c r="I798" s="78">
        <v>20.77</v>
      </c>
      <c r="J798" s="78">
        <v>23.49</v>
      </c>
      <c r="K798" s="78" t="s">
        <v>162</v>
      </c>
      <c r="L798" s="78">
        <v>0</v>
      </c>
      <c r="M798" s="78">
        <v>16231.52</v>
      </c>
      <c r="N798" s="78">
        <v>30587.41</v>
      </c>
      <c r="O798" s="78">
        <v>23929.1</v>
      </c>
      <c r="P798" s="78">
        <v>41.67</v>
      </c>
      <c r="Q798" s="78" t="s">
        <v>162</v>
      </c>
      <c r="R798" s="78">
        <v>55.38</v>
      </c>
      <c r="S798" s="78" t="s">
        <v>162</v>
      </c>
      <c r="T798" s="78">
        <v>1316.37</v>
      </c>
      <c r="U798" s="78">
        <v>1318.07</v>
      </c>
      <c r="V798" s="78">
        <v>1290.3599999999999</v>
      </c>
      <c r="W798" s="78">
        <v>1291.9000000000001</v>
      </c>
      <c r="X798" s="78">
        <v>8835224</v>
      </c>
    </row>
    <row r="799" spans="1:24" x14ac:dyDescent="0.2">
      <c r="A799" s="78" t="s">
        <v>956</v>
      </c>
      <c r="B799" s="78">
        <v>18.690000000000001</v>
      </c>
      <c r="C799" s="78">
        <v>18.690000000000001</v>
      </c>
      <c r="D799" s="78">
        <v>18.05</v>
      </c>
      <c r="E799" s="78">
        <v>18.239999999999998</v>
      </c>
      <c r="F799" s="78">
        <v>1568867</v>
      </c>
      <c r="G799" s="78">
        <v>18.79</v>
      </c>
      <c r="H799" s="78">
        <v>20.05</v>
      </c>
      <c r="I799" s="78">
        <v>20.65</v>
      </c>
      <c r="J799" s="78">
        <v>23.4</v>
      </c>
      <c r="K799" s="78" t="s">
        <v>162</v>
      </c>
      <c r="L799" s="78">
        <v>0</v>
      </c>
      <c r="M799" s="78">
        <v>15688.67</v>
      </c>
      <c r="N799" s="78">
        <v>19463.509999999998</v>
      </c>
      <c r="O799" s="78">
        <v>22724.12</v>
      </c>
      <c r="P799" s="78">
        <v>42.58</v>
      </c>
      <c r="Q799" s="78" t="s">
        <v>162</v>
      </c>
      <c r="R799" s="78">
        <v>59.73</v>
      </c>
      <c r="S799" s="78" t="s">
        <v>162</v>
      </c>
      <c r="T799" s="78">
        <v>1283.6400000000001</v>
      </c>
      <c r="U799" s="78">
        <v>1283.8699999999999</v>
      </c>
      <c r="V799" s="78">
        <v>1256.1199999999999</v>
      </c>
      <c r="W799" s="78">
        <v>1257.26</v>
      </c>
      <c r="X799" s="78">
        <v>9609466</v>
      </c>
    </row>
    <row r="800" spans="1:24" x14ac:dyDescent="0.2">
      <c r="A800" s="78" t="s">
        <v>957</v>
      </c>
      <c r="B800" s="78">
        <v>18.23</v>
      </c>
      <c r="C800" s="78">
        <v>18.63</v>
      </c>
      <c r="D800" s="78">
        <v>18.21</v>
      </c>
      <c r="E800" s="78">
        <v>18.59</v>
      </c>
      <c r="F800" s="78">
        <v>1220583</v>
      </c>
      <c r="G800" s="78">
        <v>18.68</v>
      </c>
      <c r="H800" s="78">
        <v>19.73</v>
      </c>
      <c r="I800" s="78">
        <v>20.54</v>
      </c>
      <c r="J800" s="78">
        <v>23.31</v>
      </c>
      <c r="K800" s="78" t="s">
        <v>162</v>
      </c>
      <c r="L800" s="78">
        <v>0</v>
      </c>
      <c r="M800" s="78">
        <v>12205.83</v>
      </c>
      <c r="N800" s="78">
        <v>15342.82</v>
      </c>
      <c r="O800" s="78">
        <v>22296.080000000002</v>
      </c>
      <c r="P800" s="78">
        <v>42.02</v>
      </c>
      <c r="Q800" s="78" t="s">
        <v>162</v>
      </c>
      <c r="R800" s="78">
        <v>59.11</v>
      </c>
      <c r="S800" s="78" t="s">
        <v>162</v>
      </c>
      <c r="T800" s="78">
        <v>1253.24</v>
      </c>
      <c r="U800" s="78">
        <v>1274.21</v>
      </c>
      <c r="V800" s="78">
        <v>1248.32</v>
      </c>
      <c r="W800" s="78">
        <v>1266.54</v>
      </c>
      <c r="X800" s="78">
        <v>7814229</v>
      </c>
    </row>
    <row r="801" spans="1:24" x14ac:dyDescent="0.2">
      <c r="A801" s="78" t="s">
        <v>958</v>
      </c>
      <c r="B801" s="78">
        <v>18.55</v>
      </c>
      <c r="C801" s="78">
        <v>19.07</v>
      </c>
      <c r="D801" s="78">
        <v>18.55</v>
      </c>
      <c r="E801" s="78">
        <v>18.95</v>
      </c>
      <c r="F801" s="78">
        <v>1881752</v>
      </c>
      <c r="G801" s="78">
        <v>18.63</v>
      </c>
      <c r="H801" s="78">
        <v>19.47</v>
      </c>
      <c r="I801" s="78">
        <v>20.45</v>
      </c>
      <c r="J801" s="78">
        <v>23.24</v>
      </c>
      <c r="K801" s="78" t="s">
        <v>162</v>
      </c>
      <c r="L801" s="78">
        <v>0</v>
      </c>
      <c r="M801" s="78">
        <v>18817.52</v>
      </c>
      <c r="N801" s="78">
        <v>15951.93</v>
      </c>
      <c r="O801" s="78">
        <v>22442.37</v>
      </c>
      <c r="P801" s="78">
        <v>41.49</v>
      </c>
      <c r="Q801" s="78" t="s">
        <v>162</v>
      </c>
      <c r="R801" s="78">
        <v>59.42</v>
      </c>
      <c r="S801" s="78" t="s">
        <v>162</v>
      </c>
      <c r="T801" s="78">
        <v>1266.3399999999999</v>
      </c>
      <c r="U801" s="78">
        <v>1287.77</v>
      </c>
      <c r="V801" s="78">
        <v>1266.3399999999999</v>
      </c>
      <c r="W801" s="78">
        <v>1283.21</v>
      </c>
      <c r="X801" s="78">
        <v>7374832</v>
      </c>
    </row>
    <row r="802" spans="1:24" x14ac:dyDescent="0.2">
      <c r="A802" s="78" t="s">
        <v>959</v>
      </c>
      <c r="B802" s="78">
        <v>18.95</v>
      </c>
      <c r="C802" s="78">
        <v>19.350000000000001</v>
      </c>
      <c r="D802" s="78">
        <v>18.91</v>
      </c>
      <c r="E802" s="78">
        <v>19.329999999999998</v>
      </c>
      <c r="F802" s="78">
        <v>1716981</v>
      </c>
      <c r="G802" s="78">
        <v>18.73</v>
      </c>
      <c r="H802" s="78">
        <v>19.22</v>
      </c>
      <c r="I802" s="78">
        <v>20.39</v>
      </c>
      <c r="J802" s="78">
        <v>23.17</v>
      </c>
      <c r="K802" s="78" t="s">
        <v>162</v>
      </c>
      <c r="L802" s="78">
        <v>0</v>
      </c>
      <c r="M802" s="78">
        <v>17169.810000000001</v>
      </c>
      <c r="N802" s="78">
        <v>16022.67</v>
      </c>
      <c r="O802" s="78">
        <v>22748.41</v>
      </c>
      <c r="P802" s="78">
        <v>41.4</v>
      </c>
      <c r="Q802" s="78" t="s">
        <v>162</v>
      </c>
      <c r="R802" s="78">
        <v>59.51</v>
      </c>
      <c r="S802" s="78" t="s">
        <v>162</v>
      </c>
      <c r="T802" s="78">
        <v>1281.1600000000001</v>
      </c>
      <c r="U802" s="78">
        <v>1302.68</v>
      </c>
      <c r="V802" s="78">
        <v>1279.31</v>
      </c>
      <c r="W802" s="78">
        <v>1302.1500000000001</v>
      </c>
      <c r="X802" s="78">
        <v>7805789</v>
      </c>
    </row>
    <row r="803" spans="1:24" x14ac:dyDescent="0.2">
      <c r="A803" s="78" t="s">
        <v>960</v>
      </c>
      <c r="B803" s="78">
        <v>19.38</v>
      </c>
      <c r="C803" s="78">
        <v>19.489999999999998</v>
      </c>
      <c r="D803" s="78">
        <v>19.16</v>
      </c>
      <c r="E803" s="78">
        <v>19.2</v>
      </c>
      <c r="F803" s="78">
        <v>2590250</v>
      </c>
      <c r="G803" s="78">
        <v>18.86</v>
      </c>
      <c r="H803" s="78">
        <v>18.96</v>
      </c>
      <c r="I803" s="78">
        <v>20.32</v>
      </c>
      <c r="J803" s="78">
        <v>23.1</v>
      </c>
      <c r="K803" s="78" t="s">
        <v>162</v>
      </c>
      <c r="L803" s="78">
        <v>0</v>
      </c>
      <c r="M803" s="78">
        <v>25902.5</v>
      </c>
      <c r="N803" s="78">
        <v>17956.87</v>
      </c>
      <c r="O803" s="78">
        <v>24272.14</v>
      </c>
      <c r="P803" s="78">
        <v>41.58</v>
      </c>
      <c r="Q803" s="78" t="s">
        <v>162</v>
      </c>
      <c r="R803" s="78">
        <v>54.89</v>
      </c>
      <c r="S803" s="78" t="s">
        <v>162</v>
      </c>
      <c r="T803" s="78">
        <v>1301.5899999999999</v>
      </c>
      <c r="U803" s="78">
        <v>1327.8</v>
      </c>
      <c r="V803" s="78">
        <v>1301.5899999999999</v>
      </c>
      <c r="W803" s="78">
        <v>1316.86</v>
      </c>
      <c r="X803" s="78">
        <v>9736761</v>
      </c>
    </row>
    <row r="804" spans="1:24" x14ac:dyDescent="0.2">
      <c r="A804" s="78" t="s">
        <v>961</v>
      </c>
      <c r="B804" s="78">
        <v>19.16</v>
      </c>
      <c r="C804" s="78">
        <v>19.309999999999999</v>
      </c>
      <c r="D804" s="78">
        <v>19.05</v>
      </c>
      <c r="E804" s="78">
        <v>19.05</v>
      </c>
      <c r="F804" s="78">
        <v>2197559</v>
      </c>
      <c r="G804" s="78">
        <v>19.02</v>
      </c>
      <c r="H804" s="78">
        <v>18.91</v>
      </c>
      <c r="I804" s="78">
        <v>20.22</v>
      </c>
      <c r="J804" s="78">
        <v>23.01</v>
      </c>
      <c r="K804" s="78" t="s">
        <v>162</v>
      </c>
      <c r="L804" s="78">
        <v>0</v>
      </c>
      <c r="M804" s="78">
        <v>21975.59</v>
      </c>
      <c r="N804" s="78">
        <v>19214.25</v>
      </c>
      <c r="O804" s="78">
        <v>19338.88</v>
      </c>
      <c r="P804" s="78">
        <v>45.36</v>
      </c>
      <c r="Q804" s="78" t="s">
        <v>162</v>
      </c>
      <c r="R804" s="78">
        <v>56.47</v>
      </c>
      <c r="S804" s="78" t="s">
        <v>162</v>
      </c>
      <c r="T804" s="78">
        <v>1313.38</v>
      </c>
      <c r="U804" s="78">
        <v>1313.38</v>
      </c>
      <c r="V804" s="78">
        <v>1289.56</v>
      </c>
      <c r="W804" s="78">
        <v>1290.03</v>
      </c>
      <c r="X804" s="78">
        <v>9100635</v>
      </c>
    </row>
    <row r="805" spans="1:24" x14ac:dyDescent="0.2">
      <c r="A805" s="78" t="s">
        <v>962</v>
      </c>
      <c r="B805" s="78">
        <v>19.010000000000002</v>
      </c>
      <c r="C805" s="78">
        <v>19.350000000000001</v>
      </c>
      <c r="D805" s="78">
        <v>18.91</v>
      </c>
      <c r="E805" s="78">
        <v>19.07</v>
      </c>
      <c r="F805" s="78">
        <v>1427946</v>
      </c>
      <c r="G805" s="78">
        <v>19.12</v>
      </c>
      <c r="H805" s="78">
        <v>18.899999999999999</v>
      </c>
      <c r="I805" s="78">
        <v>20.09</v>
      </c>
      <c r="J805" s="78">
        <v>22.91</v>
      </c>
      <c r="K805" s="78" t="s">
        <v>162</v>
      </c>
      <c r="L805" s="78">
        <v>0</v>
      </c>
      <c r="M805" s="78">
        <v>14279.46</v>
      </c>
      <c r="N805" s="78">
        <v>19628.98</v>
      </c>
      <c r="O805" s="78">
        <v>17485.900000000001</v>
      </c>
      <c r="P805" s="78">
        <v>47.52</v>
      </c>
      <c r="Q805" s="78" t="s">
        <v>162</v>
      </c>
      <c r="R805" s="78">
        <v>58.62</v>
      </c>
      <c r="S805" s="78" t="s">
        <v>162</v>
      </c>
      <c r="T805" s="78">
        <v>1284.44</v>
      </c>
      <c r="U805" s="78">
        <v>1300.83</v>
      </c>
      <c r="V805" s="78">
        <v>1279.29</v>
      </c>
      <c r="W805" s="78">
        <v>1279.8399999999999</v>
      </c>
      <c r="X805" s="78">
        <v>8548140</v>
      </c>
    </row>
    <row r="806" spans="1:24" x14ac:dyDescent="0.2">
      <c r="A806" s="78" t="s">
        <v>963</v>
      </c>
      <c r="B806" s="78">
        <v>19.07</v>
      </c>
      <c r="C806" s="78">
        <v>19.16</v>
      </c>
      <c r="D806" s="78">
        <v>18.510000000000002</v>
      </c>
      <c r="E806" s="78">
        <v>18.600000000000001</v>
      </c>
      <c r="F806" s="78">
        <v>1387231</v>
      </c>
      <c r="G806" s="78">
        <v>19.05</v>
      </c>
      <c r="H806" s="78">
        <v>18.84</v>
      </c>
      <c r="I806" s="78">
        <v>19.93</v>
      </c>
      <c r="J806" s="78">
        <v>22.8</v>
      </c>
      <c r="K806" s="78" t="s">
        <v>162</v>
      </c>
      <c r="L806" s="78">
        <v>0</v>
      </c>
      <c r="M806" s="78">
        <v>13872.31</v>
      </c>
      <c r="N806" s="78">
        <v>18639.93</v>
      </c>
      <c r="O806" s="78">
        <v>17295.93</v>
      </c>
      <c r="P806" s="78">
        <v>41.99</v>
      </c>
      <c r="Q806" s="78" t="s">
        <v>162</v>
      </c>
      <c r="R806" s="78">
        <v>57.1</v>
      </c>
      <c r="S806" s="78" t="s">
        <v>162</v>
      </c>
      <c r="T806" s="78">
        <v>1279.68</v>
      </c>
      <c r="U806" s="78">
        <v>1282.82</v>
      </c>
      <c r="V806" s="78">
        <v>1249.56</v>
      </c>
      <c r="W806" s="78">
        <v>1258.58</v>
      </c>
      <c r="X806" s="78">
        <v>8506314</v>
      </c>
    </row>
    <row r="807" spans="1:24" x14ac:dyDescent="0.2">
      <c r="A807" s="78" t="s">
        <v>964</v>
      </c>
      <c r="B807" s="78">
        <v>19.100000000000001</v>
      </c>
      <c r="C807" s="78">
        <v>19.239999999999998</v>
      </c>
      <c r="D807" s="78">
        <v>18.8</v>
      </c>
      <c r="E807" s="78">
        <v>19.190000000000001</v>
      </c>
      <c r="F807" s="78">
        <v>2029774</v>
      </c>
      <c r="G807" s="78">
        <v>19.02</v>
      </c>
      <c r="H807" s="78">
        <v>18.88</v>
      </c>
      <c r="I807" s="78">
        <v>19.82</v>
      </c>
      <c r="J807" s="78">
        <v>22.7</v>
      </c>
      <c r="K807" s="78" t="s">
        <v>162</v>
      </c>
      <c r="L807" s="78">
        <v>0</v>
      </c>
      <c r="M807" s="78">
        <v>20297.740000000002</v>
      </c>
      <c r="N807" s="78">
        <v>19265.52</v>
      </c>
      <c r="O807" s="78">
        <v>17644.099999999999</v>
      </c>
      <c r="P807" s="78">
        <v>35.880000000000003</v>
      </c>
      <c r="Q807" s="78" t="s">
        <v>162</v>
      </c>
      <c r="R807" s="78">
        <v>53.31</v>
      </c>
      <c r="S807" s="78" t="s">
        <v>162</v>
      </c>
      <c r="T807" s="78">
        <v>1263.92</v>
      </c>
      <c r="U807" s="78">
        <v>1281.0999999999999</v>
      </c>
      <c r="V807" s="78">
        <v>1250.94</v>
      </c>
      <c r="W807" s="78">
        <v>1278.28</v>
      </c>
      <c r="X807" s="78">
        <v>8980389</v>
      </c>
    </row>
    <row r="808" spans="1:24" x14ac:dyDescent="0.2">
      <c r="A808" s="78" t="s">
        <v>965</v>
      </c>
      <c r="B808" s="78">
        <v>19.11</v>
      </c>
      <c r="C808" s="78">
        <v>19.55</v>
      </c>
      <c r="D808" s="78">
        <v>19.100000000000001</v>
      </c>
      <c r="E808" s="78">
        <v>19.21</v>
      </c>
      <c r="F808" s="78">
        <v>2247777</v>
      </c>
      <c r="G808" s="78">
        <v>19.02</v>
      </c>
      <c r="H808" s="78">
        <v>18.940000000000001</v>
      </c>
      <c r="I808" s="78">
        <v>19.690000000000001</v>
      </c>
      <c r="J808" s="78">
        <v>22.6</v>
      </c>
      <c r="K808" s="78" t="s">
        <v>162</v>
      </c>
      <c r="L808" s="78">
        <v>0</v>
      </c>
      <c r="M808" s="78">
        <v>22477.77</v>
      </c>
      <c r="N808" s="78">
        <v>18580.57</v>
      </c>
      <c r="O808" s="78">
        <v>18268.72</v>
      </c>
      <c r="P808" s="78">
        <v>38.96</v>
      </c>
      <c r="Q808" s="78" t="s">
        <v>162</v>
      </c>
      <c r="R808" s="78">
        <v>53.46</v>
      </c>
      <c r="S808" s="78" t="s">
        <v>162</v>
      </c>
      <c r="T808" s="78">
        <v>1274.57</v>
      </c>
      <c r="U808" s="78">
        <v>1293.82</v>
      </c>
      <c r="V808" s="78">
        <v>1273.33</v>
      </c>
      <c r="W808" s="78">
        <v>1276.24</v>
      </c>
      <c r="X808" s="78">
        <v>9329826</v>
      </c>
    </row>
    <row r="809" spans="1:24" x14ac:dyDescent="0.2">
      <c r="A809" s="78" t="s">
        <v>966</v>
      </c>
      <c r="B809" s="78">
        <v>19.399999999999999</v>
      </c>
      <c r="C809" s="78">
        <v>19.399999999999999</v>
      </c>
      <c r="D809" s="78">
        <v>19.059999999999999</v>
      </c>
      <c r="E809" s="78">
        <v>19.2</v>
      </c>
      <c r="F809" s="78">
        <v>1364342</v>
      </c>
      <c r="G809" s="78">
        <v>19.05</v>
      </c>
      <c r="H809" s="78">
        <v>19.04</v>
      </c>
      <c r="I809" s="78">
        <v>19.55</v>
      </c>
      <c r="J809" s="78">
        <v>22.5</v>
      </c>
      <c r="K809" s="78" t="s">
        <v>162</v>
      </c>
      <c r="L809" s="78">
        <v>0</v>
      </c>
      <c r="M809" s="78">
        <v>13643.42</v>
      </c>
      <c r="N809" s="78">
        <v>16914.14</v>
      </c>
      <c r="O809" s="78">
        <v>18064.2</v>
      </c>
      <c r="P809" s="78">
        <v>24.51</v>
      </c>
      <c r="Q809" s="78" t="s">
        <v>162</v>
      </c>
      <c r="R809" s="78">
        <v>52.72</v>
      </c>
      <c r="S809" s="78" t="s">
        <v>162</v>
      </c>
      <c r="T809" s="78">
        <v>1273.21</v>
      </c>
      <c r="U809" s="78">
        <v>1282.3499999999999</v>
      </c>
      <c r="V809" s="78">
        <v>1269.24</v>
      </c>
      <c r="W809" s="78">
        <v>1278.6600000000001</v>
      </c>
      <c r="X809" s="78">
        <v>8878107</v>
      </c>
    </row>
    <row r="810" spans="1:24" x14ac:dyDescent="0.2">
      <c r="A810" s="78" t="s">
        <v>967</v>
      </c>
      <c r="B810" s="78">
        <v>19.38</v>
      </c>
      <c r="C810" s="78">
        <v>19.38</v>
      </c>
      <c r="D810" s="78">
        <v>18.63</v>
      </c>
      <c r="E810" s="78">
        <v>18.7</v>
      </c>
      <c r="F810" s="78">
        <v>1429452</v>
      </c>
      <c r="G810" s="78">
        <v>18.98</v>
      </c>
      <c r="H810" s="78">
        <v>19.05</v>
      </c>
      <c r="I810" s="78">
        <v>19.39</v>
      </c>
      <c r="J810" s="78">
        <v>22.34</v>
      </c>
      <c r="K810" s="78" t="s">
        <v>162</v>
      </c>
      <c r="L810" s="78">
        <v>0</v>
      </c>
      <c r="M810" s="78">
        <v>14294.52</v>
      </c>
      <c r="N810" s="78">
        <v>16917.150000000001</v>
      </c>
      <c r="O810" s="78">
        <v>18273.060000000001</v>
      </c>
      <c r="P810" s="78">
        <v>25.71</v>
      </c>
      <c r="Q810" s="78" t="s">
        <v>162</v>
      </c>
      <c r="R810" s="78">
        <v>52.15</v>
      </c>
      <c r="S810" s="78" t="s">
        <v>162</v>
      </c>
      <c r="T810" s="78">
        <v>1276.6400000000001</v>
      </c>
      <c r="U810" s="78">
        <v>1283.43</v>
      </c>
      <c r="V810" s="78">
        <v>1253.6199999999999</v>
      </c>
      <c r="W810" s="78">
        <v>1253.8800000000001</v>
      </c>
      <c r="X810" s="78">
        <v>10236024</v>
      </c>
    </row>
    <row r="811" spans="1:24" x14ac:dyDescent="0.2">
      <c r="A811" s="78" t="s">
        <v>968</v>
      </c>
      <c r="B811" s="78">
        <v>18.68</v>
      </c>
      <c r="C811" s="78">
        <v>18.7</v>
      </c>
      <c r="D811" s="78">
        <v>18.22</v>
      </c>
      <c r="E811" s="78">
        <v>18.559999999999999</v>
      </c>
      <c r="F811" s="78">
        <v>1339913</v>
      </c>
      <c r="G811" s="78">
        <v>18.97</v>
      </c>
      <c r="H811" s="78">
        <v>19.010000000000002</v>
      </c>
      <c r="I811" s="78">
        <v>19.239999999999998</v>
      </c>
      <c r="J811" s="78">
        <v>22.17</v>
      </c>
      <c r="K811" s="78" t="s">
        <v>162</v>
      </c>
      <c r="L811" s="78">
        <v>0</v>
      </c>
      <c r="M811" s="78">
        <v>13399.13</v>
      </c>
      <c r="N811" s="78">
        <v>16822.52</v>
      </c>
      <c r="O811" s="78">
        <v>17731.22</v>
      </c>
      <c r="P811" s="78">
        <v>28.64</v>
      </c>
      <c r="Q811" s="78" t="s">
        <v>162</v>
      </c>
      <c r="R811" s="78">
        <v>51.8</v>
      </c>
      <c r="S811" s="78" t="s">
        <v>162</v>
      </c>
      <c r="T811" s="78">
        <v>1250.3800000000001</v>
      </c>
      <c r="U811" s="78">
        <v>1252.3900000000001</v>
      </c>
      <c r="V811" s="78">
        <v>1210.81</v>
      </c>
      <c r="W811" s="78">
        <v>1226.47</v>
      </c>
      <c r="X811" s="78">
        <v>9953688</v>
      </c>
    </row>
    <row r="812" spans="1:24" x14ac:dyDescent="0.2">
      <c r="A812" s="78" t="s">
        <v>969</v>
      </c>
      <c r="B812" s="78">
        <v>18.559999999999999</v>
      </c>
      <c r="C812" s="78">
        <v>18.68</v>
      </c>
      <c r="D812" s="78">
        <v>18.36</v>
      </c>
      <c r="E812" s="78">
        <v>18.64</v>
      </c>
      <c r="F812" s="78">
        <v>773140</v>
      </c>
      <c r="G812" s="78">
        <v>18.86</v>
      </c>
      <c r="H812" s="78">
        <v>18.940000000000001</v>
      </c>
      <c r="I812" s="78">
        <v>19.079999999999998</v>
      </c>
      <c r="J812" s="78">
        <v>22</v>
      </c>
      <c r="K812" s="78" t="s">
        <v>162</v>
      </c>
      <c r="L812" s="78">
        <v>0</v>
      </c>
      <c r="M812" s="78">
        <v>7731.4</v>
      </c>
      <c r="N812" s="78">
        <v>14309.25</v>
      </c>
      <c r="O812" s="78">
        <v>16787.38</v>
      </c>
      <c r="P812" s="78">
        <v>26.13</v>
      </c>
      <c r="Q812" s="78" t="s">
        <v>162</v>
      </c>
      <c r="R812" s="78">
        <v>53.96</v>
      </c>
      <c r="S812" s="78" t="s">
        <v>162</v>
      </c>
      <c r="T812" s="78">
        <v>1224.6500000000001</v>
      </c>
      <c r="U812" s="78">
        <v>1233.8399999999999</v>
      </c>
      <c r="V812" s="78">
        <v>1213.99</v>
      </c>
      <c r="W812" s="78">
        <v>1228.3699999999999</v>
      </c>
      <c r="X812" s="78">
        <v>8545538</v>
      </c>
    </row>
    <row r="813" spans="1:24" x14ac:dyDescent="0.2">
      <c r="A813" s="78" t="s">
        <v>970</v>
      </c>
      <c r="B813" s="78">
        <v>18.68</v>
      </c>
      <c r="C813" s="78">
        <v>19.399999999999999</v>
      </c>
      <c r="D813" s="78">
        <v>18.68</v>
      </c>
      <c r="E813" s="78">
        <v>19.37</v>
      </c>
      <c r="F813" s="78">
        <v>2844810</v>
      </c>
      <c r="G813" s="78">
        <v>18.89</v>
      </c>
      <c r="H813" s="78">
        <v>18.96</v>
      </c>
      <c r="I813" s="78">
        <v>18.96</v>
      </c>
      <c r="J813" s="78">
        <v>21.85</v>
      </c>
      <c r="K813" s="78" t="s">
        <v>162</v>
      </c>
      <c r="L813" s="78">
        <v>0</v>
      </c>
      <c r="M813" s="78">
        <v>28448.1</v>
      </c>
      <c r="N813" s="78">
        <v>15503.31</v>
      </c>
      <c r="O813" s="78">
        <v>17041.939999999999</v>
      </c>
      <c r="P813" s="78">
        <v>35.630000000000003</v>
      </c>
      <c r="Q813" s="78" t="s">
        <v>162</v>
      </c>
      <c r="R813" s="78">
        <v>58.33</v>
      </c>
      <c r="S813" s="78" t="s">
        <v>162</v>
      </c>
      <c r="T813" s="78">
        <v>1239.6500000000001</v>
      </c>
      <c r="U813" s="78">
        <v>1261.94</v>
      </c>
      <c r="V813" s="78">
        <v>1239.6500000000001</v>
      </c>
      <c r="W813" s="78">
        <v>1244.6500000000001</v>
      </c>
      <c r="X813" s="78">
        <v>10926750</v>
      </c>
    </row>
    <row r="814" spans="1:24" x14ac:dyDescent="0.2">
      <c r="A814" s="78" t="s">
        <v>971</v>
      </c>
      <c r="B814" s="78">
        <v>19.3</v>
      </c>
      <c r="C814" s="78">
        <v>19.55</v>
      </c>
      <c r="D814" s="78">
        <v>19.100000000000001</v>
      </c>
      <c r="E814" s="78">
        <v>19.46</v>
      </c>
      <c r="F814" s="78">
        <v>2527003</v>
      </c>
      <c r="G814" s="78">
        <v>18.95</v>
      </c>
      <c r="H814" s="78">
        <v>19</v>
      </c>
      <c r="I814" s="78">
        <v>18.95</v>
      </c>
      <c r="J814" s="78">
        <v>21.69</v>
      </c>
      <c r="K814" s="78" t="s">
        <v>162</v>
      </c>
      <c r="L814" s="78">
        <v>0</v>
      </c>
      <c r="M814" s="78">
        <v>25270.03</v>
      </c>
      <c r="N814" s="78">
        <v>17828.63</v>
      </c>
      <c r="O814" s="78">
        <v>17371.39</v>
      </c>
      <c r="P814" s="78">
        <v>41.57</v>
      </c>
      <c r="Q814" s="78" t="s">
        <v>162</v>
      </c>
      <c r="R814" s="78">
        <v>57.04</v>
      </c>
      <c r="S814" s="78" t="s">
        <v>162</v>
      </c>
      <c r="T814" s="78">
        <v>1241.02</v>
      </c>
      <c r="U814" s="78">
        <v>1257.8</v>
      </c>
      <c r="V814" s="78">
        <v>1231.8699999999999</v>
      </c>
      <c r="W814" s="78">
        <v>1257.8</v>
      </c>
      <c r="X814" s="78">
        <v>9256264</v>
      </c>
    </row>
    <row r="815" spans="1:24" x14ac:dyDescent="0.2">
      <c r="A815" s="78" t="s">
        <v>972</v>
      </c>
      <c r="B815" s="78">
        <v>10.65</v>
      </c>
      <c r="C815" s="78">
        <v>10.65</v>
      </c>
      <c r="D815" s="78">
        <v>9.93</v>
      </c>
      <c r="E815" s="78">
        <v>10.08</v>
      </c>
      <c r="F815" s="78">
        <v>21992474</v>
      </c>
      <c r="G815" s="78">
        <v>17.22</v>
      </c>
      <c r="H815" s="78">
        <v>18.100000000000001</v>
      </c>
      <c r="I815" s="78">
        <v>18.5</v>
      </c>
      <c r="J815" s="78">
        <v>21.41</v>
      </c>
      <c r="K815" s="78" t="s">
        <v>162</v>
      </c>
      <c r="L815" s="78">
        <v>0</v>
      </c>
      <c r="M815" s="78">
        <v>219924.73</v>
      </c>
      <c r="N815" s="78">
        <v>58954.68</v>
      </c>
      <c r="O815" s="78">
        <v>37935.910000000003</v>
      </c>
      <c r="P815" s="78">
        <v>39.83</v>
      </c>
      <c r="Q815" s="78" t="s">
        <v>162</v>
      </c>
      <c r="R815" s="78">
        <v>59.87</v>
      </c>
      <c r="S815" s="78" t="s">
        <v>162</v>
      </c>
      <c r="T815" s="78">
        <v>1259.8699999999999</v>
      </c>
      <c r="U815" s="78">
        <v>1287.8699999999999</v>
      </c>
      <c r="V815" s="78">
        <v>1259.8699999999999</v>
      </c>
      <c r="W815" s="78">
        <v>1269.51</v>
      </c>
      <c r="X815" s="78">
        <v>12565253</v>
      </c>
    </row>
    <row r="816" spans="1:24" x14ac:dyDescent="0.2">
      <c r="A816" s="78" t="s">
        <v>973</v>
      </c>
      <c r="B816" s="78">
        <v>9.7899999999999991</v>
      </c>
      <c r="C816" s="78">
        <v>9.8800000000000008</v>
      </c>
      <c r="D816" s="78">
        <v>9.56</v>
      </c>
      <c r="E816" s="78">
        <v>9.7100000000000009</v>
      </c>
      <c r="F816" s="78">
        <v>12507832</v>
      </c>
      <c r="G816" s="78">
        <v>15.45</v>
      </c>
      <c r="H816" s="78">
        <v>17.21</v>
      </c>
      <c r="I816" s="78">
        <v>18.03</v>
      </c>
      <c r="J816" s="78">
        <v>21.14</v>
      </c>
      <c r="K816" s="78" t="s">
        <v>162</v>
      </c>
      <c r="L816" s="78">
        <v>0</v>
      </c>
      <c r="M816" s="78">
        <v>125078.32</v>
      </c>
      <c r="N816" s="78">
        <v>81290.52</v>
      </c>
      <c r="O816" s="78">
        <v>49056.52</v>
      </c>
      <c r="P816" s="78">
        <v>26.96</v>
      </c>
      <c r="Q816" s="78" t="s">
        <v>162</v>
      </c>
      <c r="R816" s="78">
        <v>55.93</v>
      </c>
      <c r="S816" s="78" t="s">
        <v>162</v>
      </c>
      <c r="T816" s="78">
        <v>1269.18</v>
      </c>
      <c r="U816" s="78">
        <v>1296.8399999999999</v>
      </c>
      <c r="V816" s="78">
        <v>1262.0999999999999</v>
      </c>
      <c r="W816" s="78">
        <v>1296</v>
      </c>
      <c r="X816" s="78">
        <v>12017865</v>
      </c>
    </row>
    <row r="817" spans="1:24" x14ac:dyDescent="0.2">
      <c r="A817" s="78" t="s">
        <v>974</v>
      </c>
      <c r="B817" s="78">
        <v>9.68</v>
      </c>
      <c r="C817" s="78">
        <v>9.85</v>
      </c>
      <c r="D817" s="78">
        <v>9.6300000000000008</v>
      </c>
      <c r="E817" s="78">
        <v>9.81</v>
      </c>
      <c r="F817" s="78">
        <v>7160880</v>
      </c>
      <c r="G817" s="78">
        <v>13.69</v>
      </c>
      <c r="H817" s="78">
        <v>16.27</v>
      </c>
      <c r="I817" s="78">
        <v>17.57</v>
      </c>
      <c r="J817" s="78">
        <v>20.86</v>
      </c>
      <c r="K817" s="78" t="s">
        <v>162</v>
      </c>
      <c r="L817" s="78">
        <v>0</v>
      </c>
      <c r="M817" s="78">
        <v>71608.800000000003</v>
      </c>
      <c r="N817" s="78">
        <v>94066</v>
      </c>
      <c r="O817" s="78">
        <v>54187.62</v>
      </c>
      <c r="P817" s="78">
        <v>30.69</v>
      </c>
      <c r="Q817" s="78" t="s">
        <v>162</v>
      </c>
      <c r="R817" s="78">
        <v>57.64</v>
      </c>
      <c r="S817" s="78" t="s">
        <v>162</v>
      </c>
      <c r="T817" s="78">
        <v>1301.8699999999999</v>
      </c>
      <c r="U817" s="78">
        <v>1323.84</v>
      </c>
      <c r="V817" s="78">
        <v>1301.8699999999999</v>
      </c>
      <c r="W817" s="78">
        <v>1320.76</v>
      </c>
      <c r="X817" s="78">
        <v>15387081</v>
      </c>
    </row>
    <row r="818" spans="1:24" x14ac:dyDescent="0.2">
      <c r="A818" s="78" t="s">
        <v>975</v>
      </c>
      <c r="B818" s="78">
        <v>9.7200000000000006</v>
      </c>
      <c r="C818" s="78">
        <v>9.77</v>
      </c>
      <c r="D818" s="78">
        <v>9.51</v>
      </c>
      <c r="E818" s="78">
        <v>9.56</v>
      </c>
      <c r="F818" s="78">
        <v>5787935</v>
      </c>
      <c r="G818" s="78">
        <v>11.72</v>
      </c>
      <c r="H818" s="78">
        <v>15.31</v>
      </c>
      <c r="I818" s="78">
        <v>17.13</v>
      </c>
      <c r="J818" s="78">
        <v>20.59</v>
      </c>
      <c r="K818" s="78" t="s">
        <v>162</v>
      </c>
      <c r="L818" s="78">
        <v>0</v>
      </c>
      <c r="M818" s="78">
        <v>57879.35</v>
      </c>
      <c r="N818" s="78">
        <v>99952.25</v>
      </c>
      <c r="O818" s="78">
        <v>57727.78</v>
      </c>
      <c r="P818" s="78">
        <v>25.74</v>
      </c>
      <c r="Q818" s="78" t="s">
        <v>162</v>
      </c>
      <c r="R818" s="78">
        <v>53.17</v>
      </c>
      <c r="S818" s="78" t="s">
        <v>162</v>
      </c>
      <c r="T818" s="78">
        <v>1319.66</v>
      </c>
      <c r="U818" s="78">
        <v>1319.66</v>
      </c>
      <c r="V818" s="78">
        <v>1303.1500000000001</v>
      </c>
      <c r="W818" s="78">
        <v>1306.28</v>
      </c>
      <c r="X818" s="78">
        <v>13090007</v>
      </c>
    </row>
    <row r="819" spans="1:24" x14ac:dyDescent="0.2">
      <c r="A819" s="78" t="s">
        <v>976</v>
      </c>
      <c r="B819" s="78">
        <v>9.56</v>
      </c>
      <c r="C819" s="78">
        <v>9.61</v>
      </c>
      <c r="D819" s="78">
        <v>9.4</v>
      </c>
      <c r="E819" s="78">
        <v>9.59</v>
      </c>
      <c r="F819" s="78">
        <v>4417824</v>
      </c>
      <c r="G819" s="78">
        <v>9.75</v>
      </c>
      <c r="H819" s="78">
        <v>14.35</v>
      </c>
      <c r="I819" s="78">
        <v>16.690000000000001</v>
      </c>
      <c r="J819" s="78">
        <v>20.32</v>
      </c>
      <c r="K819" s="78" t="s">
        <v>162</v>
      </c>
      <c r="L819" s="78">
        <v>0</v>
      </c>
      <c r="M819" s="78">
        <v>44178.239999999998</v>
      </c>
      <c r="N819" s="78">
        <v>103733.89</v>
      </c>
      <c r="O819" s="78">
        <v>60781.26</v>
      </c>
      <c r="P819" s="78">
        <v>22.19</v>
      </c>
      <c r="Q819" s="78" t="s">
        <v>162</v>
      </c>
      <c r="R819" s="78">
        <v>50.57</v>
      </c>
      <c r="S819" s="78" t="s">
        <v>162</v>
      </c>
      <c r="T819" s="78">
        <v>1306.29</v>
      </c>
      <c r="U819" s="78">
        <v>1339.03</v>
      </c>
      <c r="V819" s="78">
        <v>1306.29</v>
      </c>
      <c r="W819" s="78">
        <v>1338.97</v>
      </c>
      <c r="X819" s="78">
        <v>16564285</v>
      </c>
    </row>
    <row r="820" spans="1:24" x14ac:dyDescent="0.2">
      <c r="A820" s="78" t="s">
        <v>977</v>
      </c>
      <c r="B820" s="78">
        <v>9.6</v>
      </c>
      <c r="C820" s="78">
        <v>9.6300000000000008</v>
      </c>
      <c r="D820" s="78">
        <v>9.3699999999999992</v>
      </c>
      <c r="E820" s="78">
        <v>9.3699999999999992</v>
      </c>
      <c r="F820" s="78">
        <v>4236809</v>
      </c>
      <c r="G820" s="78">
        <v>9.61</v>
      </c>
      <c r="H820" s="78">
        <v>13.41</v>
      </c>
      <c r="I820" s="78">
        <v>16.23</v>
      </c>
      <c r="J820" s="78">
        <v>20.03</v>
      </c>
      <c r="K820" s="78" t="s">
        <v>162</v>
      </c>
      <c r="L820" s="78">
        <v>0</v>
      </c>
      <c r="M820" s="78">
        <v>42368.09</v>
      </c>
      <c r="N820" s="78">
        <v>68222.559999999998</v>
      </c>
      <c r="O820" s="78">
        <v>63588.62</v>
      </c>
      <c r="P820" s="78">
        <v>14.8</v>
      </c>
      <c r="Q820" s="78" t="s">
        <v>162</v>
      </c>
      <c r="R820" s="78">
        <v>48.87</v>
      </c>
      <c r="S820" s="78" t="s">
        <v>162</v>
      </c>
      <c r="T820" s="78">
        <v>1338.3</v>
      </c>
      <c r="U820" s="78">
        <v>1341.57</v>
      </c>
      <c r="V820" s="78">
        <v>1312.42</v>
      </c>
      <c r="W820" s="78">
        <v>1314.21</v>
      </c>
      <c r="X820" s="78">
        <v>14197108</v>
      </c>
    </row>
    <row r="821" spans="1:24" x14ac:dyDescent="0.2">
      <c r="A821" s="78" t="s">
        <v>978</v>
      </c>
      <c r="B821" s="78">
        <v>9.35</v>
      </c>
      <c r="C821" s="78">
        <v>9.5</v>
      </c>
      <c r="D821" s="78">
        <v>9.33</v>
      </c>
      <c r="E821" s="78">
        <v>9.4</v>
      </c>
      <c r="F821" s="78">
        <v>3065602</v>
      </c>
      <c r="G821" s="78">
        <v>9.5500000000000007</v>
      </c>
      <c r="H821" s="78">
        <v>12.5</v>
      </c>
      <c r="I821" s="78">
        <v>15.76</v>
      </c>
      <c r="J821" s="78">
        <v>19.75</v>
      </c>
      <c r="K821" s="78" t="s">
        <v>162</v>
      </c>
      <c r="L821" s="78">
        <v>0</v>
      </c>
      <c r="M821" s="78">
        <v>30656.02</v>
      </c>
      <c r="N821" s="78">
        <v>49338.1</v>
      </c>
      <c r="O821" s="78">
        <v>65314.31</v>
      </c>
      <c r="P821" s="78">
        <v>26.16</v>
      </c>
      <c r="Q821" s="78" t="s">
        <v>162</v>
      </c>
      <c r="R821" s="78">
        <v>49.28</v>
      </c>
      <c r="S821" s="78" t="s">
        <v>162</v>
      </c>
      <c r="T821" s="78">
        <v>1312.3</v>
      </c>
      <c r="U821" s="78">
        <v>1323.59</v>
      </c>
      <c r="V821" s="78">
        <v>1300.0899999999999</v>
      </c>
      <c r="W821" s="78">
        <v>1318.13</v>
      </c>
      <c r="X821" s="78">
        <v>12574903</v>
      </c>
    </row>
    <row r="822" spans="1:24" x14ac:dyDescent="0.2">
      <c r="A822" s="78" t="s">
        <v>979</v>
      </c>
      <c r="B822" s="78">
        <v>9.4499999999999993</v>
      </c>
      <c r="C822" s="78">
        <v>9.4499999999999993</v>
      </c>
      <c r="D822" s="78">
        <v>9.3000000000000007</v>
      </c>
      <c r="E822" s="78">
        <v>9.33</v>
      </c>
      <c r="F822" s="78">
        <v>2534361</v>
      </c>
      <c r="G822" s="78">
        <v>9.4499999999999993</v>
      </c>
      <c r="H822" s="78">
        <v>11.57</v>
      </c>
      <c r="I822" s="78">
        <v>15.26</v>
      </c>
      <c r="J822" s="78">
        <v>19.47</v>
      </c>
      <c r="K822" s="78" t="s">
        <v>162</v>
      </c>
      <c r="L822" s="78">
        <v>0</v>
      </c>
      <c r="M822" s="78">
        <v>25343.61</v>
      </c>
      <c r="N822" s="78">
        <v>40085.06</v>
      </c>
      <c r="O822" s="78">
        <v>67075.53</v>
      </c>
      <c r="P822" s="78">
        <v>16.940000000000001</v>
      </c>
      <c r="Q822" s="78" t="s">
        <v>162</v>
      </c>
      <c r="R822" s="78">
        <v>48.61</v>
      </c>
      <c r="S822" s="78" t="s">
        <v>162</v>
      </c>
      <c r="T822" s="78">
        <v>1317.99</v>
      </c>
      <c r="U822" s="78">
        <v>1332.78</v>
      </c>
      <c r="V822" s="78">
        <v>1317.99</v>
      </c>
      <c r="W822" s="78">
        <v>1319.63</v>
      </c>
      <c r="X822" s="78">
        <v>12791586</v>
      </c>
    </row>
    <row r="823" spans="1:24" x14ac:dyDescent="0.2">
      <c r="A823" s="78" t="s">
        <v>980</v>
      </c>
      <c r="B823" s="78">
        <v>9.33</v>
      </c>
      <c r="C823" s="78">
        <v>9.39</v>
      </c>
      <c r="D823" s="78">
        <v>9.1300000000000008</v>
      </c>
      <c r="E823" s="78">
        <v>9.19</v>
      </c>
      <c r="F823" s="78">
        <v>2887834</v>
      </c>
      <c r="G823" s="78">
        <v>9.3800000000000008</v>
      </c>
      <c r="H823" s="78">
        <v>10.55</v>
      </c>
      <c r="I823" s="78">
        <v>14.75</v>
      </c>
      <c r="J823" s="78">
        <v>19.2</v>
      </c>
      <c r="K823" s="78" t="s">
        <v>162</v>
      </c>
      <c r="L823" s="78">
        <v>0</v>
      </c>
      <c r="M823" s="78">
        <v>28878.34</v>
      </c>
      <c r="N823" s="78">
        <v>34284.86</v>
      </c>
      <c r="O823" s="78">
        <v>67118.55</v>
      </c>
      <c r="P823" s="78">
        <v>10.39</v>
      </c>
      <c r="Q823" s="78" t="s">
        <v>162</v>
      </c>
      <c r="R823" s="78">
        <v>50.46</v>
      </c>
      <c r="S823" s="78" t="s">
        <v>162</v>
      </c>
      <c r="T823" s="78">
        <v>1318.33</v>
      </c>
      <c r="U823" s="78">
        <v>1321.72</v>
      </c>
      <c r="V823" s="78">
        <v>1303.3599999999999</v>
      </c>
      <c r="W823" s="78">
        <v>1321.72</v>
      </c>
      <c r="X823" s="78">
        <v>13109901</v>
      </c>
    </row>
    <row r="824" spans="1:24" x14ac:dyDescent="0.2">
      <c r="A824" s="78" t="s">
        <v>981</v>
      </c>
      <c r="B824" s="78">
        <v>9.23</v>
      </c>
      <c r="C824" s="78">
        <v>9.3699999999999992</v>
      </c>
      <c r="D824" s="78">
        <v>9.2100000000000009</v>
      </c>
      <c r="E824" s="78">
        <v>9.36</v>
      </c>
      <c r="F824" s="78">
        <v>2605465</v>
      </c>
      <c r="G824" s="78">
        <v>9.33</v>
      </c>
      <c r="H824" s="78">
        <v>9.5399999999999991</v>
      </c>
      <c r="I824" s="78">
        <v>14.27</v>
      </c>
      <c r="J824" s="78">
        <v>18.940000000000001</v>
      </c>
      <c r="K824" s="78" t="s">
        <v>162</v>
      </c>
      <c r="L824" s="78">
        <v>0</v>
      </c>
      <c r="M824" s="78">
        <v>26054.65</v>
      </c>
      <c r="N824" s="78">
        <v>30660.14</v>
      </c>
      <c r="O824" s="78">
        <v>67197.02</v>
      </c>
      <c r="P824" s="78">
        <v>10.64</v>
      </c>
      <c r="Q824" s="78" t="s">
        <v>162</v>
      </c>
      <c r="R824" s="78">
        <v>52.25</v>
      </c>
      <c r="S824" s="78" t="s">
        <v>162</v>
      </c>
      <c r="T824" s="78">
        <v>1320.14</v>
      </c>
      <c r="U824" s="78">
        <v>1356.53</v>
      </c>
      <c r="V824" s="78">
        <v>1317.53</v>
      </c>
      <c r="W824" s="78">
        <v>1355.48</v>
      </c>
      <c r="X824" s="78">
        <v>15641622</v>
      </c>
    </row>
    <row r="825" spans="1:24" x14ac:dyDescent="0.2">
      <c r="A825" s="78" t="s">
        <v>982</v>
      </c>
      <c r="B825" s="78">
        <v>9.4</v>
      </c>
      <c r="C825" s="78">
        <v>9.51</v>
      </c>
      <c r="D825" s="78">
        <v>9.35</v>
      </c>
      <c r="E825" s="78">
        <v>9.5</v>
      </c>
      <c r="F825" s="78">
        <v>4040015</v>
      </c>
      <c r="G825" s="78">
        <v>9.36</v>
      </c>
      <c r="H825" s="78">
        <v>9.48</v>
      </c>
      <c r="I825" s="78">
        <v>13.79</v>
      </c>
      <c r="J825" s="78">
        <v>18.7</v>
      </c>
      <c r="K825" s="78" t="s">
        <v>162</v>
      </c>
      <c r="L825" s="78">
        <v>0</v>
      </c>
      <c r="M825" s="78">
        <v>40400.15</v>
      </c>
      <c r="N825" s="78">
        <v>30266.55</v>
      </c>
      <c r="O825" s="78">
        <v>49244.55</v>
      </c>
      <c r="P825" s="78">
        <v>14.09</v>
      </c>
      <c r="Q825" s="78" t="s">
        <v>162</v>
      </c>
      <c r="R825" s="78">
        <v>52.81</v>
      </c>
      <c r="S825" s="78" t="s">
        <v>162</v>
      </c>
      <c r="T825" s="78">
        <v>1354.91</v>
      </c>
      <c r="U825" s="78">
        <v>1362.98</v>
      </c>
      <c r="V825" s="78">
        <v>1340.83</v>
      </c>
      <c r="W825" s="78">
        <v>1350.45</v>
      </c>
      <c r="X825" s="78">
        <v>16552682</v>
      </c>
    </row>
    <row r="826" spans="1:24" x14ac:dyDescent="0.2">
      <c r="A826" s="78" t="s">
        <v>983</v>
      </c>
      <c r="B826" s="78">
        <v>9.44</v>
      </c>
      <c r="C826" s="78">
        <v>9.52</v>
      </c>
      <c r="D826" s="78">
        <v>9.35</v>
      </c>
      <c r="E826" s="78">
        <v>9.36</v>
      </c>
      <c r="F826" s="78">
        <v>2083482</v>
      </c>
      <c r="G826" s="78">
        <v>9.35</v>
      </c>
      <c r="H826" s="78">
        <v>9.4499999999999993</v>
      </c>
      <c r="I826" s="78">
        <v>13.33</v>
      </c>
      <c r="J826" s="78">
        <v>18.47</v>
      </c>
      <c r="K826" s="78" t="s">
        <v>162</v>
      </c>
      <c r="L826" s="78">
        <v>0</v>
      </c>
      <c r="M826" s="78">
        <v>20834.82</v>
      </c>
      <c r="N826" s="78">
        <v>28302.31</v>
      </c>
      <c r="O826" s="78">
        <v>38820.21</v>
      </c>
      <c r="P826" s="78">
        <v>7.94</v>
      </c>
      <c r="Q826" s="78" t="s">
        <v>162</v>
      </c>
      <c r="R826" s="78">
        <v>51.94</v>
      </c>
      <c r="S826" s="78" t="s">
        <v>162</v>
      </c>
      <c r="T826" s="78">
        <v>1348.77</v>
      </c>
      <c r="U826" s="78">
        <v>1349.92</v>
      </c>
      <c r="V826" s="78">
        <v>1326.63</v>
      </c>
      <c r="W826" s="78">
        <v>1326.68</v>
      </c>
      <c r="X826" s="78">
        <v>13532664</v>
      </c>
    </row>
    <row r="827" spans="1:24" x14ac:dyDescent="0.2">
      <c r="A827" s="78" t="s">
        <v>984</v>
      </c>
      <c r="B827" s="78">
        <v>9.35</v>
      </c>
      <c r="C827" s="78">
        <v>9.42</v>
      </c>
      <c r="D827" s="78">
        <v>9.2200000000000006</v>
      </c>
      <c r="E827" s="78">
        <v>9.4</v>
      </c>
      <c r="F827" s="78">
        <v>2279274</v>
      </c>
      <c r="G827" s="78">
        <v>9.36</v>
      </c>
      <c r="H827" s="78">
        <v>9.41</v>
      </c>
      <c r="I827" s="78">
        <v>12.84</v>
      </c>
      <c r="J827" s="78">
        <v>18.25</v>
      </c>
      <c r="K827" s="78" t="s">
        <v>162</v>
      </c>
      <c r="L827" s="78">
        <v>0</v>
      </c>
      <c r="M827" s="78">
        <v>22792.74</v>
      </c>
      <c r="N827" s="78">
        <v>27792.14</v>
      </c>
      <c r="O827" s="78">
        <v>33938.6</v>
      </c>
      <c r="P827" s="78">
        <v>8.23</v>
      </c>
      <c r="Q827" s="78" t="s">
        <v>162</v>
      </c>
      <c r="R827" s="78">
        <v>52.24</v>
      </c>
      <c r="S827" s="78" t="s">
        <v>162</v>
      </c>
      <c r="T827" s="78">
        <v>1327.11</v>
      </c>
      <c r="U827" s="78">
        <v>1356.97</v>
      </c>
      <c r="V827" s="78">
        <v>1316.84</v>
      </c>
      <c r="W827" s="78">
        <v>1353.87</v>
      </c>
      <c r="X827" s="78">
        <v>15779122</v>
      </c>
    </row>
    <row r="828" spans="1:24" x14ac:dyDescent="0.2">
      <c r="A828" s="78" t="s">
        <v>985</v>
      </c>
      <c r="B828" s="78">
        <v>9.39</v>
      </c>
      <c r="C828" s="78">
        <v>9.66</v>
      </c>
      <c r="D828" s="78">
        <v>9.33</v>
      </c>
      <c r="E828" s="78">
        <v>9.6</v>
      </c>
      <c r="F828" s="78">
        <v>5469052</v>
      </c>
      <c r="G828" s="78">
        <v>9.44</v>
      </c>
      <c r="H828" s="78">
        <v>9.41</v>
      </c>
      <c r="I828" s="78">
        <v>12.36</v>
      </c>
      <c r="J828" s="78">
        <v>18.010000000000002</v>
      </c>
      <c r="K828" s="78" t="s">
        <v>162</v>
      </c>
      <c r="L828" s="78">
        <v>0</v>
      </c>
      <c r="M828" s="78">
        <v>54690.52</v>
      </c>
      <c r="N828" s="78">
        <v>32954.57</v>
      </c>
      <c r="O828" s="78">
        <v>33619.72</v>
      </c>
      <c r="P828" s="78">
        <v>11.81</v>
      </c>
      <c r="Q828" s="78" t="s">
        <v>162</v>
      </c>
      <c r="R828" s="78">
        <v>53.27</v>
      </c>
      <c r="S828" s="78" t="s">
        <v>162</v>
      </c>
      <c r="T828" s="78">
        <v>1350.38</v>
      </c>
      <c r="U828" s="78">
        <v>1371.25</v>
      </c>
      <c r="V828" s="78">
        <v>1348.4</v>
      </c>
      <c r="W828" s="78">
        <v>1367.39</v>
      </c>
      <c r="X828" s="78">
        <v>18025290</v>
      </c>
    </row>
    <row r="829" spans="1:24" x14ac:dyDescent="0.2">
      <c r="A829" s="78" t="s">
        <v>986</v>
      </c>
      <c r="B829" s="78">
        <v>9.58</v>
      </c>
      <c r="C829" s="78">
        <v>9.58</v>
      </c>
      <c r="D829" s="78">
        <v>9.41</v>
      </c>
      <c r="E829" s="78">
        <v>9.44</v>
      </c>
      <c r="F829" s="78">
        <v>3124411</v>
      </c>
      <c r="G829" s="78">
        <v>9.4600000000000009</v>
      </c>
      <c r="H829" s="78">
        <v>9.39</v>
      </c>
      <c r="I829" s="78">
        <v>11.87</v>
      </c>
      <c r="J829" s="78">
        <v>17.77</v>
      </c>
      <c r="K829" s="78" t="s">
        <v>162</v>
      </c>
      <c r="L829" s="78">
        <v>0</v>
      </c>
      <c r="M829" s="78">
        <v>31244.11</v>
      </c>
      <c r="N829" s="78">
        <v>33992.47</v>
      </c>
      <c r="O829" s="78">
        <v>32326.3</v>
      </c>
      <c r="P829" s="78">
        <v>9.9600000000000009</v>
      </c>
      <c r="Q829" s="78" t="s">
        <v>162</v>
      </c>
      <c r="R829" s="78">
        <v>51.68</v>
      </c>
      <c r="S829" s="78" t="s">
        <v>162</v>
      </c>
      <c r="T829" s="78">
        <v>1364.41</v>
      </c>
      <c r="U829" s="78">
        <v>1375.98</v>
      </c>
      <c r="V829" s="78">
        <v>1358.08</v>
      </c>
      <c r="W829" s="78">
        <v>1363.74</v>
      </c>
      <c r="X829" s="78">
        <v>17077623</v>
      </c>
    </row>
    <row r="830" spans="1:24" x14ac:dyDescent="0.2">
      <c r="A830" s="78" t="s">
        <v>987</v>
      </c>
      <c r="B830" s="78">
        <v>9.41</v>
      </c>
      <c r="C830" s="78">
        <v>9.6</v>
      </c>
      <c r="D830" s="78">
        <v>9.3699999999999992</v>
      </c>
      <c r="E830" s="78">
        <v>9.5500000000000007</v>
      </c>
      <c r="F830" s="78">
        <v>3971125</v>
      </c>
      <c r="G830" s="78">
        <v>9.4700000000000006</v>
      </c>
      <c r="H830" s="78">
        <v>9.41</v>
      </c>
      <c r="I830" s="78">
        <v>11.41</v>
      </c>
      <c r="J830" s="78">
        <v>17.53</v>
      </c>
      <c r="K830" s="78" t="s">
        <v>162</v>
      </c>
      <c r="L830" s="78">
        <v>0</v>
      </c>
      <c r="M830" s="78">
        <v>39711.25</v>
      </c>
      <c r="N830" s="78">
        <v>33854.69</v>
      </c>
      <c r="O830" s="78">
        <v>32060.62</v>
      </c>
      <c r="P830" s="78">
        <v>8.5399999999999991</v>
      </c>
      <c r="Q830" s="78" t="s">
        <v>162</v>
      </c>
      <c r="R830" s="78">
        <v>53.37</v>
      </c>
      <c r="S830" s="78" t="s">
        <v>162</v>
      </c>
      <c r="T830" s="78">
        <v>1361.09</v>
      </c>
      <c r="U830" s="78">
        <v>1386.35</v>
      </c>
      <c r="V830" s="78">
        <v>1359.65</v>
      </c>
      <c r="W830" s="78">
        <v>1382.73</v>
      </c>
      <c r="X830" s="78">
        <v>18362713</v>
      </c>
    </row>
    <row r="831" spans="1:24" x14ac:dyDescent="0.2">
      <c r="A831" s="78" t="s">
        <v>988</v>
      </c>
      <c r="B831" s="78">
        <v>9.6</v>
      </c>
      <c r="C831" s="78">
        <v>9.69</v>
      </c>
      <c r="D831" s="78">
        <v>9.52</v>
      </c>
      <c r="E831" s="78">
        <v>9.5500000000000007</v>
      </c>
      <c r="F831" s="78">
        <v>3782996</v>
      </c>
      <c r="G831" s="78">
        <v>9.51</v>
      </c>
      <c r="H831" s="78">
        <v>9.43</v>
      </c>
      <c r="I831" s="78">
        <v>10.96</v>
      </c>
      <c r="J831" s="78">
        <v>17.29</v>
      </c>
      <c r="K831" s="78" t="s">
        <v>162</v>
      </c>
      <c r="L831" s="78">
        <v>0</v>
      </c>
      <c r="M831" s="78">
        <v>37829.96</v>
      </c>
      <c r="N831" s="78">
        <v>37253.71</v>
      </c>
      <c r="O831" s="78">
        <v>32778.019999999997</v>
      </c>
      <c r="P831" s="78">
        <v>9.76</v>
      </c>
      <c r="Q831" s="78" t="s">
        <v>162</v>
      </c>
      <c r="R831" s="78">
        <v>54.77</v>
      </c>
      <c r="S831" s="78" t="s">
        <v>162</v>
      </c>
      <c r="T831" s="78">
        <v>1384.16</v>
      </c>
      <c r="U831" s="78">
        <v>1397.63</v>
      </c>
      <c r="V831" s="78">
        <v>1384.16</v>
      </c>
      <c r="W831" s="78">
        <v>1395.61</v>
      </c>
      <c r="X831" s="78">
        <v>19278958</v>
      </c>
    </row>
    <row r="832" spans="1:24" x14ac:dyDescent="0.2">
      <c r="A832" s="78" t="s">
        <v>989</v>
      </c>
      <c r="B832" s="78">
        <v>9.4700000000000006</v>
      </c>
      <c r="C832" s="78">
        <v>9.5299999999999994</v>
      </c>
      <c r="D832" s="78">
        <v>9.35</v>
      </c>
      <c r="E832" s="78">
        <v>9.35</v>
      </c>
      <c r="F832" s="78">
        <v>2605579</v>
      </c>
      <c r="G832" s="78">
        <v>9.5</v>
      </c>
      <c r="H832" s="78">
        <v>9.43</v>
      </c>
      <c r="I832" s="78">
        <v>10.5</v>
      </c>
      <c r="J832" s="78">
        <v>17.059999999999999</v>
      </c>
      <c r="K832" s="78" t="s">
        <v>162</v>
      </c>
      <c r="L832" s="78">
        <v>0</v>
      </c>
      <c r="M832" s="78">
        <v>26055.79</v>
      </c>
      <c r="N832" s="78">
        <v>37906.32</v>
      </c>
      <c r="O832" s="78">
        <v>32849.230000000003</v>
      </c>
      <c r="P832" s="78">
        <v>13.02</v>
      </c>
      <c r="Q832" s="78" t="s">
        <v>162</v>
      </c>
      <c r="R832" s="78">
        <v>51.41</v>
      </c>
      <c r="S832" s="78" t="s">
        <v>162</v>
      </c>
      <c r="T832" s="78">
        <v>1396.38</v>
      </c>
      <c r="U832" s="78">
        <v>1396.38</v>
      </c>
      <c r="V832" s="78">
        <v>1377.4</v>
      </c>
      <c r="W832" s="78">
        <v>1377.43</v>
      </c>
      <c r="X832" s="78">
        <v>17134809</v>
      </c>
    </row>
    <row r="833" spans="1:24" x14ac:dyDescent="0.2">
      <c r="A833" s="78" t="s">
        <v>990</v>
      </c>
      <c r="B833" s="78">
        <v>9.43</v>
      </c>
      <c r="C833" s="78">
        <v>9.43</v>
      </c>
      <c r="D833" s="78">
        <v>9.23</v>
      </c>
      <c r="E833" s="78">
        <v>9.24</v>
      </c>
      <c r="F833" s="78">
        <v>1950506</v>
      </c>
      <c r="G833" s="78">
        <v>9.43</v>
      </c>
      <c r="H833" s="78">
        <v>9.43</v>
      </c>
      <c r="I833" s="78">
        <v>9.99</v>
      </c>
      <c r="J833" s="78">
        <v>16.850000000000001</v>
      </c>
      <c r="K833" s="78" t="s">
        <v>162</v>
      </c>
      <c r="L833" s="78">
        <v>0</v>
      </c>
      <c r="M833" s="78">
        <v>19505.060000000001</v>
      </c>
      <c r="N833" s="78">
        <v>30869.23</v>
      </c>
      <c r="O833" s="78">
        <v>31911.9</v>
      </c>
      <c r="P833" s="78">
        <v>12.29</v>
      </c>
      <c r="Q833" s="78" t="s">
        <v>162</v>
      </c>
      <c r="R833" s="78">
        <v>50.09</v>
      </c>
      <c r="S833" s="78" t="s">
        <v>162</v>
      </c>
      <c r="T833" s="78">
        <v>1377.58</v>
      </c>
      <c r="U833" s="78">
        <v>1384.87</v>
      </c>
      <c r="V833" s="78">
        <v>1363.75</v>
      </c>
      <c r="W833" s="78">
        <v>1363.99</v>
      </c>
      <c r="X833" s="78">
        <v>15282855</v>
      </c>
    </row>
    <row r="834" spans="1:24" x14ac:dyDescent="0.2">
      <c r="A834" s="78" t="s">
        <v>991</v>
      </c>
      <c r="B834" s="78">
        <v>9.23</v>
      </c>
      <c r="C834" s="78">
        <v>9.3800000000000008</v>
      </c>
      <c r="D834" s="78">
        <v>8.91</v>
      </c>
      <c r="E834" s="78">
        <v>8.9499999999999993</v>
      </c>
      <c r="F834" s="78">
        <v>3171785</v>
      </c>
      <c r="G834" s="78">
        <v>9.33</v>
      </c>
      <c r="H834" s="78">
        <v>9.39</v>
      </c>
      <c r="I834" s="78">
        <v>9.4700000000000006</v>
      </c>
      <c r="J834" s="78">
        <v>16.62</v>
      </c>
      <c r="K834" s="78" t="s">
        <v>162</v>
      </c>
      <c r="L834" s="78">
        <v>0</v>
      </c>
      <c r="M834" s="78">
        <v>31717.85</v>
      </c>
      <c r="N834" s="78">
        <v>30963.98</v>
      </c>
      <c r="O834" s="78">
        <v>32478.22</v>
      </c>
      <c r="P834" s="78">
        <v>9.85</v>
      </c>
      <c r="Q834" s="78" t="s">
        <v>162</v>
      </c>
      <c r="R834" s="78">
        <v>51.13</v>
      </c>
      <c r="S834" s="78" t="s">
        <v>162</v>
      </c>
      <c r="T834" s="78">
        <v>1363.45</v>
      </c>
      <c r="U834" s="78">
        <v>1370.31</v>
      </c>
      <c r="V834" s="78">
        <v>1310.49</v>
      </c>
      <c r="W834" s="78">
        <v>1320.66</v>
      </c>
      <c r="X834" s="78">
        <v>16903318</v>
      </c>
    </row>
    <row r="835" spans="1:24" x14ac:dyDescent="0.2">
      <c r="A835" s="78" t="s">
        <v>992</v>
      </c>
      <c r="B835" s="78">
        <v>9</v>
      </c>
      <c r="C835" s="78">
        <v>9.19</v>
      </c>
      <c r="D835" s="78">
        <v>8.93</v>
      </c>
      <c r="E835" s="78">
        <v>9.14</v>
      </c>
      <c r="F835" s="78">
        <v>2574760</v>
      </c>
      <c r="G835" s="78">
        <v>9.25</v>
      </c>
      <c r="H835" s="78">
        <v>9.36</v>
      </c>
      <c r="I835" s="78">
        <v>9.42</v>
      </c>
      <c r="J835" s="78">
        <v>16.399999999999999</v>
      </c>
      <c r="K835" s="78" t="s">
        <v>162</v>
      </c>
      <c r="L835" s="78">
        <v>0</v>
      </c>
      <c r="M835" s="78">
        <v>25747.599999999999</v>
      </c>
      <c r="N835" s="78">
        <v>28171.25</v>
      </c>
      <c r="O835" s="78">
        <v>31012.97</v>
      </c>
      <c r="P835" s="78">
        <v>11.52</v>
      </c>
      <c r="Q835" s="78" t="s">
        <v>162</v>
      </c>
      <c r="R835" s="78">
        <v>52.61</v>
      </c>
      <c r="S835" s="78" t="s">
        <v>162</v>
      </c>
      <c r="T835" s="78">
        <v>1319.11</v>
      </c>
      <c r="U835" s="78">
        <v>1335.65</v>
      </c>
      <c r="V835" s="78">
        <v>1313.14</v>
      </c>
      <c r="W835" s="78">
        <v>1333.98</v>
      </c>
      <c r="X835" s="78">
        <v>11907174</v>
      </c>
    </row>
    <row r="836" spans="1:24" x14ac:dyDescent="0.2">
      <c r="A836" s="78" t="s">
        <v>993</v>
      </c>
      <c r="B836" s="78">
        <v>9.16</v>
      </c>
      <c r="C836" s="78">
        <v>9.2799999999999994</v>
      </c>
      <c r="D836" s="78">
        <v>9.16</v>
      </c>
      <c r="E836" s="78">
        <v>9.19</v>
      </c>
      <c r="F836" s="78">
        <v>1888899</v>
      </c>
      <c r="G836" s="78">
        <v>9.17</v>
      </c>
      <c r="H836" s="78">
        <v>9.34</v>
      </c>
      <c r="I836" s="78">
        <v>9.39</v>
      </c>
      <c r="J836" s="78">
        <v>16.18</v>
      </c>
      <c r="K836" s="78" t="s">
        <v>162</v>
      </c>
      <c r="L836" s="78">
        <v>0</v>
      </c>
      <c r="M836" s="78">
        <v>18888.990000000002</v>
      </c>
      <c r="N836" s="78">
        <v>24383.06</v>
      </c>
      <c r="O836" s="78">
        <v>30818.39</v>
      </c>
      <c r="P836" s="78">
        <v>10.81</v>
      </c>
      <c r="Q836" s="78" t="s">
        <v>162</v>
      </c>
      <c r="R836" s="78">
        <v>53.44</v>
      </c>
      <c r="S836" s="78" t="s">
        <v>162</v>
      </c>
      <c r="T836" s="78">
        <v>1335.18</v>
      </c>
      <c r="U836" s="78">
        <v>1366.59</v>
      </c>
      <c r="V836" s="78">
        <v>1335.18</v>
      </c>
      <c r="W836" s="78">
        <v>1361.28</v>
      </c>
      <c r="X836" s="78">
        <v>14514949</v>
      </c>
    </row>
    <row r="837" spans="1:24" x14ac:dyDescent="0.2">
      <c r="A837" s="78" t="s">
        <v>994</v>
      </c>
      <c r="B837" s="78">
        <v>9.19</v>
      </c>
      <c r="C837" s="78">
        <v>9.2799999999999994</v>
      </c>
      <c r="D837" s="78">
        <v>9.15</v>
      </c>
      <c r="E837" s="78">
        <v>9.25</v>
      </c>
      <c r="F837" s="78">
        <v>1685372</v>
      </c>
      <c r="G837" s="78">
        <v>9.15</v>
      </c>
      <c r="H837" s="78">
        <v>9.33</v>
      </c>
      <c r="I837" s="78">
        <v>9.3699999999999992</v>
      </c>
      <c r="J837" s="78">
        <v>15.96</v>
      </c>
      <c r="K837" s="78" t="s">
        <v>162</v>
      </c>
      <c r="L837" s="78">
        <v>0</v>
      </c>
      <c r="M837" s="78">
        <v>16853.72</v>
      </c>
      <c r="N837" s="78">
        <v>22542.639999999999</v>
      </c>
      <c r="O837" s="78">
        <v>30224.48</v>
      </c>
      <c r="P837" s="78">
        <v>7.87</v>
      </c>
      <c r="Q837" s="78" t="s">
        <v>162</v>
      </c>
      <c r="R837" s="78">
        <v>47.32</v>
      </c>
      <c r="S837" s="78" t="s">
        <v>162</v>
      </c>
      <c r="T837" s="78">
        <v>1360.08</v>
      </c>
      <c r="U837" s="78">
        <v>1372.16</v>
      </c>
      <c r="V837" s="78">
        <v>1359.13</v>
      </c>
      <c r="W837" s="78">
        <v>1369.44</v>
      </c>
      <c r="X837" s="78">
        <v>14517845</v>
      </c>
    </row>
    <row r="838" spans="1:24" x14ac:dyDescent="0.2">
      <c r="A838" s="78" t="s">
        <v>995</v>
      </c>
      <c r="B838" s="78">
        <v>9.23</v>
      </c>
      <c r="C838" s="78">
        <v>9.2899999999999991</v>
      </c>
      <c r="D838" s="78">
        <v>9.11</v>
      </c>
      <c r="E838" s="78">
        <v>9.15</v>
      </c>
      <c r="F838" s="78">
        <v>1457284</v>
      </c>
      <c r="G838" s="78">
        <v>9.14</v>
      </c>
      <c r="H838" s="78">
        <v>9.2799999999999994</v>
      </c>
      <c r="I838" s="78">
        <v>9.35</v>
      </c>
      <c r="J838" s="78">
        <v>15.75</v>
      </c>
      <c r="K838" s="78" t="s">
        <v>162</v>
      </c>
      <c r="L838" s="78">
        <v>0</v>
      </c>
      <c r="M838" s="78">
        <v>14572.84</v>
      </c>
      <c r="N838" s="78">
        <v>21556.2</v>
      </c>
      <c r="O838" s="78">
        <v>26212.720000000001</v>
      </c>
      <c r="P838" s="78">
        <v>5.33</v>
      </c>
      <c r="Q838" s="78" t="s">
        <v>162</v>
      </c>
      <c r="R838" s="78">
        <v>46.26</v>
      </c>
      <c r="S838" s="78" t="s">
        <v>162</v>
      </c>
      <c r="T838" s="78">
        <v>1368.66</v>
      </c>
      <c r="U838" s="78">
        <v>1368.66</v>
      </c>
      <c r="V838" s="78">
        <v>1347.82</v>
      </c>
      <c r="W838" s="78">
        <v>1358.71</v>
      </c>
      <c r="X838" s="78">
        <v>13895424</v>
      </c>
    </row>
    <row r="839" spans="1:24" x14ac:dyDescent="0.2">
      <c r="A839" s="78" t="s">
        <v>996</v>
      </c>
      <c r="B839" s="78">
        <v>9.15</v>
      </c>
      <c r="C839" s="78">
        <v>9.31</v>
      </c>
      <c r="D839" s="78">
        <v>9.15</v>
      </c>
      <c r="E839" s="78">
        <v>9.26</v>
      </c>
      <c r="F839" s="78">
        <v>2048599</v>
      </c>
      <c r="G839" s="78">
        <v>9.1999999999999993</v>
      </c>
      <c r="H839" s="78">
        <v>9.26</v>
      </c>
      <c r="I839" s="78">
        <v>9.33</v>
      </c>
      <c r="J839" s="78">
        <v>15.56</v>
      </c>
      <c r="K839" s="78" t="s">
        <v>162</v>
      </c>
      <c r="L839" s="78">
        <v>0</v>
      </c>
      <c r="M839" s="78">
        <v>20485.990000000002</v>
      </c>
      <c r="N839" s="78">
        <v>19309.830000000002</v>
      </c>
      <c r="O839" s="78">
        <v>25136.9</v>
      </c>
      <c r="P839" s="78">
        <v>7.12</v>
      </c>
      <c r="Q839" s="78" t="s">
        <v>162</v>
      </c>
      <c r="R839" s="78">
        <v>47.25</v>
      </c>
      <c r="S839" s="78" t="s">
        <v>162</v>
      </c>
      <c r="T839" s="78">
        <v>1360.2</v>
      </c>
      <c r="U839" s="78">
        <v>1391.3</v>
      </c>
      <c r="V839" s="78">
        <v>1360.2</v>
      </c>
      <c r="W839" s="78">
        <v>1386.27</v>
      </c>
      <c r="X839" s="78">
        <v>18635117</v>
      </c>
    </row>
    <row r="840" spans="1:24" x14ac:dyDescent="0.2">
      <c r="A840" s="78" t="s">
        <v>997</v>
      </c>
      <c r="B840" s="78">
        <v>9.3000000000000007</v>
      </c>
      <c r="C840" s="78">
        <v>9.7899999999999991</v>
      </c>
      <c r="D840" s="78">
        <v>9.2100000000000009</v>
      </c>
      <c r="E840" s="78">
        <v>9.69</v>
      </c>
      <c r="F840" s="78">
        <v>8075740</v>
      </c>
      <c r="G840" s="78">
        <v>9.31</v>
      </c>
      <c r="H840" s="78">
        <v>9.2799999999999994</v>
      </c>
      <c r="I840" s="78">
        <v>9.35</v>
      </c>
      <c r="J840" s="78">
        <v>15.37</v>
      </c>
      <c r="K840" s="78" t="s">
        <v>162</v>
      </c>
      <c r="L840" s="78">
        <v>0</v>
      </c>
      <c r="M840" s="78">
        <v>80757.399999999994</v>
      </c>
      <c r="N840" s="78">
        <v>30311.79</v>
      </c>
      <c r="O840" s="78">
        <v>29241.52</v>
      </c>
      <c r="P840" s="78">
        <v>11.77</v>
      </c>
      <c r="Q840" s="78" t="s">
        <v>162</v>
      </c>
      <c r="R840" s="78">
        <v>47.93</v>
      </c>
      <c r="S840" s="78" t="s">
        <v>162</v>
      </c>
      <c r="T840" s="78">
        <v>1388.38</v>
      </c>
      <c r="U840" s="78">
        <v>1397.96</v>
      </c>
      <c r="V840" s="78">
        <v>1382.07</v>
      </c>
      <c r="W840" s="78">
        <v>1388.82</v>
      </c>
      <c r="X840" s="78">
        <v>18283794</v>
      </c>
    </row>
    <row r="841" spans="1:24" x14ac:dyDescent="0.2">
      <c r="A841" s="78" t="s">
        <v>998</v>
      </c>
      <c r="B841" s="78">
        <v>9.69</v>
      </c>
      <c r="C841" s="78">
        <v>9.7200000000000006</v>
      </c>
      <c r="D841" s="78">
        <v>9.52</v>
      </c>
      <c r="E841" s="78">
        <v>9.6</v>
      </c>
      <c r="F841" s="78">
        <v>3789521</v>
      </c>
      <c r="G841" s="78">
        <v>9.39</v>
      </c>
      <c r="H841" s="78">
        <v>9.2799999999999994</v>
      </c>
      <c r="I841" s="78">
        <v>9.35</v>
      </c>
      <c r="J841" s="78">
        <v>15.19</v>
      </c>
      <c r="K841" s="78" t="s">
        <v>162</v>
      </c>
      <c r="L841" s="78">
        <v>0</v>
      </c>
      <c r="M841" s="78">
        <v>37895.21</v>
      </c>
      <c r="N841" s="78">
        <v>34113.03</v>
      </c>
      <c r="O841" s="78">
        <v>29248.04</v>
      </c>
      <c r="P841" s="78">
        <v>10.1</v>
      </c>
      <c r="Q841" s="78" t="s">
        <v>162</v>
      </c>
      <c r="R841" s="78">
        <v>45.24</v>
      </c>
      <c r="S841" s="78" t="s">
        <v>162</v>
      </c>
      <c r="T841" s="78">
        <v>1388.47</v>
      </c>
      <c r="U841" s="78">
        <v>1404.71</v>
      </c>
      <c r="V841" s="78">
        <v>1374.3</v>
      </c>
      <c r="W841" s="78">
        <v>1404.71</v>
      </c>
      <c r="X841" s="78">
        <v>18787736</v>
      </c>
    </row>
    <row r="842" spans="1:24" x14ac:dyDescent="0.2">
      <c r="A842" s="78" t="s">
        <v>999</v>
      </c>
      <c r="B842" s="78">
        <v>9.6</v>
      </c>
      <c r="C842" s="78">
        <v>9.82</v>
      </c>
      <c r="D842" s="78">
        <v>9.5500000000000007</v>
      </c>
      <c r="E842" s="78">
        <v>9.7799999999999994</v>
      </c>
      <c r="F842" s="78">
        <v>5975248</v>
      </c>
      <c r="G842" s="78">
        <v>9.5</v>
      </c>
      <c r="H842" s="78">
        <v>9.32</v>
      </c>
      <c r="I842" s="78">
        <v>9.3800000000000008</v>
      </c>
      <c r="J842" s="78">
        <v>15.01</v>
      </c>
      <c r="K842" s="78" t="s">
        <v>162</v>
      </c>
      <c r="L842" s="78">
        <v>0</v>
      </c>
      <c r="M842" s="78">
        <v>59752.480000000003</v>
      </c>
      <c r="N842" s="78">
        <v>42692.79</v>
      </c>
      <c r="O842" s="78">
        <v>32617.71</v>
      </c>
      <c r="P842" s="78">
        <v>11.45</v>
      </c>
      <c r="Q842" s="78" t="s">
        <v>162</v>
      </c>
      <c r="R842" s="78">
        <v>46.43</v>
      </c>
      <c r="S842" s="78" t="s">
        <v>162</v>
      </c>
      <c r="T842" s="78">
        <v>1405.44</v>
      </c>
      <c r="U842" s="78">
        <v>1415.33</v>
      </c>
      <c r="V842" s="78">
        <v>1398.15</v>
      </c>
      <c r="W842" s="78">
        <v>1411.74</v>
      </c>
      <c r="X842" s="78">
        <v>19457801</v>
      </c>
    </row>
    <row r="843" spans="1:24" x14ac:dyDescent="0.2">
      <c r="A843" s="78" t="s">
        <v>1000</v>
      </c>
      <c r="B843" s="78">
        <v>9.83</v>
      </c>
      <c r="C843" s="78">
        <v>9.8699999999999992</v>
      </c>
      <c r="D843" s="78">
        <v>9.69</v>
      </c>
      <c r="E843" s="78">
        <v>9.7799999999999994</v>
      </c>
      <c r="F843" s="78">
        <v>3295933</v>
      </c>
      <c r="G843" s="78">
        <v>9.6199999999999992</v>
      </c>
      <c r="H843" s="78">
        <v>9.3800000000000008</v>
      </c>
      <c r="I843" s="78">
        <v>9.41</v>
      </c>
      <c r="J843" s="78">
        <v>14.83</v>
      </c>
      <c r="K843" s="78" t="s">
        <v>162</v>
      </c>
      <c r="L843" s="78">
        <v>0</v>
      </c>
      <c r="M843" s="78">
        <v>32959.33</v>
      </c>
      <c r="N843" s="78">
        <v>46370.080000000002</v>
      </c>
      <c r="O843" s="78">
        <v>33963.14</v>
      </c>
      <c r="P843" s="78">
        <v>7.86</v>
      </c>
      <c r="Q843" s="78" t="s">
        <v>162</v>
      </c>
      <c r="R843" s="78">
        <v>46.92</v>
      </c>
      <c r="S843" s="78" t="s">
        <v>162</v>
      </c>
      <c r="T843" s="78">
        <v>1413.17</v>
      </c>
      <c r="U843" s="78">
        <v>1425.3</v>
      </c>
      <c r="V843" s="78">
        <v>1402.22</v>
      </c>
      <c r="W843" s="78">
        <v>1419.94</v>
      </c>
      <c r="X843" s="78">
        <v>20532463</v>
      </c>
    </row>
    <row r="844" spans="1:24" x14ac:dyDescent="0.2">
      <c r="A844" s="78" t="s">
        <v>1001</v>
      </c>
      <c r="B844" s="78">
        <v>9.77</v>
      </c>
      <c r="C844" s="78">
        <v>9.83</v>
      </c>
      <c r="D844" s="78">
        <v>9.68</v>
      </c>
      <c r="E844" s="78">
        <v>9.75</v>
      </c>
      <c r="F844" s="78">
        <v>3903697</v>
      </c>
      <c r="G844" s="78">
        <v>9.7200000000000006</v>
      </c>
      <c r="H844" s="78">
        <v>9.4600000000000009</v>
      </c>
      <c r="I844" s="78">
        <v>9.43</v>
      </c>
      <c r="J844" s="78">
        <v>14.64</v>
      </c>
      <c r="K844" s="78" t="s">
        <v>162</v>
      </c>
      <c r="L844" s="78">
        <v>0</v>
      </c>
      <c r="M844" s="78">
        <v>39036.97</v>
      </c>
      <c r="N844" s="78">
        <v>50080.28</v>
      </c>
      <c r="O844" s="78">
        <v>34695.050000000003</v>
      </c>
      <c r="P844" s="78">
        <v>5.88</v>
      </c>
      <c r="Q844" s="78" t="s">
        <v>162</v>
      </c>
      <c r="R844" s="78">
        <v>44.9</v>
      </c>
      <c r="S844" s="78" t="s">
        <v>162</v>
      </c>
      <c r="T844" s="78">
        <v>1419.81</v>
      </c>
      <c r="U844" s="78">
        <v>1428.67</v>
      </c>
      <c r="V844" s="78">
        <v>1412.16</v>
      </c>
      <c r="W844" s="78">
        <v>1422.6</v>
      </c>
      <c r="X844" s="78">
        <v>20417851</v>
      </c>
    </row>
    <row r="845" spans="1:24" x14ac:dyDescent="0.2">
      <c r="A845" s="78" t="s">
        <v>1002</v>
      </c>
      <c r="B845" s="78">
        <v>9.73</v>
      </c>
      <c r="C845" s="78">
        <v>9.9</v>
      </c>
      <c r="D845" s="78">
        <v>9.68</v>
      </c>
      <c r="E845" s="78">
        <v>9.86</v>
      </c>
      <c r="F845" s="78">
        <v>3811141</v>
      </c>
      <c r="G845" s="78">
        <v>9.75</v>
      </c>
      <c r="H845" s="78">
        <v>9.5299999999999994</v>
      </c>
      <c r="I845" s="78">
        <v>9.44</v>
      </c>
      <c r="J845" s="78">
        <v>14.44</v>
      </c>
      <c r="K845" s="78" t="s">
        <v>162</v>
      </c>
      <c r="L845" s="78">
        <v>0</v>
      </c>
      <c r="M845" s="78">
        <v>38111.410000000003</v>
      </c>
      <c r="N845" s="78">
        <v>41551.08</v>
      </c>
      <c r="O845" s="78">
        <v>35931.43</v>
      </c>
      <c r="P845" s="78">
        <v>6.77</v>
      </c>
      <c r="Q845" s="78" t="s">
        <v>162</v>
      </c>
      <c r="R845" s="78">
        <v>43.84</v>
      </c>
      <c r="S845" s="78" t="s">
        <v>162</v>
      </c>
      <c r="T845" s="78">
        <v>1421.68</v>
      </c>
      <c r="U845" s="78">
        <v>1423.89</v>
      </c>
      <c r="V845" s="78">
        <v>1406.21</v>
      </c>
      <c r="W845" s="78">
        <v>1411.64</v>
      </c>
      <c r="X845" s="78">
        <v>19215140</v>
      </c>
    </row>
    <row r="846" spans="1:24" x14ac:dyDescent="0.2">
      <c r="A846" s="78" t="s">
        <v>1003</v>
      </c>
      <c r="B846" s="78">
        <v>9.86</v>
      </c>
      <c r="C846" s="78">
        <v>9.8699999999999992</v>
      </c>
      <c r="D846" s="78">
        <v>9.6999999999999993</v>
      </c>
      <c r="E846" s="78">
        <v>9.7899999999999991</v>
      </c>
      <c r="F846" s="78">
        <v>2703652</v>
      </c>
      <c r="G846" s="78">
        <v>9.7899999999999991</v>
      </c>
      <c r="H846" s="78">
        <v>9.59</v>
      </c>
      <c r="I846" s="78">
        <v>9.4700000000000006</v>
      </c>
      <c r="J846" s="78">
        <v>14.24</v>
      </c>
      <c r="K846" s="78" t="s">
        <v>162</v>
      </c>
      <c r="L846" s="78">
        <v>0</v>
      </c>
      <c r="M846" s="78">
        <v>27036.52</v>
      </c>
      <c r="N846" s="78">
        <v>39379.339999999997</v>
      </c>
      <c r="O846" s="78">
        <v>36746.19</v>
      </c>
      <c r="P846" s="78">
        <v>7.81</v>
      </c>
      <c r="Q846" s="78" t="s">
        <v>162</v>
      </c>
      <c r="R846" s="78">
        <v>39.44</v>
      </c>
      <c r="S846" s="78" t="s">
        <v>162</v>
      </c>
      <c r="T846" s="78">
        <v>1411.99</v>
      </c>
      <c r="U846" s="78">
        <v>1411.99</v>
      </c>
      <c r="V846" s="78">
        <v>1381.94</v>
      </c>
      <c r="W846" s="78">
        <v>1393.89</v>
      </c>
      <c r="X846" s="78">
        <v>18228061</v>
      </c>
    </row>
    <row r="847" spans="1:24" x14ac:dyDescent="0.2">
      <c r="A847" s="78" t="s">
        <v>1004</v>
      </c>
      <c r="B847" s="78">
        <v>9.77</v>
      </c>
      <c r="C847" s="78">
        <v>9.84</v>
      </c>
      <c r="D847" s="78">
        <v>9.6199999999999992</v>
      </c>
      <c r="E847" s="78">
        <v>9.7899999999999991</v>
      </c>
      <c r="F847" s="78">
        <v>3076537</v>
      </c>
      <c r="G847" s="78">
        <v>9.7899999999999991</v>
      </c>
      <c r="H847" s="78">
        <v>9.64</v>
      </c>
      <c r="I847" s="78">
        <v>9.49</v>
      </c>
      <c r="J847" s="78">
        <v>14.05</v>
      </c>
      <c r="K847" s="78" t="s">
        <v>162</v>
      </c>
      <c r="L847" s="78">
        <v>0</v>
      </c>
      <c r="M847" s="78">
        <v>30765.37</v>
      </c>
      <c r="N847" s="78">
        <v>33581.919999999998</v>
      </c>
      <c r="O847" s="78">
        <v>38137.35</v>
      </c>
      <c r="P847" s="78">
        <v>8.64</v>
      </c>
      <c r="Q847" s="78" t="s">
        <v>162</v>
      </c>
      <c r="R847" s="78">
        <v>39.49</v>
      </c>
      <c r="S847" s="78" t="s">
        <v>162</v>
      </c>
      <c r="T847" s="78">
        <v>1392.35</v>
      </c>
      <c r="U847" s="78">
        <v>1410.73</v>
      </c>
      <c r="V847" s="78">
        <v>1379.49</v>
      </c>
      <c r="W847" s="78">
        <v>1410.73</v>
      </c>
      <c r="X847" s="78">
        <v>18990540</v>
      </c>
    </row>
    <row r="848" spans="1:24" x14ac:dyDescent="0.2">
      <c r="A848" s="78" t="s">
        <v>1005</v>
      </c>
      <c r="B848" s="78">
        <v>9.7799999999999994</v>
      </c>
      <c r="C848" s="78">
        <v>10.06</v>
      </c>
      <c r="D848" s="78">
        <v>9.69</v>
      </c>
      <c r="E848" s="78">
        <v>9.7200000000000006</v>
      </c>
      <c r="F848" s="78">
        <v>4994170</v>
      </c>
      <c r="G848" s="78">
        <v>9.7799999999999994</v>
      </c>
      <c r="H848" s="78">
        <v>9.6999999999999993</v>
      </c>
      <c r="I848" s="78">
        <v>9.49</v>
      </c>
      <c r="J848" s="78">
        <v>13.85</v>
      </c>
      <c r="K848" s="78" t="s">
        <v>162</v>
      </c>
      <c r="L848" s="78">
        <v>0</v>
      </c>
      <c r="M848" s="78">
        <v>49941.7</v>
      </c>
      <c r="N848" s="78">
        <v>36978.39</v>
      </c>
      <c r="O848" s="78">
        <v>41674.239999999998</v>
      </c>
      <c r="P848" s="78">
        <v>11.13</v>
      </c>
      <c r="Q848" s="78" t="s">
        <v>162</v>
      </c>
      <c r="R848" s="78">
        <v>39.53</v>
      </c>
      <c r="S848" s="78" t="s">
        <v>162</v>
      </c>
      <c r="T848" s="78">
        <v>1410.39</v>
      </c>
      <c r="U848" s="78">
        <v>1418.68</v>
      </c>
      <c r="V848" s="78">
        <v>1384.26</v>
      </c>
      <c r="W848" s="78">
        <v>1384.58</v>
      </c>
      <c r="X848" s="78">
        <v>21751111</v>
      </c>
    </row>
    <row r="849" spans="1:24" x14ac:dyDescent="0.2">
      <c r="A849" s="78" t="s">
        <v>1006</v>
      </c>
      <c r="B849" s="78">
        <v>9.75</v>
      </c>
      <c r="C849" s="78">
        <v>9.77</v>
      </c>
      <c r="D849" s="78">
        <v>9.61</v>
      </c>
      <c r="E849" s="78">
        <v>9.65</v>
      </c>
      <c r="F849" s="78">
        <v>1958564</v>
      </c>
      <c r="G849" s="78">
        <v>9.76</v>
      </c>
      <c r="H849" s="78">
        <v>9.74</v>
      </c>
      <c r="I849" s="78">
        <v>9.5</v>
      </c>
      <c r="J849" s="78">
        <v>13.64</v>
      </c>
      <c r="K849" s="78" t="s">
        <v>162</v>
      </c>
      <c r="L849" s="78">
        <v>0</v>
      </c>
      <c r="M849" s="78">
        <v>19585.64</v>
      </c>
      <c r="N849" s="78">
        <v>33088.129999999997</v>
      </c>
      <c r="O849" s="78">
        <v>41584.199999999997</v>
      </c>
      <c r="P849" s="78">
        <v>8.4700000000000006</v>
      </c>
      <c r="Q849" s="78" t="s">
        <v>162</v>
      </c>
      <c r="R849" s="78">
        <v>39.33</v>
      </c>
      <c r="S849" s="78" t="s">
        <v>162</v>
      </c>
      <c r="T849" s="78">
        <v>1384.45</v>
      </c>
      <c r="U849" s="78">
        <v>1387.89</v>
      </c>
      <c r="V849" s="78">
        <v>1362.35</v>
      </c>
      <c r="W849" s="78">
        <v>1363.88</v>
      </c>
      <c r="X849" s="78">
        <v>16514057</v>
      </c>
    </row>
    <row r="850" spans="1:24" x14ac:dyDescent="0.2">
      <c r="A850" s="78" t="s">
        <v>1007</v>
      </c>
      <c r="B850" s="78">
        <v>9.65</v>
      </c>
      <c r="C850" s="78">
        <v>9.81</v>
      </c>
      <c r="D850" s="78">
        <v>9.61</v>
      </c>
      <c r="E850" s="78">
        <v>9.6999999999999993</v>
      </c>
      <c r="F850" s="78">
        <v>2026313</v>
      </c>
      <c r="G850" s="78">
        <v>9.73</v>
      </c>
      <c r="H850" s="78">
        <v>9.74</v>
      </c>
      <c r="I850" s="78">
        <v>9.51</v>
      </c>
      <c r="J850" s="78">
        <v>13.44</v>
      </c>
      <c r="K850" s="78" t="s">
        <v>162</v>
      </c>
      <c r="L850" s="78">
        <v>0</v>
      </c>
      <c r="M850" s="78">
        <v>20263.13</v>
      </c>
      <c r="N850" s="78">
        <v>29518.47</v>
      </c>
      <c r="O850" s="78">
        <v>35534.78</v>
      </c>
      <c r="P850" s="78">
        <v>8.09</v>
      </c>
      <c r="Q850" s="78" t="s">
        <v>162</v>
      </c>
      <c r="R850" s="78">
        <v>35.33</v>
      </c>
      <c r="S850" s="78" t="s">
        <v>162</v>
      </c>
      <c r="T850" s="78">
        <v>1361.57</v>
      </c>
      <c r="U850" s="78">
        <v>1372.12</v>
      </c>
      <c r="V850" s="78">
        <v>1351.77</v>
      </c>
      <c r="W850" s="78">
        <v>1359.34</v>
      </c>
      <c r="X850" s="78">
        <v>15365743</v>
      </c>
    </row>
    <row r="851" spans="1:24" x14ac:dyDescent="0.2">
      <c r="A851" s="78" t="s">
        <v>1008</v>
      </c>
      <c r="B851" s="78">
        <v>9.6999999999999993</v>
      </c>
      <c r="C851" s="78">
        <v>9.9</v>
      </c>
      <c r="D851" s="78">
        <v>9.61</v>
      </c>
      <c r="E851" s="78">
        <v>9.85</v>
      </c>
      <c r="F851" s="78">
        <v>3140876</v>
      </c>
      <c r="G851" s="78">
        <v>9.74</v>
      </c>
      <c r="H851" s="78">
        <v>9.77</v>
      </c>
      <c r="I851" s="78">
        <v>9.52</v>
      </c>
      <c r="J851" s="78">
        <v>13.24</v>
      </c>
      <c r="K851" s="78" t="s">
        <v>162</v>
      </c>
      <c r="L851" s="78">
        <v>0</v>
      </c>
      <c r="M851" s="78">
        <v>31408.76</v>
      </c>
      <c r="N851" s="78">
        <v>30392.92</v>
      </c>
      <c r="O851" s="78">
        <v>34886.129999999997</v>
      </c>
      <c r="P851" s="78">
        <v>7.05</v>
      </c>
      <c r="Q851" s="78" t="s">
        <v>162</v>
      </c>
      <c r="R851" s="78">
        <v>33.96</v>
      </c>
      <c r="S851" s="78" t="s">
        <v>162</v>
      </c>
      <c r="T851" s="78">
        <v>1358.17</v>
      </c>
      <c r="U851" s="78">
        <v>1367.82</v>
      </c>
      <c r="V851" s="78">
        <v>1342.56</v>
      </c>
      <c r="W851" s="78">
        <v>1367.07</v>
      </c>
      <c r="X851" s="78">
        <v>17042173</v>
      </c>
    </row>
    <row r="852" spans="1:24" x14ac:dyDescent="0.2">
      <c r="A852" s="78" t="s">
        <v>1009</v>
      </c>
      <c r="B852" s="78">
        <v>9.83</v>
      </c>
      <c r="C852" s="78">
        <v>9.92</v>
      </c>
      <c r="D852" s="78">
        <v>9.7200000000000006</v>
      </c>
      <c r="E852" s="78">
        <v>9.8699999999999992</v>
      </c>
      <c r="F852" s="78">
        <v>2696570</v>
      </c>
      <c r="G852" s="78">
        <v>9.76</v>
      </c>
      <c r="H852" s="78">
        <v>9.7799999999999994</v>
      </c>
      <c r="I852" s="78">
        <v>9.5500000000000007</v>
      </c>
      <c r="J852" s="78">
        <v>13.04</v>
      </c>
      <c r="K852" s="78" t="s">
        <v>162</v>
      </c>
      <c r="L852" s="78">
        <v>0</v>
      </c>
      <c r="M852" s="78">
        <v>26965.7</v>
      </c>
      <c r="N852" s="78">
        <v>29632.99</v>
      </c>
      <c r="O852" s="78">
        <v>31607.45</v>
      </c>
      <c r="P852" s="78">
        <v>6.86</v>
      </c>
      <c r="Q852" s="78" t="s">
        <v>162</v>
      </c>
      <c r="R852" s="78">
        <v>37.57</v>
      </c>
      <c r="S852" s="78" t="s">
        <v>162</v>
      </c>
      <c r="T852" s="78">
        <v>1364.08</v>
      </c>
      <c r="U852" s="78">
        <v>1366.16</v>
      </c>
      <c r="V852" s="78">
        <v>1332.87</v>
      </c>
      <c r="W852" s="78">
        <v>1341.27</v>
      </c>
      <c r="X852" s="78">
        <v>19208905</v>
      </c>
    </row>
    <row r="853" spans="1:24" x14ac:dyDescent="0.2">
      <c r="A853" s="78" t="s">
        <v>1010</v>
      </c>
      <c r="B853" s="78">
        <v>9.84</v>
      </c>
      <c r="C853" s="78">
        <v>10.119999999999999</v>
      </c>
      <c r="D853" s="78">
        <v>9.81</v>
      </c>
      <c r="E853" s="78">
        <v>10.029999999999999</v>
      </c>
      <c r="F853" s="78">
        <v>7107051</v>
      </c>
      <c r="G853" s="78">
        <v>9.82</v>
      </c>
      <c r="H853" s="78">
        <v>9.8000000000000007</v>
      </c>
      <c r="I853" s="78">
        <v>9.59</v>
      </c>
      <c r="J853" s="78">
        <v>12.85</v>
      </c>
      <c r="K853" s="78" t="s">
        <v>162</v>
      </c>
      <c r="L853" s="78">
        <v>0</v>
      </c>
      <c r="M853" s="78">
        <v>71070.509999999995</v>
      </c>
      <c r="N853" s="78">
        <v>33858.75</v>
      </c>
      <c r="O853" s="78">
        <v>35418.57</v>
      </c>
      <c r="P853" s="78">
        <v>9.52</v>
      </c>
      <c r="Q853" s="78" t="s">
        <v>162</v>
      </c>
      <c r="R853" s="78">
        <v>40.04</v>
      </c>
      <c r="S853" s="78" t="s">
        <v>162</v>
      </c>
      <c r="T853" s="78">
        <v>1338.92</v>
      </c>
      <c r="U853" s="78">
        <v>1344.36</v>
      </c>
      <c r="V853" s="78">
        <v>1310.86</v>
      </c>
      <c r="W853" s="78">
        <v>1318.62</v>
      </c>
      <c r="X853" s="78">
        <v>16034403</v>
      </c>
    </row>
    <row r="854" spans="1:24" x14ac:dyDescent="0.2">
      <c r="A854" s="78" t="s">
        <v>1011</v>
      </c>
      <c r="B854" s="78">
        <v>10.029999999999999</v>
      </c>
      <c r="C854" s="78">
        <v>10.08</v>
      </c>
      <c r="D854" s="78">
        <v>9.6999999999999993</v>
      </c>
      <c r="E854" s="78">
        <v>9.75</v>
      </c>
      <c r="F854" s="78">
        <v>3533560</v>
      </c>
      <c r="G854" s="78">
        <v>9.84</v>
      </c>
      <c r="H854" s="78">
        <v>9.8000000000000007</v>
      </c>
      <c r="I854" s="78">
        <v>9.6300000000000008</v>
      </c>
      <c r="J854" s="78">
        <v>12.68</v>
      </c>
      <c r="K854" s="78" t="s">
        <v>162</v>
      </c>
      <c r="L854" s="78">
        <v>0</v>
      </c>
      <c r="M854" s="78">
        <v>35335.599999999999</v>
      </c>
      <c r="N854" s="78">
        <v>37008.74</v>
      </c>
      <c r="O854" s="78">
        <v>35048.43</v>
      </c>
      <c r="P854" s="78">
        <v>9.5</v>
      </c>
      <c r="Q854" s="78" t="s">
        <v>162</v>
      </c>
      <c r="R854" s="78">
        <v>38.44</v>
      </c>
      <c r="S854" s="78" t="s">
        <v>162</v>
      </c>
      <c r="T854" s="78">
        <v>1315.09</v>
      </c>
      <c r="U854" s="78">
        <v>1323.24</v>
      </c>
      <c r="V854" s="78">
        <v>1304.58</v>
      </c>
      <c r="W854" s="78">
        <v>1312.81</v>
      </c>
      <c r="X854" s="78">
        <v>11842502</v>
      </c>
    </row>
    <row r="855" spans="1:24" x14ac:dyDescent="0.2">
      <c r="A855" s="78" t="s">
        <v>1012</v>
      </c>
      <c r="B855" s="78">
        <v>9.7100000000000009</v>
      </c>
      <c r="C855" s="78">
        <v>9.81</v>
      </c>
      <c r="D855" s="78">
        <v>9.6</v>
      </c>
      <c r="E855" s="78">
        <v>9.69</v>
      </c>
      <c r="F855" s="78">
        <v>2958240</v>
      </c>
      <c r="G855" s="78">
        <v>9.84</v>
      </c>
      <c r="H855" s="78">
        <v>9.7799999999999994</v>
      </c>
      <c r="I855" s="78">
        <v>9.66</v>
      </c>
      <c r="J855" s="78">
        <v>12.53</v>
      </c>
      <c r="K855" s="78" t="s">
        <v>162</v>
      </c>
      <c r="L855" s="78">
        <v>0</v>
      </c>
      <c r="M855" s="78">
        <v>29582.400000000001</v>
      </c>
      <c r="N855" s="78">
        <v>38872.589999999997</v>
      </c>
      <c r="O855" s="78">
        <v>34195.53</v>
      </c>
      <c r="P855" s="78">
        <v>8.0399999999999991</v>
      </c>
      <c r="Q855" s="78" t="s">
        <v>162</v>
      </c>
      <c r="R855" s="78">
        <v>35.01</v>
      </c>
      <c r="S855" s="78" t="s">
        <v>162</v>
      </c>
      <c r="T855" s="78">
        <v>1309.96</v>
      </c>
      <c r="U855" s="78">
        <v>1321.93</v>
      </c>
      <c r="V855" s="78">
        <v>1300.76</v>
      </c>
      <c r="W855" s="78">
        <v>1305.92</v>
      </c>
      <c r="X855" s="78">
        <v>11155743</v>
      </c>
    </row>
    <row r="856" spans="1:24" x14ac:dyDescent="0.2">
      <c r="A856" s="78" t="s">
        <v>1013</v>
      </c>
      <c r="B856" s="78">
        <v>9.6999999999999993</v>
      </c>
      <c r="C856" s="78">
        <v>9.7899999999999991</v>
      </c>
      <c r="D856" s="78">
        <v>9.52</v>
      </c>
      <c r="E856" s="78">
        <v>9.76</v>
      </c>
      <c r="F856" s="78">
        <v>3015336</v>
      </c>
      <c r="G856" s="78">
        <v>9.82</v>
      </c>
      <c r="H856" s="78">
        <v>9.7799999999999994</v>
      </c>
      <c r="I856" s="78">
        <v>9.69</v>
      </c>
      <c r="J856" s="78">
        <v>12.37</v>
      </c>
      <c r="K856" s="78" t="s">
        <v>162</v>
      </c>
      <c r="L856" s="78">
        <v>0</v>
      </c>
      <c r="M856" s="78">
        <v>30153.360000000001</v>
      </c>
      <c r="N856" s="78">
        <v>38621.519999999997</v>
      </c>
      <c r="O856" s="78">
        <v>34507.22</v>
      </c>
      <c r="P856" s="78">
        <v>7.33</v>
      </c>
      <c r="Q856" s="78" t="s">
        <v>162</v>
      </c>
      <c r="R856" s="78">
        <v>36.68</v>
      </c>
      <c r="S856" s="78" t="s">
        <v>162</v>
      </c>
      <c r="T856" s="78">
        <v>1304.72</v>
      </c>
      <c r="U856" s="78">
        <v>1313.56</v>
      </c>
      <c r="V856" s="78">
        <v>1287.24</v>
      </c>
      <c r="W856" s="78">
        <v>1306.97</v>
      </c>
      <c r="X856" s="78">
        <v>12051162</v>
      </c>
    </row>
    <row r="857" spans="1:24" x14ac:dyDescent="0.2">
      <c r="A857" s="78" t="s">
        <v>1014</v>
      </c>
      <c r="B857" s="78">
        <v>9.6999999999999993</v>
      </c>
      <c r="C857" s="78">
        <v>9.82</v>
      </c>
      <c r="D857" s="78">
        <v>9.65</v>
      </c>
      <c r="E857" s="78">
        <v>9.76</v>
      </c>
      <c r="F857" s="78">
        <v>2295974</v>
      </c>
      <c r="G857" s="78">
        <v>9.8000000000000007</v>
      </c>
      <c r="H857" s="78">
        <v>9.7799999999999994</v>
      </c>
      <c r="I857" s="78">
        <v>9.7100000000000009</v>
      </c>
      <c r="J857" s="78">
        <v>12.22</v>
      </c>
      <c r="K857" s="78" t="s">
        <v>162</v>
      </c>
      <c r="L857" s="78">
        <v>0</v>
      </c>
      <c r="M857" s="78">
        <v>22959.74</v>
      </c>
      <c r="N857" s="78">
        <v>37820.32</v>
      </c>
      <c r="O857" s="78">
        <v>33726.65</v>
      </c>
      <c r="P857" s="78">
        <v>6.62</v>
      </c>
      <c r="Q857" s="78" t="s">
        <v>162</v>
      </c>
      <c r="R857" s="78">
        <v>34.909999999999997</v>
      </c>
      <c r="S857" s="78" t="s">
        <v>162</v>
      </c>
      <c r="T857" s="78">
        <v>1306.32</v>
      </c>
      <c r="U857" s="78">
        <v>1330.29</v>
      </c>
      <c r="V857" s="78">
        <v>1305.03</v>
      </c>
      <c r="W857" s="78">
        <v>1329.35</v>
      </c>
      <c r="X857" s="78">
        <v>12251800</v>
      </c>
    </row>
    <row r="858" spans="1:24" x14ac:dyDescent="0.2">
      <c r="A858" s="78" t="s">
        <v>1015</v>
      </c>
      <c r="B858" s="78">
        <v>9.76</v>
      </c>
      <c r="C858" s="78">
        <v>9.9600000000000009</v>
      </c>
      <c r="D858" s="78">
        <v>9.64</v>
      </c>
      <c r="E858" s="78">
        <v>9.8000000000000007</v>
      </c>
      <c r="F858" s="78">
        <v>3820591</v>
      </c>
      <c r="G858" s="78">
        <v>9.75</v>
      </c>
      <c r="H858" s="78">
        <v>9.7899999999999991</v>
      </c>
      <c r="I858" s="78">
        <v>9.74</v>
      </c>
      <c r="J858" s="78">
        <v>12.07</v>
      </c>
      <c r="K858" s="78" t="s">
        <v>162</v>
      </c>
      <c r="L858" s="78">
        <v>0</v>
      </c>
      <c r="M858" s="78">
        <v>38205.910000000003</v>
      </c>
      <c r="N858" s="78">
        <v>31247.4</v>
      </c>
      <c r="O858" s="78">
        <v>32553.07</v>
      </c>
      <c r="P858" s="78">
        <v>8.39</v>
      </c>
      <c r="Q858" s="78" t="s">
        <v>162</v>
      </c>
      <c r="R858" s="78">
        <v>33.6</v>
      </c>
      <c r="S858" s="78" t="s">
        <v>162</v>
      </c>
      <c r="T858" s="78">
        <v>1330.14</v>
      </c>
      <c r="U858" s="78">
        <v>1332.36</v>
      </c>
      <c r="V858" s="78">
        <v>1287.6400000000001</v>
      </c>
      <c r="W858" s="78">
        <v>1293.0899999999999</v>
      </c>
      <c r="X858" s="78">
        <v>14436101</v>
      </c>
    </row>
    <row r="859" spans="1:24" x14ac:dyDescent="0.2">
      <c r="A859" s="78" t="s">
        <v>1016</v>
      </c>
      <c r="B859" s="78">
        <v>9.76</v>
      </c>
      <c r="C859" s="78">
        <v>9.9</v>
      </c>
      <c r="D859" s="78">
        <v>9.61</v>
      </c>
      <c r="E859" s="78">
        <v>9.85</v>
      </c>
      <c r="F859" s="78">
        <v>3988043</v>
      </c>
      <c r="G859" s="78">
        <v>9.77</v>
      </c>
      <c r="H859" s="78">
        <v>9.81</v>
      </c>
      <c r="I859" s="78">
        <v>9.77</v>
      </c>
      <c r="J859" s="78">
        <v>11.93</v>
      </c>
      <c r="K859" s="78" t="s">
        <v>162</v>
      </c>
      <c r="L859" s="78">
        <v>0</v>
      </c>
      <c r="M859" s="78">
        <v>39880.43</v>
      </c>
      <c r="N859" s="78">
        <v>32156.37</v>
      </c>
      <c r="O859" s="78">
        <v>34582.550000000003</v>
      </c>
      <c r="P859" s="78">
        <v>8.69</v>
      </c>
      <c r="Q859" s="78" t="s">
        <v>162</v>
      </c>
      <c r="R859" s="78">
        <v>34.24</v>
      </c>
      <c r="S859" s="78" t="s">
        <v>162</v>
      </c>
      <c r="T859" s="78">
        <v>1291.49</v>
      </c>
      <c r="U859" s="78">
        <v>1291.49</v>
      </c>
      <c r="V859" s="78">
        <v>1255.69</v>
      </c>
      <c r="W859" s="78">
        <v>1271.8800000000001</v>
      </c>
      <c r="X859" s="78">
        <v>14051676</v>
      </c>
    </row>
    <row r="860" spans="1:24" x14ac:dyDescent="0.2">
      <c r="A860" s="78" t="s">
        <v>1017</v>
      </c>
      <c r="B860" s="78">
        <v>9.83</v>
      </c>
      <c r="C860" s="78">
        <v>10.029999999999999</v>
      </c>
      <c r="D860" s="78">
        <v>9.8000000000000007</v>
      </c>
      <c r="E860" s="78">
        <v>10.029999999999999</v>
      </c>
      <c r="F860" s="78">
        <v>5017920</v>
      </c>
      <c r="G860" s="78">
        <v>9.84</v>
      </c>
      <c r="H860" s="78">
        <v>9.84</v>
      </c>
      <c r="I860" s="78">
        <v>9.7899999999999991</v>
      </c>
      <c r="J860" s="78">
        <v>11.79</v>
      </c>
      <c r="K860" s="78" t="s">
        <v>162</v>
      </c>
      <c r="L860" s="78">
        <v>0</v>
      </c>
      <c r="M860" s="78">
        <v>50179.199999999997</v>
      </c>
      <c r="N860" s="78">
        <v>36275.730000000003</v>
      </c>
      <c r="O860" s="78">
        <v>37574.160000000003</v>
      </c>
      <c r="P860" s="78">
        <v>8.1999999999999993</v>
      </c>
      <c r="Q860" s="78" t="s">
        <v>162</v>
      </c>
      <c r="R860" s="78">
        <v>35.92</v>
      </c>
      <c r="S860" s="78" t="s">
        <v>162</v>
      </c>
      <c r="T860" s="78">
        <v>1271.43</v>
      </c>
      <c r="U860" s="78">
        <v>1288.67</v>
      </c>
      <c r="V860" s="78">
        <v>1270.3699999999999</v>
      </c>
      <c r="W860" s="78">
        <v>1285.77</v>
      </c>
      <c r="X860" s="78">
        <v>10526882</v>
      </c>
    </row>
    <row r="861" spans="1:24" x14ac:dyDescent="0.2">
      <c r="A861" s="78" t="s">
        <v>1018</v>
      </c>
      <c r="B861" s="78">
        <v>10.26</v>
      </c>
      <c r="C861" s="78">
        <v>10.35</v>
      </c>
      <c r="D861" s="78">
        <v>10.050000000000001</v>
      </c>
      <c r="E861" s="78">
        <v>10.18</v>
      </c>
      <c r="F861" s="78">
        <v>7274056</v>
      </c>
      <c r="G861" s="78">
        <v>9.92</v>
      </c>
      <c r="H861" s="78">
        <v>9.8699999999999992</v>
      </c>
      <c r="I861" s="78">
        <v>9.82</v>
      </c>
      <c r="J861" s="78">
        <v>11.64</v>
      </c>
      <c r="K861" s="78" t="s">
        <v>162</v>
      </c>
      <c r="L861" s="78">
        <v>0</v>
      </c>
      <c r="M861" s="78">
        <v>72740.56</v>
      </c>
      <c r="N861" s="78">
        <v>44793.17</v>
      </c>
      <c r="O861" s="78">
        <v>41707.339999999997</v>
      </c>
      <c r="P861" s="78">
        <v>9.11</v>
      </c>
      <c r="Q861" s="78" t="s">
        <v>162</v>
      </c>
      <c r="R861" s="78">
        <v>37.46</v>
      </c>
      <c r="S861" s="78" t="s">
        <v>162</v>
      </c>
      <c r="T861" s="78">
        <v>1289.0999999999999</v>
      </c>
      <c r="U861" s="78">
        <v>1316.04</v>
      </c>
      <c r="V861" s="78">
        <v>1286.6600000000001</v>
      </c>
      <c r="W861" s="78">
        <v>1314.53</v>
      </c>
      <c r="X861" s="78">
        <v>13836976</v>
      </c>
    </row>
    <row r="862" spans="1:24" x14ac:dyDescent="0.2">
      <c r="A862" s="78" t="s">
        <v>1019</v>
      </c>
      <c r="B862" s="78">
        <v>10.18</v>
      </c>
      <c r="C862" s="78">
        <v>10.23</v>
      </c>
      <c r="D862" s="78">
        <v>10.039999999999999</v>
      </c>
      <c r="E862" s="78">
        <v>10.18</v>
      </c>
      <c r="F862" s="78">
        <v>5870871</v>
      </c>
      <c r="G862" s="78">
        <v>10.01</v>
      </c>
      <c r="H862" s="78">
        <v>9.9</v>
      </c>
      <c r="I862" s="78">
        <v>9.84</v>
      </c>
      <c r="J862" s="78">
        <v>11.49</v>
      </c>
      <c r="K862" s="78" t="s">
        <v>162</v>
      </c>
      <c r="L862" s="78">
        <v>0</v>
      </c>
      <c r="M862" s="78">
        <v>58708.71</v>
      </c>
      <c r="N862" s="78">
        <v>51942.96</v>
      </c>
      <c r="O862" s="78">
        <v>44881.64</v>
      </c>
      <c r="P862" s="78">
        <v>7.8</v>
      </c>
      <c r="Q862" s="78" t="s">
        <v>162</v>
      </c>
      <c r="R862" s="78">
        <v>35.21</v>
      </c>
      <c r="S862" s="78" t="s">
        <v>162</v>
      </c>
      <c r="T862" s="78">
        <v>1315.75</v>
      </c>
      <c r="U862" s="78">
        <v>1337.53</v>
      </c>
      <c r="V862" s="78">
        <v>1310.84</v>
      </c>
      <c r="W862" s="78">
        <v>1331.76</v>
      </c>
      <c r="X862" s="78">
        <v>15257236</v>
      </c>
    </row>
    <row r="863" spans="1:24" x14ac:dyDescent="0.2">
      <c r="A863" s="78" t="s">
        <v>1020</v>
      </c>
      <c r="B863" s="78">
        <v>10.19</v>
      </c>
      <c r="C863" s="78">
        <v>10.49</v>
      </c>
      <c r="D863" s="78">
        <v>10.119999999999999</v>
      </c>
      <c r="E863" s="78">
        <v>10.41</v>
      </c>
      <c r="F863" s="78">
        <v>11037060</v>
      </c>
      <c r="G863" s="78">
        <v>10.130000000000001</v>
      </c>
      <c r="H863" s="78">
        <v>9.94</v>
      </c>
      <c r="I863" s="78">
        <v>9.8699999999999992</v>
      </c>
      <c r="J863" s="78">
        <v>11.34</v>
      </c>
      <c r="K863" s="78" t="s">
        <v>162</v>
      </c>
      <c r="L863" s="78">
        <v>0</v>
      </c>
      <c r="M863" s="78">
        <v>110370.6</v>
      </c>
      <c r="N863" s="78">
        <v>66375.899999999994</v>
      </c>
      <c r="O863" s="78">
        <v>48811.65</v>
      </c>
      <c r="P863" s="78">
        <v>9.5399999999999991</v>
      </c>
      <c r="Q863" s="78" t="s">
        <v>162</v>
      </c>
      <c r="R863" s="78">
        <v>30.07</v>
      </c>
      <c r="S863" s="78" t="s">
        <v>162</v>
      </c>
      <c r="T863" s="78">
        <v>1330.19</v>
      </c>
      <c r="U863" s="78">
        <v>1345.35</v>
      </c>
      <c r="V863" s="78">
        <v>1329.07</v>
      </c>
      <c r="W863" s="78">
        <v>1342.74</v>
      </c>
      <c r="X863" s="78">
        <v>15005274</v>
      </c>
    </row>
    <row r="864" spans="1:24" x14ac:dyDescent="0.2">
      <c r="A864" s="78" t="s">
        <v>1021</v>
      </c>
      <c r="B864" s="78">
        <v>10.44</v>
      </c>
      <c r="C864" s="78">
        <v>10.84</v>
      </c>
      <c r="D864" s="78">
        <v>10.33</v>
      </c>
      <c r="E864" s="78">
        <v>10.75</v>
      </c>
      <c r="F864" s="78">
        <v>13392380</v>
      </c>
      <c r="G864" s="78">
        <v>10.31</v>
      </c>
      <c r="H864" s="78">
        <v>10.039999999999999</v>
      </c>
      <c r="I864" s="78">
        <v>9.92</v>
      </c>
      <c r="J864" s="78">
        <v>11.21</v>
      </c>
      <c r="K864" s="78" t="s">
        <v>162</v>
      </c>
      <c r="L864" s="78">
        <v>0</v>
      </c>
      <c r="M864" s="78">
        <v>133923.79999999999</v>
      </c>
      <c r="N864" s="78">
        <v>85184.58</v>
      </c>
      <c r="O864" s="78">
        <v>58670.47</v>
      </c>
      <c r="P864" s="78">
        <v>8.81</v>
      </c>
      <c r="Q864" s="78" t="s">
        <v>162</v>
      </c>
      <c r="R864" s="78">
        <v>35.979999999999997</v>
      </c>
      <c r="S864" s="78" t="s">
        <v>162</v>
      </c>
      <c r="T864" s="78">
        <v>1342.73</v>
      </c>
      <c r="U864" s="78">
        <v>1346.22</v>
      </c>
      <c r="V864" s="78">
        <v>1334.26</v>
      </c>
      <c r="W864" s="78">
        <v>1344.54</v>
      </c>
      <c r="X864" s="78">
        <v>13773804</v>
      </c>
    </row>
    <row r="865" spans="1:24" x14ac:dyDescent="0.2">
      <c r="A865" s="78" t="s">
        <v>1022</v>
      </c>
      <c r="B865" s="78">
        <v>10.65</v>
      </c>
      <c r="C865" s="78">
        <v>10.94</v>
      </c>
      <c r="D865" s="78">
        <v>10.42</v>
      </c>
      <c r="E865" s="78">
        <v>10.49</v>
      </c>
      <c r="F865" s="78">
        <v>12426185</v>
      </c>
      <c r="G865" s="78">
        <v>10.4</v>
      </c>
      <c r="H865" s="78">
        <v>10.119999999999999</v>
      </c>
      <c r="I865" s="78">
        <v>9.9499999999999993</v>
      </c>
      <c r="J865" s="78">
        <v>11.06</v>
      </c>
      <c r="K865" s="78" t="s">
        <v>162</v>
      </c>
      <c r="L865" s="78">
        <v>0</v>
      </c>
      <c r="M865" s="78">
        <v>124261.85</v>
      </c>
      <c r="N865" s="78">
        <v>100001.1</v>
      </c>
      <c r="O865" s="78">
        <v>68138.41</v>
      </c>
      <c r="P865" s="78">
        <v>7.37</v>
      </c>
      <c r="Q865" s="78" t="s">
        <v>162</v>
      </c>
      <c r="R865" s="78">
        <v>34.68</v>
      </c>
      <c r="S865" s="78" t="s">
        <v>162</v>
      </c>
      <c r="T865" s="78">
        <v>1339.98</v>
      </c>
      <c r="U865" s="78">
        <v>1343.58</v>
      </c>
      <c r="V865" s="78">
        <v>1324.19</v>
      </c>
      <c r="W865" s="78">
        <v>1325.94</v>
      </c>
      <c r="X865" s="78">
        <v>16091302</v>
      </c>
    </row>
    <row r="866" spans="1:24" x14ac:dyDescent="0.2">
      <c r="A866" s="78" t="s">
        <v>1023</v>
      </c>
      <c r="B866" s="78">
        <v>10.72</v>
      </c>
      <c r="C866" s="78">
        <v>11.11</v>
      </c>
      <c r="D866" s="78">
        <v>10.72</v>
      </c>
      <c r="E866" s="78">
        <v>10.91</v>
      </c>
      <c r="F866" s="78">
        <v>11960743</v>
      </c>
      <c r="G866" s="78">
        <v>10.55</v>
      </c>
      <c r="H866" s="78">
        <v>10.24</v>
      </c>
      <c r="I866" s="78">
        <v>10.01</v>
      </c>
      <c r="J866" s="78">
        <v>10.93</v>
      </c>
      <c r="K866" s="78" t="s">
        <v>162</v>
      </c>
      <c r="L866" s="78">
        <v>0</v>
      </c>
      <c r="M866" s="78">
        <v>119607.43</v>
      </c>
      <c r="N866" s="78">
        <v>109374.48</v>
      </c>
      <c r="O866" s="78">
        <v>77083.820000000007</v>
      </c>
      <c r="P866" s="78">
        <v>11.19</v>
      </c>
      <c r="Q866" s="78" t="s">
        <v>162</v>
      </c>
      <c r="R866" s="78">
        <v>42.37</v>
      </c>
      <c r="S866" s="78" t="s">
        <v>162</v>
      </c>
      <c r="T866" s="78">
        <v>1325.01</v>
      </c>
      <c r="U866" s="78">
        <v>1331.8</v>
      </c>
      <c r="V866" s="78">
        <v>1324.26</v>
      </c>
      <c r="W866" s="78">
        <v>1329.82</v>
      </c>
      <c r="X866" s="78">
        <v>12393537</v>
      </c>
    </row>
    <row r="867" spans="1:24" x14ac:dyDescent="0.2">
      <c r="A867" s="78" t="s">
        <v>1024</v>
      </c>
      <c r="B867" s="78">
        <v>10.82</v>
      </c>
      <c r="C867" s="78">
        <v>11.47</v>
      </c>
      <c r="D867" s="78">
        <v>10.65</v>
      </c>
      <c r="E867" s="78">
        <v>11.29</v>
      </c>
      <c r="F867" s="78">
        <v>17575392</v>
      </c>
      <c r="G867" s="78">
        <v>10.77</v>
      </c>
      <c r="H867" s="78">
        <v>10.39</v>
      </c>
      <c r="I867" s="78">
        <v>10.08</v>
      </c>
      <c r="J867" s="78">
        <v>10.8</v>
      </c>
      <c r="K867" s="78" t="s">
        <v>162</v>
      </c>
      <c r="L867" s="78">
        <v>0</v>
      </c>
      <c r="M867" s="78">
        <v>175753.92</v>
      </c>
      <c r="N867" s="78">
        <v>132783.51999999999</v>
      </c>
      <c r="O867" s="78">
        <v>92363.24</v>
      </c>
      <c r="P867" s="78">
        <v>11.17</v>
      </c>
      <c r="Q867" s="78" t="s">
        <v>162</v>
      </c>
      <c r="R867" s="78">
        <v>45.17</v>
      </c>
      <c r="S867" s="78" t="s">
        <v>162</v>
      </c>
      <c r="T867" s="78">
        <v>1330.32</v>
      </c>
      <c r="U867" s="78">
        <v>1363.12</v>
      </c>
      <c r="V867" s="78">
        <v>1321.2</v>
      </c>
      <c r="W867" s="78">
        <v>1360.69</v>
      </c>
      <c r="X867" s="78">
        <v>19490645</v>
      </c>
    </row>
    <row r="868" spans="1:24" x14ac:dyDescent="0.2">
      <c r="A868" s="78" t="s">
        <v>1025</v>
      </c>
      <c r="B868" s="78">
        <v>11.27</v>
      </c>
      <c r="C868" s="78">
        <v>11.27</v>
      </c>
      <c r="D868" s="78">
        <v>11</v>
      </c>
      <c r="E868" s="78">
        <v>11.19</v>
      </c>
      <c r="F868" s="78">
        <v>9002378</v>
      </c>
      <c r="G868" s="78">
        <v>10.93</v>
      </c>
      <c r="H868" s="78">
        <v>10.53</v>
      </c>
      <c r="I868" s="78">
        <v>10.16</v>
      </c>
      <c r="J868" s="78">
        <v>10.67</v>
      </c>
      <c r="K868" s="78" t="s">
        <v>162</v>
      </c>
      <c r="L868" s="78">
        <v>0</v>
      </c>
      <c r="M868" s="78">
        <v>90023.78</v>
      </c>
      <c r="N868" s="78">
        <v>128714.16</v>
      </c>
      <c r="O868" s="78">
        <v>97545.03</v>
      </c>
      <c r="P868" s="78">
        <v>11.62</v>
      </c>
      <c r="Q868" s="78" t="s">
        <v>162</v>
      </c>
      <c r="R868" s="78">
        <v>42.24</v>
      </c>
      <c r="S868" s="78" t="s">
        <v>162</v>
      </c>
      <c r="T868" s="78">
        <v>1357.53</v>
      </c>
      <c r="U868" s="78">
        <v>1368.53</v>
      </c>
      <c r="V868" s="78">
        <v>1353.95</v>
      </c>
      <c r="W868" s="78">
        <v>1365.74</v>
      </c>
      <c r="X868" s="78">
        <v>15491641</v>
      </c>
    </row>
    <row r="869" spans="1:24" x14ac:dyDescent="0.2">
      <c r="A869" s="78" t="s">
        <v>1026</v>
      </c>
      <c r="B869" s="78">
        <v>11.1</v>
      </c>
      <c r="C869" s="78">
        <v>11.19</v>
      </c>
      <c r="D869" s="78">
        <v>10.76</v>
      </c>
      <c r="E869" s="78">
        <v>10.82</v>
      </c>
      <c r="F869" s="78">
        <v>9981083</v>
      </c>
      <c r="G869" s="78">
        <v>10.94</v>
      </c>
      <c r="H869" s="78">
        <v>10.62</v>
      </c>
      <c r="I869" s="78">
        <v>10.220000000000001</v>
      </c>
      <c r="J869" s="78">
        <v>10.53</v>
      </c>
      <c r="K869" s="78" t="s">
        <v>162</v>
      </c>
      <c r="L869" s="78">
        <v>0</v>
      </c>
      <c r="M869" s="78">
        <v>99810.83</v>
      </c>
      <c r="N869" s="78">
        <v>121891.56</v>
      </c>
      <c r="O869" s="78">
        <v>103538.07</v>
      </c>
      <c r="P869" s="78">
        <v>8.23</v>
      </c>
      <c r="Q869" s="78" t="s">
        <v>162</v>
      </c>
      <c r="R869" s="78">
        <v>32.799999999999997</v>
      </c>
      <c r="S869" s="78" t="s">
        <v>162</v>
      </c>
      <c r="T869" s="78">
        <v>1365.18</v>
      </c>
      <c r="U869" s="78">
        <v>1381.46</v>
      </c>
      <c r="V869" s="78">
        <v>1361.33</v>
      </c>
      <c r="W869" s="78">
        <v>1362.03</v>
      </c>
      <c r="X869" s="78">
        <v>16000260</v>
      </c>
    </row>
    <row r="870" spans="1:24" x14ac:dyDescent="0.2">
      <c r="A870" s="78" t="s">
        <v>1027</v>
      </c>
      <c r="B870" s="78">
        <v>10.82</v>
      </c>
      <c r="C870" s="78">
        <v>10.89</v>
      </c>
      <c r="D870" s="78">
        <v>10.71</v>
      </c>
      <c r="E870" s="78">
        <v>10.86</v>
      </c>
      <c r="F870" s="78">
        <v>4496555</v>
      </c>
      <c r="G870" s="78">
        <v>11.01</v>
      </c>
      <c r="H870" s="78">
        <v>10.71</v>
      </c>
      <c r="I870" s="78">
        <v>10.27</v>
      </c>
      <c r="J870" s="78">
        <v>10.4</v>
      </c>
      <c r="K870" s="78" t="s">
        <v>162</v>
      </c>
      <c r="L870" s="78">
        <v>0</v>
      </c>
      <c r="M870" s="78">
        <v>44965.55</v>
      </c>
      <c r="N870" s="78">
        <v>106032.3</v>
      </c>
      <c r="O870" s="78">
        <v>103016.7</v>
      </c>
      <c r="P870" s="78">
        <v>3.89</v>
      </c>
      <c r="Q870" s="78" t="s">
        <v>162</v>
      </c>
      <c r="R870" s="78">
        <v>32.89</v>
      </c>
      <c r="S870" s="78" t="s">
        <v>162</v>
      </c>
      <c r="T870" s="78">
        <v>1368.06</v>
      </c>
      <c r="U870" s="78">
        <v>1381.44</v>
      </c>
      <c r="V870" s="78">
        <v>1368.06</v>
      </c>
      <c r="W870" s="78">
        <v>1377.44</v>
      </c>
      <c r="X870" s="78">
        <v>14450098</v>
      </c>
    </row>
    <row r="871" spans="1:24" x14ac:dyDescent="0.2">
      <c r="A871" s="78" t="s">
        <v>1028</v>
      </c>
      <c r="B871" s="78">
        <v>10.86</v>
      </c>
      <c r="C871" s="78">
        <v>10.98</v>
      </c>
      <c r="D871" s="78">
        <v>10.8</v>
      </c>
      <c r="E871" s="78">
        <v>10.92</v>
      </c>
      <c r="F871" s="78">
        <v>5348301</v>
      </c>
      <c r="G871" s="78">
        <v>11.02</v>
      </c>
      <c r="H871" s="78">
        <v>10.78</v>
      </c>
      <c r="I871" s="78">
        <v>10.33</v>
      </c>
      <c r="J871" s="78">
        <v>10.27</v>
      </c>
      <c r="K871" s="78" t="s">
        <v>162</v>
      </c>
      <c r="L871" s="78">
        <v>0</v>
      </c>
      <c r="M871" s="78">
        <v>53483.01</v>
      </c>
      <c r="N871" s="78">
        <v>92807.42</v>
      </c>
      <c r="O871" s="78">
        <v>101090.95</v>
      </c>
      <c r="P871" s="78">
        <v>1.95</v>
      </c>
      <c r="Q871" s="78" t="s">
        <v>162</v>
      </c>
      <c r="R871" s="78">
        <v>29.58</v>
      </c>
      <c r="S871" s="78" t="s">
        <v>162</v>
      </c>
      <c r="T871" s="78">
        <v>1379.47</v>
      </c>
      <c r="U871" s="78">
        <v>1397.97</v>
      </c>
      <c r="V871" s="78">
        <v>1379.47</v>
      </c>
      <c r="W871" s="78">
        <v>1397.78</v>
      </c>
      <c r="X871" s="78">
        <v>17239951</v>
      </c>
    </row>
    <row r="872" spans="1:24" x14ac:dyDescent="0.2">
      <c r="A872" s="78" t="s">
        <v>1029</v>
      </c>
      <c r="B872" s="78">
        <v>10.97</v>
      </c>
      <c r="C872" s="78">
        <v>10.97</v>
      </c>
      <c r="D872" s="78">
        <v>10.72</v>
      </c>
      <c r="E872" s="78">
        <v>10.75</v>
      </c>
      <c r="F872" s="78">
        <v>6132346</v>
      </c>
      <c r="G872" s="78">
        <v>10.91</v>
      </c>
      <c r="H872" s="78">
        <v>10.84</v>
      </c>
      <c r="I872" s="78">
        <v>10.37</v>
      </c>
      <c r="J872" s="78">
        <v>10.14</v>
      </c>
      <c r="K872" s="78" t="s">
        <v>162</v>
      </c>
      <c r="L872" s="78">
        <v>0</v>
      </c>
      <c r="M872" s="78">
        <v>61323.46</v>
      </c>
      <c r="N872" s="78">
        <v>69921.33</v>
      </c>
      <c r="O872" s="78">
        <v>101352.42</v>
      </c>
      <c r="P872" s="78">
        <v>1.69</v>
      </c>
      <c r="Q872" s="78" t="s">
        <v>162</v>
      </c>
      <c r="R872" s="78">
        <v>29.77</v>
      </c>
      <c r="S872" s="78" t="s">
        <v>162</v>
      </c>
      <c r="T872" s="78">
        <v>1398.15</v>
      </c>
      <c r="U872" s="78">
        <v>1402.75</v>
      </c>
      <c r="V872" s="78">
        <v>1393.11</v>
      </c>
      <c r="W872" s="78">
        <v>1396.44</v>
      </c>
      <c r="X872" s="78">
        <v>17256326</v>
      </c>
    </row>
    <row r="873" spans="1:24" x14ac:dyDescent="0.2">
      <c r="A873" s="78" t="s">
        <v>1030</v>
      </c>
      <c r="B873" s="78">
        <v>10.83</v>
      </c>
      <c r="C873" s="78">
        <v>10.83</v>
      </c>
      <c r="D873" s="78">
        <v>10.59</v>
      </c>
      <c r="E873" s="78">
        <v>10.71</v>
      </c>
      <c r="F873" s="78">
        <v>4447455</v>
      </c>
      <c r="G873" s="78">
        <v>10.81</v>
      </c>
      <c r="H873" s="78">
        <v>10.87</v>
      </c>
      <c r="I873" s="78">
        <v>10.4</v>
      </c>
      <c r="J873" s="78">
        <v>10</v>
      </c>
      <c r="K873" s="78" t="s">
        <v>162</v>
      </c>
      <c r="L873" s="78">
        <v>0</v>
      </c>
      <c r="M873" s="78">
        <v>44474.55</v>
      </c>
      <c r="N873" s="78">
        <v>60811.48</v>
      </c>
      <c r="O873" s="78">
        <v>94762.82</v>
      </c>
      <c r="P873" s="78">
        <v>1.65</v>
      </c>
      <c r="Q873" s="78" t="s">
        <v>162</v>
      </c>
      <c r="R873" s="78">
        <v>26.81</v>
      </c>
      <c r="S873" s="78" t="s">
        <v>162</v>
      </c>
      <c r="T873" s="78">
        <v>1396.26</v>
      </c>
      <c r="U873" s="78">
        <v>1397.1</v>
      </c>
      <c r="V873" s="78">
        <v>1370.08</v>
      </c>
      <c r="W873" s="78">
        <v>1384.31</v>
      </c>
      <c r="X873" s="78">
        <v>18046571</v>
      </c>
    </row>
    <row r="874" spans="1:24" x14ac:dyDescent="0.2">
      <c r="A874" s="78" t="s">
        <v>1031</v>
      </c>
      <c r="B874" s="78">
        <v>10.73</v>
      </c>
      <c r="C874" s="78">
        <v>10.94</v>
      </c>
      <c r="D874" s="78">
        <v>10.73</v>
      </c>
      <c r="E874" s="78">
        <v>10.82</v>
      </c>
      <c r="F874" s="78">
        <v>6855017</v>
      </c>
      <c r="G874" s="78">
        <v>10.81</v>
      </c>
      <c r="H874" s="78">
        <v>10.88</v>
      </c>
      <c r="I874" s="78">
        <v>10.46</v>
      </c>
      <c r="J874" s="78">
        <v>9.85</v>
      </c>
      <c r="K874" s="78" t="s">
        <v>162</v>
      </c>
      <c r="L874" s="78">
        <v>0</v>
      </c>
      <c r="M874" s="78">
        <v>68550.17</v>
      </c>
      <c r="N874" s="78">
        <v>54559.35</v>
      </c>
      <c r="O874" s="78">
        <v>88225.45</v>
      </c>
      <c r="P874" s="78">
        <v>1.48</v>
      </c>
      <c r="Q874" s="78" t="s">
        <v>162</v>
      </c>
      <c r="R874" s="78">
        <v>33.51</v>
      </c>
      <c r="S874" s="78" t="s">
        <v>162</v>
      </c>
      <c r="T874" s="78">
        <v>1384.72</v>
      </c>
      <c r="U874" s="78">
        <v>1394.52</v>
      </c>
      <c r="V874" s="78">
        <v>1378.95</v>
      </c>
      <c r="W874" s="78">
        <v>1380.3</v>
      </c>
      <c r="X874" s="78">
        <v>18617046</v>
      </c>
    </row>
    <row r="875" spans="1:24" x14ac:dyDescent="0.2">
      <c r="A875" s="78" t="s">
        <v>1032</v>
      </c>
      <c r="B875" s="78">
        <v>10.77</v>
      </c>
      <c r="C875" s="78">
        <v>10.87</v>
      </c>
      <c r="D875" s="78">
        <v>10.71</v>
      </c>
      <c r="E875" s="78">
        <v>10.87</v>
      </c>
      <c r="F875" s="78">
        <v>3927558</v>
      </c>
      <c r="G875" s="78">
        <v>10.81</v>
      </c>
      <c r="H875" s="78">
        <v>10.91</v>
      </c>
      <c r="I875" s="78">
        <v>10.52</v>
      </c>
      <c r="J875" s="78">
        <v>9.86</v>
      </c>
      <c r="K875" s="78" t="s">
        <v>162</v>
      </c>
      <c r="L875" s="78">
        <v>0</v>
      </c>
      <c r="M875" s="78">
        <v>39275.58</v>
      </c>
      <c r="N875" s="78">
        <v>53421.36</v>
      </c>
      <c r="O875" s="78">
        <v>79726.83</v>
      </c>
      <c r="P875" s="78">
        <v>3.56</v>
      </c>
      <c r="Q875" s="78" t="s">
        <v>162</v>
      </c>
      <c r="R875" s="78">
        <v>31.25</v>
      </c>
      <c r="S875" s="78" t="s">
        <v>162</v>
      </c>
      <c r="T875" s="78">
        <v>1382.87</v>
      </c>
      <c r="U875" s="78">
        <v>1392.49</v>
      </c>
      <c r="V875" s="78">
        <v>1377.93</v>
      </c>
      <c r="W875" s="78">
        <v>1392.45</v>
      </c>
      <c r="X875" s="78">
        <v>17949342</v>
      </c>
    </row>
    <row r="876" spans="1:24" x14ac:dyDescent="0.2">
      <c r="A876" s="78" t="s">
        <v>1033</v>
      </c>
      <c r="B876" s="78">
        <v>10.9</v>
      </c>
      <c r="C876" s="78">
        <v>11.14</v>
      </c>
      <c r="D876" s="78">
        <v>10.84</v>
      </c>
      <c r="E876" s="78">
        <v>11.11</v>
      </c>
      <c r="F876" s="78">
        <v>7411401</v>
      </c>
      <c r="G876" s="78">
        <v>10.85</v>
      </c>
      <c r="H876" s="78">
        <v>10.93</v>
      </c>
      <c r="I876" s="78">
        <v>10.59</v>
      </c>
      <c r="J876" s="78">
        <v>9.89</v>
      </c>
      <c r="K876" s="78" t="s">
        <v>162</v>
      </c>
      <c r="L876" s="78">
        <v>0</v>
      </c>
      <c r="M876" s="78">
        <v>74114.009999999995</v>
      </c>
      <c r="N876" s="78">
        <v>57547.55</v>
      </c>
      <c r="O876" s="78">
        <v>75177.48</v>
      </c>
      <c r="P876" s="78">
        <v>3.92</v>
      </c>
      <c r="Q876" s="78" t="s">
        <v>162</v>
      </c>
      <c r="R876" s="78">
        <v>36.28</v>
      </c>
      <c r="S876" s="78" t="s">
        <v>162</v>
      </c>
      <c r="T876" s="78">
        <v>1394.64</v>
      </c>
      <c r="U876" s="78">
        <v>1429</v>
      </c>
      <c r="V876" s="78">
        <v>1394.64</v>
      </c>
      <c r="W876" s="78">
        <v>1428.74</v>
      </c>
      <c r="X876" s="78">
        <v>22445292</v>
      </c>
    </row>
    <row r="877" spans="1:24" x14ac:dyDescent="0.2">
      <c r="A877" s="78" t="s">
        <v>1034</v>
      </c>
      <c r="B877" s="78">
        <v>11.11</v>
      </c>
      <c r="C877" s="78">
        <v>11.17</v>
      </c>
      <c r="D877" s="78">
        <v>10.92</v>
      </c>
      <c r="E877" s="78">
        <v>11.05</v>
      </c>
      <c r="F877" s="78">
        <v>6146479</v>
      </c>
      <c r="G877" s="78">
        <v>10.91</v>
      </c>
      <c r="H877" s="78">
        <v>10.91</v>
      </c>
      <c r="I877" s="78">
        <v>10.65</v>
      </c>
      <c r="J877" s="78">
        <v>9.91</v>
      </c>
      <c r="K877" s="78" t="s">
        <v>162</v>
      </c>
      <c r="L877" s="78">
        <v>0</v>
      </c>
      <c r="M877" s="78">
        <v>61464.79</v>
      </c>
      <c r="N877" s="78">
        <v>57575.82</v>
      </c>
      <c r="O877" s="78">
        <v>63748.57</v>
      </c>
      <c r="P877" s="78">
        <v>1.52</v>
      </c>
      <c r="Q877" s="78" t="s">
        <v>162</v>
      </c>
      <c r="R877" s="78">
        <v>36.549999999999997</v>
      </c>
      <c r="S877" s="78" t="s">
        <v>162</v>
      </c>
      <c r="T877" s="78">
        <v>1436.42</v>
      </c>
      <c r="U877" s="78">
        <v>1446.79</v>
      </c>
      <c r="V877" s="78">
        <v>1427.06</v>
      </c>
      <c r="W877" s="78">
        <v>1436.4</v>
      </c>
      <c r="X877" s="78">
        <v>24187900</v>
      </c>
    </row>
    <row r="878" spans="1:24" x14ac:dyDescent="0.2">
      <c r="A878" s="78" t="s">
        <v>1035</v>
      </c>
      <c r="B878" s="78">
        <v>11.05</v>
      </c>
      <c r="C878" s="78">
        <v>11.18</v>
      </c>
      <c r="D878" s="78">
        <v>11</v>
      </c>
      <c r="E878" s="78">
        <v>11.05</v>
      </c>
      <c r="F878" s="78">
        <v>5957662</v>
      </c>
      <c r="G878" s="78">
        <v>10.98</v>
      </c>
      <c r="H878" s="78">
        <v>10.9</v>
      </c>
      <c r="I878" s="78">
        <v>10.71</v>
      </c>
      <c r="J878" s="78">
        <v>9.93</v>
      </c>
      <c r="K878" s="78" t="s">
        <v>162</v>
      </c>
      <c r="L878" s="78">
        <v>0</v>
      </c>
      <c r="M878" s="78">
        <v>59576.62</v>
      </c>
      <c r="N878" s="78">
        <v>60596.23</v>
      </c>
      <c r="O878" s="78">
        <v>60703.86</v>
      </c>
      <c r="P878" s="78">
        <v>3.43</v>
      </c>
      <c r="Q878" s="78" t="s">
        <v>162</v>
      </c>
      <c r="R878" s="78">
        <v>36.32</v>
      </c>
      <c r="S878" s="78" t="s">
        <v>162</v>
      </c>
      <c r="T878" s="78">
        <v>1438.29</v>
      </c>
      <c r="U878" s="78">
        <v>1438.29</v>
      </c>
      <c r="V878" s="78">
        <v>1421.92</v>
      </c>
      <c r="W878" s="78">
        <v>1427.4</v>
      </c>
      <c r="X878" s="78">
        <v>19028784</v>
      </c>
    </row>
    <row r="879" spans="1:24" x14ac:dyDescent="0.2">
      <c r="A879" s="78" t="s">
        <v>1036</v>
      </c>
      <c r="B879" s="78">
        <v>11.1</v>
      </c>
      <c r="C879" s="78">
        <v>11.14</v>
      </c>
      <c r="D879" s="78">
        <v>10.82</v>
      </c>
      <c r="E879" s="78">
        <v>10.91</v>
      </c>
      <c r="F879" s="78">
        <v>5219873</v>
      </c>
      <c r="G879" s="78">
        <v>11</v>
      </c>
      <c r="H879" s="78">
        <v>10.9</v>
      </c>
      <c r="I879" s="78">
        <v>10.77</v>
      </c>
      <c r="J879" s="78">
        <v>9.9600000000000009</v>
      </c>
      <c r="K879" s="78" t="s">
        <v>162</v>
      </c>
      <c r="L879" s="78">
        <v>0</v>
      </c>
      <c r="M879" s="78">
        <v>52198.73</v>
      </c>
      <c r="N879" s="78">
        <v>57325.95</v>
      </c>
      <c r="O879" s="78">
        <v>55942.65</v>
      </c>
      <c r="P879" s="78">
        <v>1.82</v>
      </c>
      <c r="Q879" s="78" t="s">
        <v>162</v>
      </c>
      <c r="R879" s="78">
        <v>33.65</v>
      </c>
      <c r="S879" s="78" t="s">
        <v>162</v>
      </c>
      <c r="T879" s="78">
        <v>1428.63</v>
      </c>
      <c r="U879" s="78">
        <v>1447.91</v>
      </c>
      <c r="V879" s="78">
        <v>1421.24</v>
      </c>
      <c r="W879" s="78">
        <v>1447.88</v>
      </c>
      <c r="X879" s="78">
        <v>19577488</v>
      </c>
    </row>
    <row r="880" spans="1:24" x14ac:dyDescent="0.2">
      <c r="A880" s="78" t="s">
        <v>1037</v>
      </c>
      <c r="B880" s="78">
        <v>10.92</v>
      </c>
      <c r="C880" s="78">
        <v>11.4</v>
      </c>
      <c r="D880" s="78">
        <v>10.18</v>
      </c>
      <c r="E880" s="78">
        <v>11.3</v>
      </c>
      <c r="F880" s="78">
        <v>14079345</v>
      </c>
      <c r="G880" s="78">
        <v>11.08</v>
      </c>
      <c r="H880" s="78">
        <v>10.95</v>
      </c>
      <c r="I880" s="78">
        <v>10.83</v>
      </c>
      <c r="J880" s="78">
        <v>9.99</v>
      </c>
      <c r="K880" s="78" t="s">
        <v>162</v>
      </c>
      <c r="L880" s="78">
        <v>0</v>
      </c>
      <c r="M880" s="78">
        <v>140793.45000000001</v>
      </c>
      <c r="N880" s="78">
        <v>77629.52</v>
      </c>
      <c r="O880" s="78">
        <v>65525.440000000002</v>
      </c>
      <c r="P880" s="78">
        <v>2.81</v>
      </c>
      <c r="Q880" s="78" t="s">
        <v>162</v>
      </c>
      <c r="R880" s="78">
        <v>40.35</v>
      </c>
      <c r="S880" s="78" t="s">
        <v>162</v>
      </c>
      <c r="T880" s="78">
        <v>1450.1</v>
      </c>
      <c r="U880" s="78">
        <v>1465.67</v>
      </c>
      <c r="V880" s="78">
        <v>1446.04</v>
      </c>
      <c r="W880" s="78">
        <v>1461.72</v>
      </c>
      <c r="X880" s="78">
        <v>22099973</v>
      </c>
    </row>
    <row r="881" spans="1:24" x14ac:dyDescent="0.2">
      <c r="A881" s="78" t="s">
        <v>1038</v>
      </c>
      <c r="B881" s="78">
        <v>11.5</v>
      </c>
      <c r="C881" s="78">
        <v>11.5</v>
      </c>
      <c r="D881" s="78">
        <v>11.11</v>
      </c>
      <c r="E881" s="78">
        <v>11.16</v>
      </c>
      <c r="F881" s="78">
        <v>7659878</v>
      </c>
      <c r="G881" s="78">
        <v>11.09</v>
      </c>
      <c r="H881" s="78">
        <v>10.97</v>
      </c>
      <c r="I881" s="78">
        <v>10.88</v>
      </c>
      <c r="J881" s="78">
        <v>10.02</v>
      </c>
      <c r="K881" s="78" t="s">
        <v>162</v>
      </c>
      <c r="L881" s="78">
        <v>0</v>
      </c>
      <c r="M881" s="78">
        <v>76598.78</v>
      </c>
      <c r="N881" s="78">
        <v>78126.48</v>
      </c>
      <c r="O881" s="78">
        <v>67837.02</v>
      </c>
      <c r="P881" s="78">
        <v>2.99</v>
      </c>
      <c r="Q881" s="78" t="s">
        <v>162</v>
      </c>
      <c r="R881" s="78">
        <v>39.369999999999997</v>
      </c>
      <c r="S881" s="78" t="s">
        <v>162</v>
      </c>
      <c r="T881" s="78">
        <v>1461.21</v>
      </c>
      <c r="U881" s="78">
        <v>1461.49</v>
      </c>
      <c r="V881" s="78">
        <v>1439.86</v>
      </c>
      <c r="W881" s="78">
        <v>1443.81</v>
      </c>
      <c r="X881" s="78">
        <v>19962446</v>
      </c>
    </row>
    <row r="882" spans="1:24" x14ac:dyDescent="0.2">
      <c r="A882" s="78" t="s">
        <v>1039</v>
      </c>
      <c r="B882" s="78">
        <v>11.12</v>
      </c>
      <c r="C882" s="78">
        <v>11.13</v>
      </c>
      <c r="D882" s="78">
        <v>10.72</v>
      </c>
      <c r="E882" s="78">
        <v>10.87</v>
      </c>
      <c r="F882" s="78">
        <v>6381746</v>
      </c>
      <c r="G882" s="78">
        <v>11.06</v>
      </c>
      <c r="H882" s="78">
        <v>10.98</v>
      </c>
      <c r="I882" s="78">
        <v>10.91</v>
      </c>
      <c r="J882" s="78">
        <v>10.039999999999999</v>
      </c>
      <c r="K882" s="78" t="s">
        <v>162</v>
      </c>
      <c r="L882" s="78">
        <v>0</v>
      </c>
      <c r="M882" s="78">
        <v>63817.46</v>
      </c>
      <c r="N882" s="78">
        <v>78597.009999999995</v>
      </c>
      <c r="O882" s="78">
        <v>68086.41</v>
      </c>
      <c r="P882" s="78">
        <v>2.17</v>
      </c>
      <c r="Q882" s="78" t="s">
        <v>162</v>
      </c>
      <c r="R882" s="78">
        <v>43.13</v>
      </c>
      <c r="S882" s="78" t="s">
        <v>162</v>
      </c>
      <c r="T882" s="78">
        <v>1440.7</v>
      </c>
      <c r="U882" s="78">
        <v>1443.6</v>
      </c>
      <c r="V882" s="78">
        <v>1406.34</v>
      </c>
      <c r="W882" s="78">
        <v>1411.15</v>
      </c>
      <c r="X882" s="78">
        <v>18360054</v>
      </c>
    </row>
    <row r="883" spans="1:24" x14ac:dyDescent="0.2">
      <c r="A883" s="78" t="s">
        <v>1040</v>
      </c>
      <c r="B883" s="78">
        <v>10.85</v>
      </c>
      <c r="C883" s="78">
        <v>10.95</v>
      </c>
      <c r="D883" s="78">
        <v>10.72</v>
      </c>
      <c r="E883" s="78">
        <v>10.75</v>
      </c>
      <c r="F883" s="78">
        <v>2669395</v>
      </c>
      <c r="G883" s="78">
        <v>11</v>
      </c>
      <c r="H883" s="78">
        <v>10.99</v>
      </c>
      <c r="I883" s="78">
        <v>10.93</v>
      </c>
      <c r="J883" s="78">
        <v>10.07</v>
      </c>
      <c r="K883" s="78" t="s">
        <v>162</v>
      </c>
      <c r="L883" s="78">
        <v>0</v>
      </c>
      <c r="M883" s="78">
        <v>26693.95</v>
      </c>
      <c r="N883" s="78">
        <v>72020.479999999996</v>
      </c>
      <c r="O883" s="78">
        <v>66308.350000000006</v>
      </c>
      <c r="P883" s="78">
        <v>4.3499999999999996</v>
      </c>
      <c r="Q883" s="78" t="s">
        <v>162</v>
      </c>
      <c r="R883" s="78">
        <v>40.33</v>
      </c>
      <c r="S883" s="78" t="s">
        <v>162</v>
      </c>
      <c r="T883" s="78">
        <v>1411.76</v>
      </c>
      <c r="U883" s="78">
        <v>1427.32</v>
      </c>
      <c r="V883" s="78">
        <v>1411.76</v>
      </c>
      <c r="W883" s="78">
        <v>1420.54</v>
      </c>
      <c r="X883" s="78">
        <v>13789763</v>
      </c>
    </row>
    <row r="884" spans="1:24" x14ac:dyDescent="0.2">
      <c r="A884" s="78" t="s">
        <v>1041</v>
      </c>
      <c r="B884" s="78">
        <v>10.8</v>
      </c>
      <c r="C884" s="78">
        <v>11.09</v>
      </c>
      <c r="D884" s="78">
        <v>10.8</v>
      </c>
      <c r="E884" s="78">
        <v>10.82</v>
      </c>
      <c r="F884" s="78">
        <v>4145776</v>
      </c>
      <c r="G884" s="78">
        <v>10.98</v>
      </c>
      <c r="H884" s="78">
        <v>10.99</v>
      </c>
      <c r="I884" s="78">
        <v>10.93</v>
      </c>
      <c r="J884" s="78">
        <v>10.09</v>
      </c>
      <c r="K884" s="78" t="s">
        <v>162</v>
      </c>
      <c r="L884" s="78">
        <v>0</v>
      </c>
      <c r="M884" s="78">
        <v>41457.760000000002</v>
      </c>
      <c r="N884" s="78">
        <v>69872.28</v>
      </c>
      <c r="O884" s="78">
        <v>63599.11</v>
      </c>
      <c r="P884" s="78">
        <v>5.58</v>
      </c>
      <c r="Q884" s="78" t="s">
        <v>162</v>
      </c>
      <c r="R884" s="78">
        <v>37.31</v>
      </c>
      <c r="S884" s="78" t="s">
        <v>162</v>
      </c>
      <c r="T884" s="78">
        <v>1423.34</v>
      </c>
      <c r="U884" s="78">
        <v>1424.29</v>
      </c>
      <c r="V884" s="78">
        <v>1398.56</v>
      </c>
      <c r="W884" s="78">
        <v>1403.8</v>
      </c>
      <c r="X884" s="78">
        <v>13699751</v>
      </c>
    </row>
    <row r="885" spans="1:24" x14ac:dyDescent="0.2">
      <c r="A885" s="78" t="s">
        <v>1042</v>
      </c>
      <c r="B885" s="78">
        <v>10.88</v>
      </c>
      <c r="C885" s="78">
        <v>10.88</v>
      </c>
      <c r="D885" s="78">
        <v>10.58</v>
      </c>
      <c r="E885" s="78">
        <v>10.78</v>
      </c>
      <c r="F885" s="78">
        <v>3770517</v>
      </c>
      <c r="G885" s="78">
        <v>10.88</v>
      </c>
      <c r="H885" s="78">
        <v>10.98</v>
      </c>
      <c r="I885" s="78">
        <v>10.95</v>
      </c>
      <c r="J885" s="78">
        <v>10.11</v>
      </c>
      <c r="K885" s="78" t="s">
        <v>162</v>
      </c>
      <c r="L885" s="78">
        <v>0</v>
      </c>
      <c r="M885" s="78">
        <v>37705.17</v>
      </c>
      <c r="N885" s="78">
        <v>49254.62</v>
      </c>
      <c r="O885" s="78">
        <v>63442.07</v>
      </c>
      <c r="P885" s="78">
        <v>5</v>
      </c>
      <c r="Q885" s="78" t="s">
        <v>162</v>
      </c>
      <c r="R885" s="78">
        <v>36.119999999999997</v>
      </c>
      <c r="S885" s="78" t="s">
        <v>162</v>
      </c>
      <c r="T885" s="78">
        <v>1400.84</v>
      </c>
      <c r="U885" s="78">
        <v>1424.47</v>
      </c>
      <c r="V885" s="78">
        <v>1400.83</v>
      </c>
      <c r="W885" s="78">
        <v>1424.47</v>
      </c>
      <c r="X885" s="78">
        <v>11562446</v>
      </c>
    </row>
    <row r="886" spans="1:24" x14ac:dyDescent="0.2">
      <c r="A886" s="78" t="s">
        <v>1043</v>
      </c>
      <c r="B886" s="78">
        <v>10.8</v>
      </c>
      <c r="C886" s="78">
        <v>11.07</v>
      </c>
      <c r="D886" s="78">
        <v>10.73</v>
      </c>
      <c r="E886" s="78">
        <v>11.03</v>
      </c>
      <c r="F886" s="78">
        <v>4850552</v>
      </c>
      <c r="G886" s="78">
        <v>10.85</v>
      </c>
      <c r="H886" s="78">
        <v>10.97</v>
      </c>
      <c r="I886" s="78">
        <v>10.95</v>
      </c>
      <c r="J886" s="78">
        <v>10.14</v>
      </c>
      <c r="K886" s="78" t="s">
        <v>162</v>
      </c>
      <c r="L886" s="78">
        <v>0</v>
      </c>
      <c r="M886" s="78">
        <v>48505.52</v>
      </c>
      <c r="N886" s="78">
        <v>43635.97</v>
      </c>
      <c r="O886" s="78">
        <v>60881.22</v>
      </c>
      <c r="P886" s="78">
        <v>9.1999999999999993</v>
      </c>
      <c r="Q886" s="78" t="s">
        <v>162</v>
      </c>
      <c r="R886" s="78">
        <v>39.19</v>
      </c>
      <c r="S886" s="78" t="s">
        <v>162</v>
      </c>
      <c r="T886" s="78">
        <v>1428.37</v>
      </c>
      <c r="U886" s="78">
        <v>1453.12</v>
      </c>
      <c r="V886" s="78">
        <v>1427.93</v>
      </c>
      <c r="W886" s="78">
        <v>1452.84</v>
      </c>
      <c r="X886" s="78">
        <v>15490858</v>
      </c>
    </row>
    <row r="887" spans="1:24" x14ac:dyDescent="0.2">
      <c r="A887" s="78" t="s">
        <v>1044</v>
      </c>
      <c r="B887" s="78">
        <v>11</v>
      </c>
      <c r="C887" s="78">
        <v>11.25</v>
      </c>
      <c r="D887" s="78">
        <v>11</v>
      </c>
      <c r="E887" s="78">
        <v>11.22</v>
      </c>
      <c r="F887" s="78">
        <v>7375998</v>
      </c>
      <c r="G887" s="78">
        <v>10.92</v>
      </c>
      <c r="H887" s="78">
        <v>10.99</v>
      </c>
      <c r="I887" s="78">
        <v>10.95</v>
      </c>
      <c r="J887" s="78">
        <v>10.17</v>
      </c>
      <c r="K887" s="78" t="s">
        <v>162</v>
      </c>
      <c r="L887" s="78">
        <v>0</v>
      </c>
      <c r="M887" s="78">
        <v>73759.98</v>
      </c>
      <c r="N887" s="78">
        <v>45624.480000000003</v>
      </c>
      <c r="O887" s="78">
        <v>62110.74</v>
      </c>
      <c r="P887" s="78">
        <v>8.8699999999999992</v>
      </c>
      <c r="Q887" s="78" t="s">
        <v>162</v>
      </c>
      <c r="R887" s="78">
        <v>39.89</v>
      </c>
      <c r="S887" s="78" t="s">
        <v>162</v>
      </c>
      <c r="T887" s="78">
        <v>1457.51</v>
      </c>
      <c r="U887" s="78">
        <v>1465.04</v>
      </c>
      <c r="V887" s="78">
        <v>1452.71</v>
      </c>
      <c r="W887" s="78">
        <v>1465.03</v>
      </c>
      <c r="X887" s="78">
        <v>20826444</v>
      </c>
    </row>
    <row r="888" spans="1:24" x14ac:dyDescent="0.2">
      <c r="A888" s="78" t="s">
        <v>1045</v>
      </c>
      <c r="B888" s="78">
        <v>11.21</v>
      </c>
      <c r="C888" s="78">
        <v>11.71</v>
      </c>
      <c r="D888" s="78">
        <v>11.12</v>
      </c>
      <c r="E888" s="78">
        <v>11.64</v>
      </c>
      <c r="F888" s="78">
        <v>14679571</v>
      </c>
      <c r="G888" s="78">
        <v>11.1</v>
      </c>
      <c r="H888" s="78">
        <v>11.05</v>
      </c>
      <c r="I888" s="78">
        <v>10.97</v>
      </c>
      <c r="J888" s="78">
        <v>10.210000000000001</v>
      </c>
      <c r="K888" s="78" t="s">
        <v>162</v>
      </c>
      <c r="L888" s="78">
        <v>0</v>
      </c>
      <c r="M888" s="78">
        <v>146795.70000000001</v>
      </c>
      <c r="N888" s="78">
        <v>69644.83</v>
      </c>
      <c r="O888" s="78">
        <v>70832.649999999994</v>
      </c>
      <c r="P888" s="78">
        <v>8.82</v>
      </c>
      <c r="Q888" s="78" t="s">
        <v>162</v>
      </c>
      <c r="R888" s="78">
        <v>44.18</v>
      </c>
      <c r="S888" s="78" t="s">
        <v>162</v>
      </c>
      <c r="T888" s="78">
        <v>1468.09</v>
      </c>
      <c r="U888" s="78">
        <v>1479.83</v>
      </c>
      <c r="V888" s="78">
        <v>1461.23</v>
      </c>
      <c r="W888" s="78">
        <v>1477.67</v>
      </c>
      <c r="X888" s="78">
        <v>23968683</v>
      </c>
    </row>
    <row r="889" spans="1:24" x14ac:dyDescent="0.2">
      <c r="A889" s="78" t="s">
        <v>1046</v>
      </c>
      <c r="B889" s="78">
        <v>11.65</v>
      </c>
      <c r="C889" s="78">
        <v>11.98</v>
      </c>
      <c r="D889" s="78">
        <v>11.51</v>
      </c>
      <c r="E889" s="78">
        <v>11.91</v>
      </c>
      <c r="F889" s="78">
        <v>17892312</v>
      </c>
      <c r="G889" s="78">
        <v>11.32</v>
      </c>
      <c r="H889" s="78">
        <v>11.15</v>
      </c>
      <c r="I889" s="78">
        <v>11.03</v>
      </c>
      <c r="J889" s="78">
        <v>10.25</v>
      </c>
      <c r="K889" s="78" t="s">
        <v>162</v>
      </c>
      <c r="L889" s="78">
        <v>0</v>
      </c>
      <c r="M889" s="78">
        <v>178923.12</v>
      </c>
      <c r="N889" s="78">
        <v>97137.9</v>
      </c>
      <c r="O889" s="78">
        <v>83505.09</v>
      </c>
      <c r="P889" s="78">
        <v>9.09</v>
      </c>
      <c r="Q889" s="78" t="s">
        <v>162</v>
      </c>
      <c r="R889" s="78">
        <v>44.47</v>
      </c>
      <c r="S889" s="78" t="s">
        <v>162</v>
      </c>
      <c r="T889" s="78">
        <v>1478.33</v>
      </c>
      <c r="U889" s="78">
        <v>1495.81</v>
      </c>
      <c r="V889" s="78">
        <v>1472.89</v>
      </c>
      <c r="W889" s="78">
        <v>1495.51</v>
      </c>
      <c r="X889" s="78">
        <v>24424653</v>
      </c>
    </row>
    <row r="890" spans="1:24" x14ac:dyDescent="0.2">
      <c r="A890" s="78" t="s">
        <v>1047</v>
      </c>
      <c r="B890" s="78">
        <v>11.88</v>
      </c>
      <c r="C890" s="78">
        <v>12.08</v>
      </c>
      <c r="D890" s="78">
        <v>11.6</v>
      </c>
      <c r="E890" s="78">
        <v>12.02</v>
      </c>
      <c r="F890" s="78">
        <v>15074364</v>
      </c>
      <c r="G890" s="78">
        <v>11.56</v>
      </c>
      <c r="H890" s="78">
        <v>11.22</v>
      </c>
      <c r="I890" s="78">
        <v>11.08</v>
      </c>
      <c r="J890" s="78">
        <v>10.29</v>
      </c>
      <c r="K890" s="78" t="s">
        <v>162</v>
      </c>
      <c r="L890" s="78">
        <v>0</v>
      </c>
      <c r="M890" s="78">
        <v>150743.64000000001</v>
      </c>
      <c r="N890" s="78">
        <v>119745.59</v>
      </c>
      <c r="O890" s="78">
        <v>84500.11</v>
      </c>
      <c r="P890" s="78">
        <v>10.43</v>
      </c>
      <c r="Q890" s="78" t="s">
        <v>162</v>
      </c>
      <c r="R890" s="78">
        <v>42.32</v>
      </c>
      <c r="S890" s="78" t="s">
        <v>162</v>
      </c>
      <c r="T890" s="78">
        <v>1497.99</v>
      </c>
      <c r="U890" s="78">
        <v>1498.26</v>
      </c>
      <c r="V890" s="78">
        <v>1482.04</v>
      </c>
      <c r="W890" s="78">
        <v>1489.84</v>
      </c>
      <c r="X890" s="78">
        <v>21209165</v>
      </c>
    </row>
    <row r="891" spans="1:24" x14ac:dyDescent="0.2">
      <c r="A891" s="78" t="s">
        <v>1048</v>
      </c>
      <c r="B891" s="78">
        <v>11.94</v>
      </c>
      <c r="C891" s="78">
        <v>12.46</v>
      </c>
      <c r="D891" s="78">
        <v>11.73</v>
      </c>
      <c r="E891" s="78">
        <v>12.26</v>
      </c>
      <c r="F891" s="78">
        <v>13699307</v>
      </c>
      <c r="G891" s="78">
        <v>11.81</v>
      </c>
      <c r="H891" s="78">
        <v>11.33</v>
      </c>
      <c r="I891" s="78">
        <v>11.15</v>
      </c>
      <c r="J891" s="78">
        <v>10.33</v>
      </c>
      <c r="K891" s="78" t="s">
        <v>162</v>
      </c>
      <c r="L891" s="78">
        <v>0</v>
      </c>
      <c r="M891" s="78">
        <v>136993.06</v>
      </c>
      <c r="N891" s="78">
        <v>137443.09</v>
      </c>
      <c r="O891" s="78">
        <v>90539.54</v>
      </c>
      <c r="P891" s="78">
        <v>15.7</v>
      </c>
      <c r="Q891" s="78" t="s">
        <v>162</v>
      </c>
      <c r="R891" s="78">
        <v>44.09</v>
      </c>
      <c r="S891" s="78" t="s">
        <v>162</v>
      </c>
      <c r="T891" s="78">
        <v>1492.45</v>
      </c>
      <c r="U891" s="78">
        <v>1497.42</v>
      </c>
      <c r="V891" s="78">
        <v>1479.06</v>
      </c>
      <c r="W891" s="78">
        <v>1494.02</v>
      </c>
      <c r="X891" s="78">
        <v>21566028</v>
      </c>
    </row>
    <row r="892" spans="1:24" x14ac:dyDescent="0.2">
      <c r="A892" s="78" t="s">
        <v>1049</v>
      </c>
      <c r="B892" s="78">
        <v>12.19</v>
      </c>
      <c r="C892" s="78">
        <v>12.19</v>
      </c>
      <c r="D892" s="78">
        <v>11.94</v>
      </c>
      <c r="E892" s="78">
        <v>11.97</v>
      </c>
      <c r="F892" s="78">
        <v>9025894</v>
      </c>
      <c r="G892" s="78">
        <v>11.96</v>
      </c>
      <c r="H892" s="78">
        <v>11.44</v>
      </c>
      <c r="I892" s="78">
        <v>11.21</v>
      </c>
      <c r="J892" s="78">
        <v>10.38</v>
      </c>
      <c r="K892" s="78" t="s">
        <v>162</v>
      </c>
      <c r="L892" s="78">
        <v>0</v>
      </c>
      <c r="M892" s="78">
        <v>90258.94</v>
      </c>
      <c r="N892" s="78">
        <v>140742.89000000001</v>
      </c>
      <c r="O892" s="78">
        <v>93183.69</v>
      </c>
      <c r="P892" s="78">
        <v>16.440000000000001</v>
      </c>
      <c r="Q892" s="78" t="s">
        <v>162</v>
      </c>
      <c r="R892" s="78">
        <v>41.17</v>
      </c>
      <c r="S892" s="78" t="s">
        <v>162</v>
      </c>
      <c r="T892" s="78">
        <v>1491.41</v>
      </c>
      <c r="U892" s="78">
        <v>1506.47</v>
      </c>
      <c r="V892" s="78">
        <v>1484.71</v>
      </c>
      <c r="W892" s="78">
        <v>1504.91</v>
      </c>
      <c r="X892" s="78">
        <v>21773264</v>
      </c>
    </row>
    <row r="893" spans="1:24" x14ac:dyDescent="0.2">
      <c r="A893" s="78" t="s">
        <v>1050</v>
      </c>
      <c r="B893" s="78">
        <v>12</v>
      </c>
      <c r="C893" s="78">
        <v>12.09</v>
      </c>
      <c r="D893" s="78">
        <v>11.75</v>
      </c>
      <c r="E893" s="78">
        <v>11.76</v>
      </c>
      <c r="F893" s="78">
        <v>8964104</v>
      </c>
      <c r="G893" s="78">
        <v>11.98</v>
      </c>
      <c r="H893" s="78">
        <v>11.54</v>
      </c>
      <c r="I893" s="78">
        <v>11.27</v>
      </c>
      <c r="J893" s="78">
        <v>10.42</v>
      </c>
      <c r="K893" s="78" t="s">
        <v>162</v>
      </c>
      <c r="L893" s="78">
        <v>0</v>
      </c>
      <c r="M893" s="78">
        <v>89641.04</v>
      </c>
      <c r="N893" s="78">
        <v>129311.96</v>
      </c>
      <c r="O893" s="78">
        <v>99478.39</v>
      </c>
      <c r="P893" s="78">
        <v>15.85</v>
      </c>
      <c r="Q893" s="78" t="s">
        <v>162</v>
      </c>
      <c r="R893" s="78">
        <v>36.26</v>
      </c>
      <c r="S893" s="78" t="s">
        <v>162</v>
      </c>
      <c r="T893" s="78">
        <v>1506</v>
      </c>
      <c r="U893" s="78">
        <v>1532.31</v>
      </c>
      <c r="V893" s="78">
        <v>1502.39</v>
      </c>
      <c r="W893" s="78">
        <v>1513.01</v>
      </c>
      <c r="X893" s="78">
        <v>26218382</v>
      </c>
    </row>
    <row r="894" spans="1:24" x14ac:dyDescent="0.2">
      <c r="A894" s="78" t="s">
        <v>1051</v>
      </c>
      <c r="B894" s="78">
        <v>11.78</v>
      </c>
      <c r="C894" s="78">
        <v>12</v>
      </c>
      <c r="D894" s="78">
        <v>11.71</v>
      </c>
      <c r="E894" s="78">
        <v>11.98</v>
      </c>
      <c r="F894" s="78">
        <v>5559864</v>
      </c>
      <c r="G894" s="78">
        <v>12</v>
      </c>
      <c r="H894" s="78">
        <v>11.66</v>
      </c>
      <c r="I894" s="78">
        <v>11.32</v>
      </c>
      <c r="J894" s="78">
        <v>10.47</v>
      </c>
      <c r="K894" s="78" t="s">
        <v>162</v>
      </c>
      <c r="L894" s="78">
        <v>0</v>
      </c>
      <c r="M894" s="78">
        <v>55598.64</v>
      </c>
      <c r="N894" s="78">
        <v>104647.06</v>
      </c>
      <c r="O894" s="78">
        <v>100892.48</v>
      </c>
      <c r="P894" s="78">
        <v>15.05</v>
      </c>
      <c r="Q894" s="78" t="s">
        <v>162</v>
      </c>
      <c r="R894" s="78">
        <v>33.39</v>
      </c>
      <c r="S894" s="78" t="s">
        <v>162</v>
      </c>
      <c r="T894" s="78">
        <v>1512.4</v>
      </c>
      <c r="U894" s="78">
        <v>1524.33</v>
      </c>
      <c r="V894" s="78">
        <v>1506.88</v>
      </c>
      <c r="W894" s="78">
        <v>1524.12</v>
      </c>
      <c r="X894" s="78">
        <v>20829285</v>
      </c>
    </row>
    <row r="895" spans="1:24" x14ac:dyDescent="0.2">
      <c r="A895" s="78" t="s">
        <v>1052</v>
      </c>
      <c r="B895" s="78">
        <v>11.96</v>
      </c>
      <c r="C895" s="78">
        <v>12.14</v>
      </c>
      <c r="D895" s="78">
        <v>11.88</v>
      </c>
      <c r="E895" s="78">
        <v>12.03</v>
      </c>
      <c r="F895" s="78">
        <v>6500690</v>
      </c>
      <c r="G895" s="78">
        <v>12</v>
      </c>
      <c r="H895" s="78">
        <v>11.78</v>
      </c>
      <c r="I895" s="78">
        <v>11.38</v>
      </c>
      <c r="J895" s="78">
        <v>10.52</v>
      </c>
      <c r="K895" s="78" t="s">
        <v>162</v>
      </c>
      <c r="L895" s="78">
        <v>0</v>
      </c>
      <c r="M895" s="78">
        <v>65006.9</v>
      </c>
      <c r="N895" s="78">
        <v>87499.72</v>
      </c>
      <c r="O895" s="78">
        <v>103622.66</v>
      </c>
      <c r="P895" s="78">
        <v>16.12</v>
      </c>
      <c r="Q895" s="78" t="s">
        <v>162</v>
      </c>
      <c r="R895" s="78">
        <v>29.68</v>
      </c>
      <c r="S895" s="78" t="s">
        <v>162</v>
      </c>
      <c r="T895" s="78">
        <v>1522.57</v>
      </c>
      <c r="U895" s="78">
        <v>1528.57</v>
      </c>
      <c r="V895" s="78">
        <v>1517.3</v>
      </c>
      <c r="W895" s="78">
        <v>1526.14</v>
      </c>
      <c r="X895" s="78">
        <v>23470990</v>
      </c>
    </row>
    <row r="896" spans="1:24" x14ac:dyDescent="0.2">
      <c r="A896" s="78" t="s">
        <v>1053</v>
      </c>
      <c r="B896" s="78">
        <v>12</v>
      </c>
      <c r="C896" s="78">
        <v>12.1</v>
      </c>
      <c r="D896" s="78">
        <v>11.4</v>
      </c>
      <c r="E896" s="78">
        <v>11.4</v>
      </c>
      <c r="F896" s="78">
        <v>7980429</v>
      </c>
      <c r="G896" s="78">
        <v>11.83</v>
      </c>
      <c r="H896" s="78">
        <v>11.82</v>
      </c>
      <c r="I896" s="78">
        <v>11.4</v>
      </c>
      <c r="J896" s="78">
        <v>10.56</v>
      </c>
      <c r="K896" s="78" t="s">
        <v>162</v>
      </c>
      <c r="L896" s="78">
        <v>0</v>
      </c>
      <c r="M896" s="78">
        <v>79804.289999999994</v>
      </c>
      <c r="N896" s="78">
        <v>76061.960000000006</v>
      </c>
      <c r="O896" s="78">
        <v>106752.53</v>
      </c>
      <c r="P896" s="78">
        <v>15.26</v>
      </c>
      <c r="Q896" s="78" t="s">
        <v>162</v>
      </c>
      <c r="R896" s="78">
        <v>29.3</v>
      </c>
      <c r="S896" s="78" t="s">
        <v>162</v>
      </c>
      <c r="T896" s="78">
        <v>1527.07</v>
      </c>
      <c r="U896" s="78">
        <v>1529.4</v>
      </c>
      <c r="V896" s="78">
        <v>1471.61</v>
      </c>
      <c r="W896" s="78">
        <v>1473.13</v>
      </c>
      <c r="X896" s="78">
        <v>27119821</v>
      </c>
    </row>
    <row r="897" spans="1:24" x14ac:dyDescent="0.2">
      <c r="A897" s="78" t="s">
        <v>1054</v>
      </c>
      <c r="B897" s="78">
        <v>11.45</v>
      </c>
      <c r="C897" s="78">
        <v>11.68</v>
      </c>
      <c r="D897" s="78">
        <v>11.41</v>
      </c>
      <c r="E897" s="78">
        <v>11.68</v>
      </c>
      <c r="F897" s="78">
        <v>5490160</v>
      </c>
      <c r="G897" s="78">
        <v>11.77</v>
      </c>
      <c r="H897" s="78">
        <v>11.86</v>
      </c>
      <c r="I897" s="78">
        <v>11.43</v>
      </c>
      <c r="J897" s="78">
        <v>10.6</v>
      </c>
      <c r="K897" s="78" t="s">
        <v>162</v>
      </c>
      <c r="L897" s="78">
        <v>0</v>
      </c>
      <c r="M897" s="78">
        <v>54901.599999999999</v>
      </c>
      <c r="N897" s="78">
        <v>68990.490000000005</v>
      </c>
      <c r="O897" s="78">
        <v>104866.7</v>
      </c>
      <c r="P897" s="78">
        <v>16.309999999999999</v>
      </c>
      <c r="Q897" s="78" t="s">
        <v>162</v>
      </c>
      <c r="R897" s="78">
        <v>30.67</v>
      </c>
      <c r="S897" s="78" t="s">
        <v>162</v>
      </c>
      <c r="T897" s="78">
        <v>1473.52</v>
      </c>
      <c r="U897" s="78">
        <v>1481.06</v>
      </c>
      <c r="V897" s="78">
        <v>1456.5</v>
      </c>
      <c r="W897" s="78">
        <v>1479.12</v>
      </c>
      <c r="X897" s="78">
        <v>17503913</v>
      </c>
    </row>
    <row r="898" spans="1:24" x14ac:dyDescent="0.2">
      <c r="A898" s="78" t="s">
        <v>1055</v>
      </c>
      <c r="B898" s="78">
        <v>11.63</v>
      </c>
      <c r="C898" s="78">
        <v>11.78</v>
      </c>
      <c r="D898" s="78">
        <v>11.51</v>
      </c>
      <c r="E898" s="78">
        <v>11.73</v>
      </c>
      <c r="F898" s="78">
        <v>4551475</v>
      </c>
      <c r="G898" s="78">
        <v>11.76</v>
      </c>
      <c r="H898" s="78">
        <v>11.87</v>
      </c>
      <c r="I898" s="78">
        <v>11.46</v>
      </c>
      <c r="J898" s="78">
        <v>10.64</v>
      </c>
      <c r="K898" s="78" t="s">
        <v>162</v>
      </c>
      <c r="L898" s="78">
        <v>0</v>
      </c>
      <c r="M898" s="78">
        <v>45514.75</v>
      </c>
      <c r="N898" s="78">
        <v>60165.23</v>
      </c>
      <c r="O898" s="78">
        <v>94738.6</v>
      </c>
      <c r="P898" s="78">
        <v>17.149999999999999</v>
      </c>
      <c r="Q898" s="78" t="s">
        <v>162</v>
      </c>
      <c r="R898" s="78">
        <v>34.130000000000003</v>
      </c>
      <c r="S898" s="78" t="s">
        <v>162</v>
      </c>
      <c r="T898" s="78">
        <v>1477.31</v>
      </c>
      <c r="U898" s="78">
        <v>1492.61</v>
      </c>
      <c r="V898" s="78">
        <v>1474.65</v>
      </c>
      <c r="W898" s="78">
        <v>1490.79</v>
      </c>
      <c r="X898" s="78">
        <v>15765159</v>
      </c>
    </row>
    <row r="899" spans="1:24" x14ac:dyDescent="0.2">
      <c r="A899" s="78" t="s">
        <v>1056</v>
      </c>
      <c r="B899" s="78">
        <v>11.76</v>
      </c>
      <c r="C899" s="78">
        <v>11.87</v>
      </c>
      <c r="D899" s="78">
        <v>11.58</v>
      </c>
      <c r="E899" s="78">
        <v>11.77</v>
      </c>
      <c r="F899" s="78">
        <v>4337137</v>
      </c>
      <c r="G899" s="78">
        <v>11.72</v>
      </c>
      <c r="H899" s="78">
        <v>11.86</v>
      </c>
      <c r="I899" s="78">
        <v>11.5</v>
      </c>
      <c r="J899" s="78">
        <v>10.68</v>
      </c>
      <c r="K899" s="78" t="s">
        <v>162</v>
      </c>
      <c r="L899" s="78">
        <v>0</v>
      </c>
      <c r="M899" s="78">
        <v>43371.37</v>
      </c>
      <c r="N899" s="78">
        <v>57719.78</v>
      </c>
      <c r="O899" s="78">
        <v>81183.42</v>
      </c>
      <c r="P899" s="78">
        <v>24.58</v>
      </c>
      <c r="Q899" s="78" t="s">
        <v>162</v>
      </c>
      <c r="R899" s="78">
        <v>36.299999999999997</v>
      </c>
      <c r="S899" s="78" t="s">
        <v>162</v>
      </c>
      <c r="T899" s="78">
        <v>1492.1</v>
      </c>
      <c r="U899" s="78">
        <v>1501.39</v>
      </c>
      <c r="V899" s="78">
        <v>1486.28</v>
      </c>
      <c r="W899" s="78">
        <v>1499.12</v>
      </c>
      <c r="X899" s="78">
        <v>16834430</v>
      </c>
    </row>
    <row r="900" spans="1:24" x14ac:dyDescent="0.2">
      <c r="A900" s="78" t="s">
        <v>1057</v>
      </c>
      <c r="B900" s="78">
        <v>11.78</v>
      </c>
      <c r="C900" s="78">
        <v>11.79</v>
      </c>
      <c r="D900" s="78">
        <v>11.52</v>
      </c>
      <c r="E900" s="78">
        <v>11.55</v>
      </c>
      <c r="F900" s="78">
        <v>3180777</v>
      </c>
      <c r="G900" s="78">
        <v>11.63</v>
      </c>
      <c r="H900" s="78">
        <v>11.81</v>
      </c>
      <c r="I900" s="78">
        <v>11.52</v>
      </c>
      <c r="J900" s="78">
        <v>10.71</v>
      </c>
      <c r="K900" s="78" t="s">
        <v>162</v>
      </c>
      <c r="L900" s="78">
        <v>0</v>
      </c>
      <c r="M900" s="78">
        <v>31807.77</v>
      </c>
      <c r="N900" s="78">
        <v>51079.96</v>
      </c>
      <c r="O900" s="78">
        <v>69289.84</v>
      </c>
      <c r="P900" s="78">
        <v>23.43</v>
      </c>
      <c r="Q900" s="78" t="s">
        <v>162</v>
      </c>
      <c r="R900" s="78">
        <v>39.880000000000003</v>
      </c>
      <c r="S900" s="78" t="s">
        <v>162</v>
      </c>
      <c r="T900" s="78">
        <v>1496.96</v>
      </c>
      <c r="U900" s="78">
        <v>1496.96</v>
      </c>
      <c r="V900" s="78">
        <v>1480.18</v>
      </c>
      <c r="W900" s="78">
        <v>1483.35</v>
      </c>
      <c r="X900" s="78">
        <v>18443515</v>
      </c>
    </row>
    <row r="901" spans="1:24" x14ac:dyDescent="0.2">
      <c r="A901" s="78" t="s">
        <v>1058</v>
      </c>
      <c r="B901" s="78">
        <v>11.56</v>
      </c>
      <c r="C901" s="78">
        <v>11.69</v>
      </c>
      <c r="D901" s="78">
        <v>11.56</v>
      </c>
      <c r="E901" s="78">
        <v>11.68</v>
      </c>
      <c r="F901" s="78">
        <v>3033894</v>
      </c>
      <c r="G901" s="78">
        <v>11.68</v>
      </c>
      <c r="H901" s="78">
        <v>11.76</v>
      </c>
      <c r="I901" s="78">
        <v>11.54</v>
      </c>
      <c r="J901" s="78">
        <v>10.75</v>
      </c>
      <c r="K901" s="78" t="s">
        <v>162</v>
      </c>
      <c r="L901" s="78">
        <v>0</v>
      </c>
      <c r="M901" s="78">
        <v>30338.94</v>
      </c>
      <c r="N901" s="78">
        <v>41186.89</v>
      </c>
      <c r="O901" s="78">
        <v>58624.42</v>
      </c>
      <c r="P901" s="78">
        <v>22.28</v>
      </c>
      <c r="Q901" s="78" t="s">
        <v>162</v>
      </c>
      <c r="R901" s="78">
        <v>40.06</v>
      </c>
      <c r="S901" s="78" t="s">
        <v>162</v>
      </c>
      <c r="T901" s="78">
        <v>1485.51</v>
      </c>
      <c r="U901" s="78">
        <v>1502.04</v>
      </c>
      <c r="V901" s="78">
        <v>1483.04</v>
      </c>
      <c r="W901" s="78">
        <v>1500.99</v>
      </c>
      <c r="X901" s="78">
        <v>17264769</v>
      </c>
    </row>
    <row r="902" spans="1:24" x14ac:dyDescent="0.2">
      <c r="A902" s="78" t="s">
        <v>1059</v>
      </c>
      <c r="B902" s="78">
        <v>11.65</v>
      </c>
      <c r="C902" s="78">
        <v>11.96</v>
      </c>
      <c r="D902" s="78">
        <v>11.63</v>
      </c>
      <c r="E902" s="78">
        <v>11.88</v>
      </c>
      <c r="F902" s="78">
        <v>4959825</v>
      </c>
      <c r="G902" s="78">
        <v>11.72</v>
      </c>
      <c r="H902" s="78">
        <v>11.75</v>
      </c>
      <c r="I902" s="78">
        <v>11.59</v>
      </c>
      <c r="J902" s="78">
        <v>10.78</v>
      </c>
      <c r="K902" s="78" t="s">
        <v>162</v>
      </c>
      <c r="L902" s="78">
        <v>0</v>
      </c>
      <c r="M902" s="78">
        <v>49598.25</v>
      </c>
      <c r="N902" s="78">
        <v>40126.21</v>
      </c>
      <c r="O902" s="78">
        <v>54558.36</v>
      </c>
      <c r="P902" s="78">
        <v>25.78</v>
      </c>
      <c r="Q902" s="78" t="s">
        <v>162</v>
      </c>
      <c r="R902" s="78">
        <v>38.549999999999997</v>
      </c>
      <c r="S902" s="78" t="s">
        <v>162</v>
      </c>
      <c r="T902" s="78">
        <v>1501.04</v>
      </c>
      <c r="U902" s="78">
        <v>1517.42</v>
      </c>
      <c r="V902" s="78">
        <v>1497.89</v>
      </c>
      <c r="W902" s="78">
        <v>1517.42</v>
      </c>
      <c r="X902" s="78">
        <v>20795696</v>
      </c>
    </row>
    <row r="903" spans="1:24" x14ac:dyDescent="0.2">
      <c r="A903" s="78" t="s">
        <v>1060</v>
      </c>
      <c r="B903" s="78">
        <v>11.93</v>
      </c>
      <c r="C903" s="78">
        <v>12.01</v>
      </c>
      <c r="D903" s="78">
        <v>11.78</v>
      </c>
      <c r="E903" s="78">
        <v>11.95</v>
      </c>
      <c r="F903" s="78">
        <v>7161857</v>
      </c>
      <c r="G903" s="78">
        <v>11.77</v>
      </c>
      <c r="H903" s="78">
        <v>11.77</v>
      </c>
      <c r="I903" s="78">
        <v>11.65</v>
      </c>
      <c r="J903" s="78">
        <v>10.82</v>
      </c>
      <c r="K903" s="78" t="s">
        <v>162</v>
      </c>
      <c r="L903" s="78">
        <v>0</v>
      </c>
      <c r="M903" s="78">
        <v>71618.570000000007</v>
      </c>
      <c r="N903" s="78">
        <v>45346.98</v>
      </c>
      <c r="O903" s="78">
        <v>52756.11</v>
      </c>
      <c r="P903" s="78">
        <v>27.15</v>
      </c>
      <c r="Q903" s="78" t="s">
        <v>162</v>
      </c>
      <c r="R903" s="78">
        <v>40.75</v>
      </c>
      <c r="S903" s="78" t="s">
        <v>162</v>
      </c>
      <c r="T903" s="78">
        <v>1520.1</v>
      </c>
      <c r="U903" s="78">
        <v>1523.25</v>
      </c>
      <c r="V903" s="78">
        <v>1505.65</v>
      </c>
      <c r="W903" s="78">
        <v>1508.42</v>
      </c>
      <c r="X903" s="78">
        <v>22699612</v>
      </c>
    </row>
    <row r="904" spans="1:24" x14ac:dyDescent="0.2">
      <c r="A904" s="78" t="s">
        <v>1061</v>
      </c>
      <c r="B904" s="78">
        <v>11.89</v>
      </c>
      <c r="C904" s="78">
        <v>12.52</v>
      </c>
      <c r="D904" s="78">
        <v>11.84</v>
      </c>
      <c r="E904" s="78">
        <v>12.46</v>
      </c>
      <c r="F904" s="78">
        <v>14319391</v>
      </c>
      <c r="G904" s="78">
        <v>11.9</v>
      </c>
      <c r="H904" s="78">
        <v>11.81</v>
      </c>
      <c r="I904" s="78">
        <v>11.73</v>
      </c>
      <c r="J904" s="78">
        <v>10.86</v>
      </c>
      <c r="K904" s="78" t="s">
        <v>162</v>
      </c>
      <c r="L904" s="78">
        <v>0</v>
      </c>
      <c r="M904" s="78">
        <v>143193.91</v>
      </c>
      <c r="N904" s="78">
        <v>65311.49</v>
      </c>
      <c r="O904" s="78">
        <v>61515.63</v>
      </c>
      <c r="P904" s="78">
        <v>31.41</v>
      </c>
      <c r="Q904" s="78" t="s">
        <v>162</v>
      </c>
      <c r="R904" s="78">
        <v>44.35</v>
      </c>
      <c r="S904" s="78" t="s">
        <v>162</v>
      </c>
      <c r="T904" s="78">
        <v>1506.31</v>
      </c>
      <c r="U904" s="78">
        <v>1512.8</v>
      </c>
      <c r="V904" s="78">
        <v>1502.5</v>
      </c>
      <c r="W904" s="78">
        <v>1511.36</v>
      </c>
      <c r="X904" s="78">
        <v>18315997</v>
      </c>
    </row>
    <row r="905" spans="1:24" x14ac:dyDescent="0.2">
      <c r="A905" s="78" t="s">
        <v>1062</v>
      </c>
      <c r="B905" s="78">
        <v>12.47</v>
      </c>
      <c r="C905" s="78">
        <v>12.87</v>
      </c>
      <c r="D905" s="78">
        <v>12.31</v>
      </c>
      <c r="E905" s="78">
        <v>12.75</v>
      </c>
      <c r="F905" s="78">
        <v>13656296</v>
      </c>
      <c r="G905" s="78">
        <v>12.14</v>
      </c>
      <c r="H905" s="78">
        <v>11.89</v>
      </c>
      <c r="I905" s="78">
        <v>11.83</v>
      </c>
      <c r="J905" s="78">
        <v>10.91</v>
      </c>
      <c r="K905" s="78" t="s">
        <v>162</v>
      </c>
      <c r="L905" s="78">
        <v>0</v>
      </c>
      <c r="M905" s="78">
        <v>136562.95000000001</v>
      </c>
      <c r="N905" s="78">
        <v>86262.52</v>
      </c>
      <c r="O905" s="78">
        <v>68671.240000000005</v>
      </c>
      <c r="P905" s="78">
        <v>31.46</v>
      </c>
      <c r="Q905" s="78" t="s">
        <v>162</v>
      </c>
      <c r="R905" s="78">
        <v>42.5</v>
      </c>
      <c r="S905" s="78" t="s">
        <v>162</v>
      </c>
      <c r="T905" s="78">
        <v>1515.38</v>
      </c>
      <c r="U905" s="78">
        <v>1526.36</v>
      </c>
      <c r="V905" s="78">
        <v>1515.38</v>
      </c>
      <c r="W905" s="78">
        <v>1526.18</v>
      </c>
      <c r="X905" s="78">
        <v>21163797</v>
      </c>
    </row>
    <row r="906" spans="1:24" x14ac:dyDescent="0.2">
      <c r="A906" s="78" t="s">
        <v>1063</v>
      </c>
      <c r="B906" s="78">
        <v>12.82</v>
      </c>
      <c r="C906" s="78">
        <v>12.94</v>
      </c>
      <c r="D906" s="78">
        <v>12.55</v>
      </c>
      <c r="E906" s="78">
        <v>12.66</v>
      </c>
      <c r="F906" s="78">
        <v>9503213</v>
      </c>
      <c r="G906" s="78">
        <v>12.34</v>
      </c>
      <c r="H906" s="78">
        <v>12.01</v>
      </c>
      <c r="I906" s="78">
        <v>11.91</v>
      </c>
      <c r="J906" s="78">
        <v>10.96</v>
      </c>
      <c r="K906" s="78" t="s">
        <v>162</v>
      </c>
      <c r="L906" s="78">
        <v>0</v>
      </c>
      <c r="M906" s="78">
        <v>95032.13</v>
      </c>
      <c r="N906" s="78">
        <v>99201.16</v>
      </c>
      <c r="O906" s="78">
        <v>70194.02</v>
      </c>
      <c r="P906" s="78">
        <v>29.3</v>
      </c>
      <c r="Q906" s="78" t="s">
        <v>162</v>
      </c>
      <c r="R906" s="78">
        <v>42.44</v>
      </c>
      <c r="S906" s="78" t="s">
        <v>162</v>
      </c>
      <c r="T906" s="78">
        <v>1527.26</v>
      </c>
      <c r="U906" s="78">
        <v>1540.95</v>
      </c>
      <c r="V906" s="78">
        <v>1527.26</v>
      </c>
      <c r="W906" s="78">
        <v>1540.87</v>
      </c>
      <c r="X906" s="78">
        <v>19584148</v>
      </c>
    </row>
    <row r="907" spans="1:24" x14ac:dyDescent="0.2">
      <c r="A907" s="78" t="s">
        <v>1064</v>
      </c>
      <c r="B907" s="78">
        <v>12.72</v>
      </c>
      <c r="C907" s="78">
        <v>12.77</v>
      </c>
      <c r="D907" s="78">
        <v>12.38</v>
      </c>
      <c r="E907" s="78">
        <v>12.67</v>
      </c>
      <c r="F907" s="78">
        <v>7320753</v>
      </c>
      <c r="G907" s="78">
        <v>12.5</v>
      </c>
      <c r="H907" s="78">
        <v>12.11</v>
      </c>
      <c r="I907" s="78">
        <v>11.99</v>
      </c>
      <c r="J907" s="78">
        <v>11.01</v>
      </c>
      <c r="K907" s="78" t="s">
        <v>162</v>
      </c>
      <c r="L907" s="78">
        <v>0</v>
      </c>
      <c r="M907" s="78">
        <v>73207.53</v>
      </c>
      <c r="N907" s="78">
        <v>103923.02</v>
      </c>
      <c r="O907" s="78">
        <v>72024.62</v>
      </c>
      <c r="P907" s="78">
        <v>29.05</v>
      </c>
      <c r="Q907" s="78" t="s">
        <v>162</v>
      </c>
      <c r="R907" s="78">
        <v>39.590000000000003</v>
      </c>
      <c r="S907" s="78" t="s">
        <v>162</v>
      </c>
      <c r="T907" s="78">
        <v>1543.59</v>
      </c>
      <c r="U907" s="78">
        <v>1557.57</v>
      </c>
      <c r="V907" s="78">
        <v>1537.01</v>
      </c>
      <c r="W907" s="78">
        <v>1557.57</v>
      </c>
      <c r="X907" s="78">
        <v>21221706</v>
      </c>
    </row>
    <row r="908" spans="1:24" x14ac:dyDescent="0.2">
      <c r="A908" s="78" t="s">
        <v>1065</v>
      </c>
      <c r="B908" s="78">
        <v>12.75</v>
      </c>
      <c r="C908" s="78">
        <v>12.94</v>
      </c>
      <c r="D908" s="78">
        <v>12.49</v>
      </c>
      <c r="E908" s="78">
        <v>12.85</v>
      </c>
      <c r="F908" s="78">
        <v>9053114</v>
      </c>
      <c r="G908" s="78">
        <v>12.68</v>
      </c>
      <c r="H908" s="78">
        <v>12.22</v>
      </c>
      <c r="I908" s="78">
        <v>12.05</v>
      </c>
      <c r="J908" s="78">
        <v>11.06</v>
      </c>
      <c r="K908" s="78" t="s">
        <v>162</v>
      </c>
      <c r="L908" s="78">
        <v>0</v>
      </c>
      <c r="M908" s="78">
        <v>90531.14</v>
      </c>
      <c r="N908" s="78">
        <v>107705.53</v>
      </c>
      <c r="O908" s="78">
        <v>76526.259999999995</v>
      </c>
      <c r="P908" s="78">
        <v>28.03</v>
      </c>
      <c r="Q908" s="78" t="s">
        <v>162</v>
      </c>
      <c r="R908" s="78">
        <v>45.54</v>
      </c>
      <c r="S908" s="78" t="s">
        <v>162</v>
      </c>
      <c r="T908" s="78">
        <v>1562.1</v>
      </c>
      <c r="U908" s="78">
        <v>1569.06</v>
      </c>
      <c r="V908" s="78">
        <v>1541.67</v>
      </c>
      <c r="W908" s="78">
        <v>1561.17</v>
      </c>
      <c r="X908" s="78">
        <v>25641919</v>
      </c>
    </row>
    <row r="909" spans="1:24" x14ac:dyDescent="0.2">
      <c r="A909" s="78" t="s">
        <v>1066</v>
      </c>
      <c r="B909" s="78">
        <v>12.71</v>
      </c>
      <c r="C909" s="78">
        <v>12.76</v>
      </c>
      <c r="D909" s="78">
        <v>12.5</v>
      </c>
      <c r="E909" s="78">
        <v>12.55</v>
      </c>
      <c r="F909" s="78">
        <v>5427827</v>
      </c>
      <c r="G909" s="78">
        <v>12.7</v>
      </c>
      <c r="H909" s="78">
        <v>12.3</v>
      </c>
      <c r="I909" s="78">
        <v>12.08</v>
      </c>
      <c r="J909" s="78">
        <v>11.11</v>
      </c>
      <c r="K909" s="78" t="s">
        <v>162</v>
      </c>
      <c r="L909" s="78">
        <v>0</v>
      </c>
      <c r="M909" s="78">
        <v>54278.27</v>
      </c>
      <c r="N909" s="78">
        <v>89922.41</v>
      </c>
      <c r="O909" s="78">
        <v>77616.95</v>
      </c>
      <c r="P909" s="78">
        <v>23.9</v>
      </c>
      <c r="Q909" s="78" t="s">
        <v>162</v>
      </c>
      <c r="R909" s="78">
        <v>45.89</v>
      </c>
      <c r="S909" s="78" t="s">
        <v>162</v>
      </c>
      <c r="T909" s="78">
        <v>1559.93</v>
      </c>
      <c r="U909" s="78">
        <v>1563.87</v>
      </c>
      <c r="V909" s="78">
        <v>1546.22</v>
      </c>
      <c r="W909" s="78">
        <v>1554.22</v>
      </c>
      <c r="X909" s="78">
        <v>22691637</v>
      </c>
    </row>
    <row r="910" spans="1:24" x14ac:dyDescent="0.2">
      <c r="A910" s="78" t="s">
        <v>1067</v>
      </c>
      <c r="B910" s="78">
        <v>12.57</v>
      </c>
      <c r="C910" s="78">
        <v>12.57</v>
      </c>
      <c r="D910" s="78">
        <v>12.09</v>
      </c>
      <c r="E910" s="78">
        <v>12.35</v>
      </c>
      <c r="F910" s="78">
        <v>6075889</v>
      </c>
      <c r="G910" s="78">
        <v>12.62</v>
      </c>
      <c r="H910" s="78">
        <v>12.38</v>
      </c>
      <c r="I910" s="78">
        <v>12.1</v>
      </c>
      <c r="J910" s="78">
        <v>11.15</v>
      </c>
      <c r="K910" s="78" t="s">
        <v>162</v>
      </c>
      <c r="L910" s="78">
        <v>0</v>
      </c>
      <c r="M910" s="78">
        <v>60758.89</v>
      </c>
      <c r="N910" s="78">
        <v>74761.59</v>
      </c>
      <c r="O910" s="78">
        <v>80512.05</v>
      </c>
      <c r="P910" s="78">
        <v>20.56</v>
      </c>
      <c r="Q910" s="78" t="s">
        <v>162</v>
      </c>
      <c r="R910" s="78">
        <v>44.56</v>
      </c>
      <c r="S910" s="78" t="s">
        <v>162</v>
      </c>
      <c r="T910" s="78">
        <v>1548.18</v>
      </c>
      <c r="U910" s="78">
        <v>1548.88</v>
      </c>
      <c r="V910" s="78">
        <v>1527.7</v>
      </c>
      <c r="W910" s="78">
        <v>1548.33</v>
      </c>
      <c r="X910" s="78">
        <v>21551881</v>
      </c>
    </row>
    <row r="911" spans="1:24" x14ac:dyDescent="0.2">
      <c r="A911" s="78" t="s">
        <v>1068</v>
      </c>
      <c r="B911" s="78">
        <v>12.35</v>
      </c>
      <c r="C911" s="78">
        <v>12.53</v>
      </c>
      <c r="D911" s="78">
        <v>12.2</v>
      </c>
      <c r="E911" s="78">
        <v>12.45</v>
      </c>
      <c r="F911" s="78">
        <v>5006463</v>
      </c>
      <c r="G911" s="78">
        <v>12.57</v>
      </c>
      <c r="H911" s="78">
        <v>12.46</v>
      </c>
      <c r="I911" s="78">
        <v>12.11</v>
      </c>
      <c r="J911" s="78">
        <v>11.19</v>
      </c>
      <c r="K911" s="78" t="s">
        <v>162</v>
      </c>
      <c r="L911" s="78">
        <v>0</v>
      </c>
      <c r="M911" s="78">
        <v>50064.63</v>
      </c>
      <c r="N911" s="78">
        <v>65768.09</v>
      </c>
      <c r="O911" s="78">
        <v>82484.62</v>
      </c>
      <c r="P911" s="78">
        <v>25.09</v>
      </c>
      <c r="Q911" s="78" t="s">
        <v>162</v>
      </c>
      <c r="R911" s="78">
        <v>45.43</v>
      </c>
      <c r="S911" s="78" t="s">
        <v>162</v>
      </c>
      <c r="T911" s="78">
        <v>1546.67</v>
      </c>
      <c r="U911" s="78">
        <v>1560.06</v>
      </c>
      <c r="V911" s="78">
        <v>1532.44</v>
      </c>
      <c r="W911" s="78">
        <v>1539.12</v>
      </c>
      <c r="X911" s="78">
        <v>20848818</v>
      </c>
    </row>
    <row r="912" spans="1:24" x14ac:dyDescent="0.2">
      <c r="A912" s="78" t="s">
        <v>1069</v>
      </c>
      <c r="B912" s="78">
        <v>12.53</v>
      </c>
      <c r="C912" s="78">
        <v>12.79</v>
      </c>
      <c r="D912" s="78">
        <v>12.46</v>
      </c>
      <c r="E912" s="78">
        <v>12.75</v>
      </c>
      <c r="F912" s="78">
        <v>8516416</v>
      </c>
      <c r="G912" s="78">
        <v>12.59</v>
      </c>
      <c r="H912" s="78">
        <v>12.54</v>
      </c>
      <c r="I912" s="78">
        <v>12.15</v>
      </c>
      <c r="J912" s="78">
        <v>11.24</v>
      </c>
      <c r="K912" s="78" t="s">
        <v>162</v>
      </c>
      <c r="L912" s="78">
        <v>0</v>
      </c>
      <c r="M912" s="78">
        <v>85164.160000000003</v>
      </c>
      <c r="N912" s="78">
        <v>68159.41</v>
      </c>
      <c r="O912" s="78">
        <v>86041.22</v>
      </c>
      <c r="P912" s="78">
        <v>25.97</v>
      </c>
      <c r="Q912" s="78" t="s">
        <v>162</v>
      </c>
      <c r="R912" s="78">
        <v>45.64</v>
      </c>
      <c r="S912" s="78" t="s">
        <v>162</v>
      </c>
      <c r="T912" s="78">
        <v>1539.35</v>
      </c>
      <c r="U912" s="78">
        <v>1545.75</v>
      </c>
      <c r="V912" s="78">
        <v>1527.19</v>
      </c>
      <c r="W912" s="78">
        <v>1545.62</v>
      </c>
      <c r="X912" s="78">
        <v>19598465</v>
      </c>
    </row>
    <row r="913" spans="1:24" x14ac:dyDescent="0.2">
      <c r="A913" s="78" t="s">
        <v>1070</v>
      </c>
      <c r="B913" s="78">
        <v>12.75</v>
      </c>
      <c r="C913" s="78">
        <v>12.75</v>
      </c>
      <c r="D913" s="78">
        <v>12.31</v>
      </c>
      <c r="E913" s="78">
        <v>12.32</v>
      </c>
      <c r="F913" s="78">
        <v>6124346</v>
      </c>
      <c r="G913" s="78">
        <v>12.48</v>
      </c>
      <c r="H913" s="78">
        <v>12.58</v>
      </c>
      <c r="I913" s="78">
        <v>12.17</v>
      </c>
      <c r="J913" s="78">
        <v>11.28</v>
      </c>
      <c r="K913" s="78" t="s">
        <v>162</v>
      </c>
      <c r="L913" s="78">
        <v>0</v>
      </c>
      <c r="M913" s="78">
        <v>61243.46</v>
      </c>
      <c r="N913" s="78">
        <v>62301.88</v>
      </c>
      <c r="O913" s="78">
        <v>85003.7</v>
      </c>
      <c r="P913" s="78">
        <v>23.33</v>
      </c>
      <c r="Q913" s="78" t="s">
        <v>162</v>
      </c>
      <c r="R913" s="78">
        <v>44.32</v>
      </c>
      <c r="S913" s="78" t="s">
        <v>162</v>
      </c>
      <c r="T913" s="78">
        <v>1539.86</v>
      </c>
      <c r="U913" s="78">
        <v>1551.84</v>
      </c>
      <c r="V913" s="78">
        <v>1526.54</v>
      </c>
      <c r="W913" s="78">
        <v>1526.56</v>
      </c>
      <c r="X913" s="78">
        <v>20861354</v>
      </c>
    </row>
    <row r="914" spans="1:24" x14ac:dyDescent="0.2">
      <c r="A914" s="78" t="s">
        <v>1071</v>
      </c>
      <c r="B914" s="78">
        <v>12.2</v>
      </c>
      <c r="C914" s="78">
        <v>12.35</v>
      </c>
      <c r="D914" s="78">
        <v>11.75</v>
      </c>
      <c r="E914" s="78">
        <v>11.91</v>
      </c>
      <c r="F914" s="78">
        <v>5995818</v>
      </c>
      <c r="G914" s="78">
        <v>12.36</v>
      </c>
      <c r="H914" s="78">
        <v>12.53</v>
      </c>
      <c r="I914" s="78">
        <v>12.17</v>
      </c>
      <c r="J914" s="78">
        <v>11.32</v>
      </c>
      <c r="K914" s="78" t="s">
        <v>162</v>
      </c>
      <c r="L914" s="78">
        <v>0</v>
      </c>
      <c r="M914" s="78">
        <v>59958.18</v>
      </c>
      <c r="N914" s="78">
        <v>63437.86</v>
      </c>
      <c r="O914" s="78">
        <v>76680.13</v>
      </c>
      <c r="P914" s="78">
        <v>38.53</v>
      </c>
      <c r="Q914" s="78" t="s">
        <v>162</v>
      </c>
      <c r="R914" s="78">
        <v>44.72</v>
      </c>
      <c r="S914" s="78" t="s">
        <v>162</v>
      </c>
      <c r="T914" s="78">
        <v>1527.46</v>
      </c>
      <c r="U914" s="78">
        <v>1529.55</v>
      </c>
      <c r="V914" s="78">
        <v>1488.47</v>
      </c>
      <c r="W914" s="78">
        <v>1511.05</v>
      </c>
      <c r="X914" s="78">
        <v>20135109</v>
      </c>
    </row>
    <row r="915" spans="1:24" x14ac:dyDescent="0.2">
      <c r="A915" s="78" t="s">
        <v>1072</v>
      </c>
      <c r="B915" s="78">
        <v>11.86</v>
      </c>
      <c r="C915" s="78">
        <v>12.1</v>
      </c>
      <c r="D915" s="78">
        <v>11.86</v>
      </c>
      <c r="E915" s="78">
        <v>12.07</v>
      </c>
      <c r="F915" s="78">
        <v>3502264</v>
      </c>
      <c r="G915" s="78">
        <v>12.3</v>
      </c>
      <c r="H915" s="78">
        <v>12.46</v>
      </c>
      <c r="I915" s="78">
        <v>12.17</v>
      </c>
      <c r="J915" s="78">
        <v>11.36</v>
      </c>
      <c r="K915" s="78" t="s">
        <v>162</v>
      </c>
      <c r="L915" s="78">
        <v>0</v>
      </c>
      <c r="M915" s="78">
        <v>35022.639999999999</v>
      </c>
      <c r="N915" s="78">
        <v>58290.61</v>
      </c>
      <c r="O915" s="78">
        <v>66526.100000000006</v>
      </c>
      <c r="P915" s="78">
        <v>42.46</v>
      </c>
      <c r="Q915" s="78" t="s">
        <v>162</v>
      </c>
      <c r="R915" s="78">
        <v>43.15</v>
      </c>
      <c r="S915" s="78" t="s">
        <v>162</v>
      </c>
      <c r="T915" s="78">
        <v>1513.42</v>
      </c>
      <c r="U915" s="78">
        <v>1532.38</v>
      </c>
      <c r="V915" s="78">
        <v>1513.42</v>
      </c>
      <c r="W915" s="78">
        <v>1532.38</v>
      </c>
      <c r="X915" s="78">
        <v>14849203</v>
      </c>
    </row>
    <row r="916" spans="1:24" x14ac:dyDescent="0.2">
      <c r="A916" s="78" t="s">
        <v>1073</v>
      </c>
      <c r="B916" s="78">
        <v>12.08</v>
      </c>
      <c r="C916" s="78">
        <v>12.14</v>
      </c>
      <c r="D916" s="78">
        <v>11.88</v>
      </c>
      <c r="E916" s="78">
        <v>11.9</v>
      </c>
      <c r="F916" s="78">
        <v>3432075</v>
      </c>
      <c r="G916" s="78">
        <v>12.19</v>
      </c>
      <c r="H916" s="78">
        <v>12.38</v>
      </c>
      <c r="I916" s="78">
        <v>12.2</v>
      </c>
      <c r="J916" s="78">
        <v>11.39</v>
      </c>
      <c r="K916" s="78" t="s">
        <v>162</v>
      </c>
      <c r="L916" s="78">
        <v>0</v>
      </c>
      <c r="M916" s="78">
        <v>34320.75</v>
      </c>
      <c r="N916" s="78">
        <v>55141.84</v>
      </c>
      <c r="O916" s="78">
        <v>60454.96</v>
      </c>
      <c r="P916" s="78">
        <v>39.950000000000003</v>
      </c>
      <c r="Q916" s="78" t="s">
        <v>162</v>
      </c>
      <c r="R916" s="78">
        <v>37.14</v>
      </c>
      <c r="S916" s="78" t="s">
        <v>162</v>
      </c>
      <c r="T916" s="78">
        <v>1535.07</v>
      </c>
      <c r="U916" s="78">
        <v>1537.67</v>
      </c>
      <c r="V916" s="78">
        <v>1515.93</v>
      </c>
      <c r="W916" s="78">
        <v>1517.48</v>
      </c>
      <c r="X916" s="78">
        <v>15816636</v>
      </c>
    </row>
    <row r="917" spans="1:24" x14ac:dyDescent="0.2">
      <c r="A917" s="78" t="s">
        <v>1074</v>
      </c>
      <c r="B917" s="78">
        <v>11.9</v>
      </c>
      <c r="C917" s="78">
        <v>11.9</v>
      </c>
      <c r="D917" s="78">
        <v>11.48</v>
      </c>
      <c r="E917" s="78">
        <v>11.53</v>
      </c>
      <c r="F917" s="78">
        <v>3676290</v>
      </c>
      <c r="G917" s="78">
        <v>11.95</v>
      </c>
      <c r="H917" s="78">
        <v>12.27</v>
      </c>
      <c r="I917" s="78">
        <v>12.19</v>
      </c>
      <c r="J917" s="78">
        <v>11.42</v>
      </c>
      <c r="K917" s="78" t="s">
        <v>162</v>
      </c>
      <c r="L917" s="78">
        <v>0</v>
      </c>
      <c r="M917" s="78">
        <v>36762.9</v>
      </c>
      <c r="N917" s="78">
        <v>45461.59</v>
      </c>
      <c r="O917" s="78">
        <v>56810.5</v>
      </c>
      <c r="P917" s="78">
        <v>39.299999999999997</v>
      </c>
      <c r="Q917" s="78" t="s">
        <v>162</v>
      </c>
      <c r="R917" s="78">
        <v>35.200000000000003</v>
      </c>
      <c r="S917" s="78" t="s">
        <v>162</v>
      </c>
      <c r="T917" s="78">
        <v>1518.8</v>
      </c>
      <c r="U917" s="78">
        <v>1524.8</v>
      </c>
      <c r="V917" s="78">
        <v>1503.82</v>
      </c>
      <c r="W917" s="78">
        <v>1504.55</v>
      </c>
      <c r="X917" s="78">
        <v>15915656</v>
      </c>
    </row>
    <row r="918" spans="1:24" x14ac:dyDescent="0.2">
      <c r="A918" s="78" t="s">
        <v>1075</v>
      </c>
      <c r="B918" s="78">
        <v>11.51</v>
      </c>
      <c r="C918" s="78">
        <v>11.63</v>
      </c>
      <c r="D918" s="78">
        <v>10.98</v>
      </c>
      <c r="E918" s="78">
        <v>11.15</v>
      </c>
      <c r="F918" s="78">
        <v>4375497</v>
      </c>
      <c r="G918" s="78">
        <v>11.71</v>
      </c>
      <c r="H918" s="78">
        <v>12.1</v>
      </c>
      <c r="I918" s="78">
        <v>12.16</v>
      </c>
      <c r="J918" s="78">
        <v>11.44</v>
      </c>
      <c r="K918" s="78" t="s">
        <v>162</v>
      </c>
      <c r="L918" s="78">
        <v>0</v>
      </c>
      <c r="M918" s="78">
        <v>43754.97</v>
      </c>
      <c r="N918" s="78">
        <v>41963.89</v>
      </c>
      <c r="O918" s="78">
        <v>52132.88</v>
      </c>
      <c r="P918" s="78">
        <v>36.31</v>
      </c>
      <c r="Q918" s="78" t="s">
        <v>162</v>
      </c>
      <c r="R918" s="78">
        <v>36.049999999999997</v>
      </c>
      <c r="S918" s="78" t="s">
        <v>162</v>
      </c>
      <c r="T918" s="78">
        <v>1500.55</v>
      </c>
      <c r="U918" s="78">
        <v>1501.72</v>
      </c>
      <c r="V918" s="78">
        <v>1474.04</v>
      </c>
      <c r="W918" s="78">
        <v>1477.84</v>
      </c>
      <c r="X918" s="78">
        <v>16279293</v>
      </c>
    </row>
    <row r="919" spans="1:24" x14ac:dyDescent="0.2">
      <c r="A919" s="78" t="s">
        <v>1076</v>
      </c>
      <c r="B919" s="78">
        <v>11.14</v>
      </c>
      <c r="C919" s="78">
        <v>11.23</v>
      </c>
      <c r="D919" s="78">
        <v>11.11</v>
      </c>
      <c r="E919" s="78">
        <v>11.16</v>
      </c>
      <c r="F919" s="78">
        <v>1872917</v>
      </c>
      <c r="G919" s="78">
        <v>11.56</v>
      </c>
      <c r="H919" s="78">
        <v>11.96</v>
      </c>
      <c r="I919" s="78">
        <v>12.13</v>
      </c>
      <c r="J919" s="78">
        <v>11.47</v>
      </c>
      <c r="K919" s="78" t="s">
        <v>162</v>
      </c>
      <c r="L919" s="78">
        <v>0</v>
      </c>
      <c r="M919" s="78">
        <v>18729.169999999998</v>
      </c>
      <c r="N919" s="78">
        <v>33718.089999999997</v>
      </c>
      <c r="O919" s="78">
        <v>48577.97</v>
      </c>
      <c r="P919" s="78">
        <v>33.29</v>
      </c>
      <c r="Q919" s="78" t="s">
        <v>162</v>
      </c>
      <c r="R919" s="78">
        <v>29.78</v>
      </c>
      <c r="S919" s="78" t="s">
        <v>162</v>
      </c>
      <c r="T919" s="78">
        <v>1478.34</v>
      </c>
      <c r="U919" s="78">
        <v>1493.53</v>
      </c>
      <c r="V919" s="78">
        <v>1473.06</v>
      </c>
      <c r="W919" s="78">
        <v>1477.59</v>
      </c>
      <c r="X919" s="78">
        <v>12401052</v>
      </c>
    </row>
    <row r="920" spans="1:24" x14ac:dyDescent="0.2">
      <c r="A920" s="78" t="s">
        <v>1077</v>
      </c>
      <c r="B920" s="78">
        <v>11.16</v>
      </c>
      <c r="C920" s="78">
        <v>11.41</v>
      </c>
      <c r="D920" s="78">
        <v>11.15</v>
      </c>
      <c r="E920" s="78">
        <v>11.34</v>
      </c>
      <c r="F920" s="78">
        <v>1804407</v>
      </c>
      <c r="G920" s="78">
        <v>11.42</v>
      </c>
      <c r="H920" s="78">
        <v>11.86</v>
      </c>
      <c r="I920" s="78">
        <v>12.12</v>
      </c>
      <c r="J920" s="78">
        <v>11.49</v>
      </c>
      <c r="K920" s="78" t="s">
        <v>162</v>
      </c>
      <c r="L920" s="78">
        <v>0</v>
      </c>
      <c r="M920" s="78">
        <v>18044.07</v>
      </c>
      <c r="N920" s="78">
        <v>30322.37</v>
      </c>
      <c r="O920" s="78">
        <v>44306.49</v>
      </c>
      <c r="P920" s="78">
        <v>33.409999999999997</v>
      </c>
      <c r="Q920" s="78" t="s">
        <v>162</v>
      </c>
      <c r="R920" s="78">
        <v>32.020000000000003</v>
      </c>
      <c r="S920" s="78" t="s">
        <v>162</v>
      </c>
      <c r="T920" s="78">
        <v>1473.66</v>
      </c>
      <c r="U920" s="78">
        <v>1492.01</v>
      </c>
      <c r="V920" s="78">
        <v>1465.96</v>
      </c>
      <c r="W920" s="78">
        <v>1492.01</v>
      </c>
      <c r="X920" s="78">
        <v>14263073</v>
      </c>
    </row>
    <row r="921" spans="1:24" x14ac:dyDescent="0.2">
      <c r="A921" s="78" t="s">
        <v>1078</v>
      </c>
      <c r="B921" s="78">
        <v>11.35</v>
      </c>
      <c r="C921" s="78">
        <v>11.65</v>
      </c>
      <c r="D921" s="78">
        <v>11.34</v>
      </c>
      <c r="E921" s="78">
        <v>11.59</v>
      </c>
      <c r="F921" s="78">
        <v>2555853</v>
      </c>
      <c r="G921" s="78">
        <v>11.35</v>
      </c>
      <c r="H921" s="78">
        <v>11.77</v>
      </c>
      <c r="I921" s="78">
        <v>12.11</v>
      </c>
      <c r="J921" s="78">
        <v>11.51</v>
      </c>
      <c r="K921" s="78" t="s">
        <v>162</v>
      </c>
      <c r="L921" s="78">
        <v>0</v>
      </c>
      <c r="M921" s="78">
        <v>25558.53</v>
      </c>
      <c r="N921" s="78">
        <v>28569.93</v>
      </c>
      <c r="O921" s="78">
        <v>41855.879999999997</v>
      </c>
      <c r="P921" s="78">
        <v>28.75</v>
      </c>
      <c r="Q921" s="78" t="s">
        <v>162</v>
      </c>
      <c r="R921" s="78">
        <v>30.39</v>
      </c>
      <c r="S921" s="78" t="s">
        <v>162</v>
      </c>
      <c r="T921" s="78">
        <v>1495.69</v>
      </c>
      <c r="U921" s="78">
        <v>1522.05</v>
      </c>
      <c r="V921" s="78">
        <v>1495.69</v>
      </c>
      <c r="W921" s="78">
        <v>1522.05</v>
      </c>
      <c r="X921" s="78">
        <v>17756331</v>
      </c>
    </row>
    <row r="922" spans="1:24" x14ac:dyDescent="0.2">
      <c r="A922" s="78" t="s">
        <v>1079</v>
      </c>
      <c r="B922" s="78">
        <v>11.65</v>
      </c>
      <c r="C922" s="78">
        <v>11.78</v>
      </c>
      <c r="D922" s="78">
        <v>11.52</v>
      </c>
      <c r="E922" s="78">
        <v>11.7</v>
      </c>
      <c r="F922" s="78">
        <v>4106799</v>
      </c>
      <c r="G922" s="78">
        <v>11.39</v>
      </c>
      <c r="H922" s="78">
        <v>11.67</v>
      </c>
      <c r="I922" s="78">
        <v>12.11</v>
      </c>
      <c r="J922" s="78">
        <v>11.54</v>
      </c>
      <c r="K922" s="78" t="s">
        <v>162</v>
      </c>
      <c r="L922" s="78">
        <v>0</v>
      </c>
      <c r="M922" s="78">
        <v>41067.99</v>
      </c>
      <c r="N922" s="78">
        <v>29430.95</v>
      </c>
      <c r="O922" s="78">
        <v>37446.269999999997</v>
      </c>
      <c r="P922" s="78">
        <v>25.26</v>
      </c>
      <c r="Q922" s="78" t="s">
        <v>162</v>
      </c>
      <c r="R922" s="78">
        <v>27.99</v>
      </c>
      <c r="S922" s="78" t="s">
        <v>162</v>
      </c>
      <c r="T922" s="78">
        <v>1525.98</v>
      </c>
      <c r="U922" s="78">
        <v>1535.8</v>
      </c>
      <c r="V922" s="78">
        <v>1524.08</v>
      </c>
      <c r="W922" s="78">
        <v>1530.08</v>
      </c>
      <c r="X922" s="78">
        <v>21378044</v>
      </c>
    </row>
    <row r="923" spans="1:24" x14ac:dyDescent="0.2">
      <c r="A923" s="78" t="s">
        <v>1080</v>
      </c>
      <c r="B923" s="78">
        <v>11.67</v>
      </c>
      <c r="C923" s="78">
        <v>11.75</v>
      </c>
      <c r="D923" s="78">
        <v>11.55</v>
      </c>
      <c r="E923" s="78">
        <v>11.61</v>
      </c>
      <c r="F923" s="78">
        <v>3580159</v>
      </c>
      <c r="G923" s="78">
        <v>11.48</v>
      </c>
      <c r="H923" s="78">
        <v>11.6</v>
      </c>
      <c r="I923" s="78">
        <v>12.09</v>
      </c>
      <c r="J923" s="78">
        <v>11.56</v>
      </c>
      <c r="K923" s="78" t="s">
        <v>162</v>
      </c>
      <c r="L923" s="78">
        <v>0</v>
      </c>
      <c r="M923" s="78">
        <v>35801.589999999997</v>
      </c>
      <c r="N923" s="78">
        <v>27840.27</v>
      </c>
      <c r="O923" s="78">
        <v>34902.080000000002</v>
      </c>
      <c r="P923" s="78">
        <v>25.16</v>
      </c>
      <c r="Q923" s="78" t="s">
        <v>162</v>
      </c>
      <c r="R923" s="78">
        <v>29.23</v>
      </c>
      <c r="S923" s="78" t="s">
        <v>162</v>
      </c>
      <c r="T923" s="78">
        <v>1532.91</v>
      </c>
      <c r="U923" s="78">
        <v>1539.21</v>
      </c>
      <c r="V923" s="78">
        <v>1522.64</v>
      </c>
      <c r="W923" s="78">
        <v>1525.77</v>
      </c>
      <c r="X923" s="78">
        <v>19050519</v>
      </c>
    </row>
    <row r="924" spans="1:24" x14ac:dyDescent="0.2">
      <c r="A924" s="78" t="s">
        <v>1081</v>
      </c>
      <c r="B924" s="78">
        <v>11.75</v>
      </c>
      <c r="C924" s="78">
        <v>11.75</v>
      </c>
      <c r="D924" s="78">
        <v>11.38</v>
      </c>
      <c r="E924" s="78">
        <v>11.54</v>
      </c>
      <c r="F924" s="78">
        <v>3234722</v>
      </c>
      <c r="G924" s="78">
        <v>11.56</v>
      </c>
      <c r="H924" s="78">
        <v>11.56</v>
      </c>
      <c r="I924" s="78">
        <v>12.04</v>
      </c>
      <c r="J924" s="78">
        <v>11.57</v>
      </c>
      <c r="K924" s="78" t="s">
        <v>162</v>
      </c>
      <c r="L924" s="78">
        <v>0</v>
      </c>
      <c r="M924" s="78">
        <v>32347.22</v>
      </c>
      <c r="N924" s="78">
        <v>30563.88</v>
      </c>
      <c r="O924" s="78">
        <v>32140.98</v>
      </c>
      <c r="P924" s="78">
        <v>22.95</v>
      </c>
      <c r="Q924" s="78" t="s">
        <v>162</v>
      </c>
      <c r="R924" s="78">
        <v>25.8</v>
      </c>
      <c r="S924" s="78" t="s">
        <v>162</v>
      </c>
      <c r="T924" s="78">
        <v>1527.61</v>
      </c>
      <c r="U924" s="78">
        <v>1529.55</v>
      </c>
      <c r="V924" s="78">
        <v>1502.25</v>
      </c>
      <c r="W924" s="78">
        <v>1513.27</v>
      </c>
      <c r="X924" s="78">
        <v>18562325</v>
      </c>
    </row>
    <row r="925" spans="1:24" x14ac:dyDescent="0.2">
      <c r="A925" s="78" t="s">
        <v>1082</v>
      </c>
      <c r="B925" s="78">
        <v>11.5</v>
      </c>
      <c r="C925" s="78">
        <v>11.69</v>
      </c>
      <c r="D925" s="78">
        <v>11.45</v>
      </c>
      <c r="E925" s="78">
        <v>11.67</v>
      </c>
      <c r="F925" s="78">
        <v>2408834</v>
      </c>
      <c r="G925" s="78">
        <v>11.62</v>
      </c>
      <c r="H925" s="78">
        <v>11.52</v>
      </c>
      <c r="I925" s="78">
        <v>11.99</v>
      </c>
      <c r="J925" s="78">
        <v>11.59</v>
      </c>
      <c r="K925" s="78" t="s">
        <v>162</v>
      </c>
      <c r="L925" s="78">
        <v>0</v>
      </c>
      <c r="M925" s="78">
        <v>24088.34</v>
      </c>
      <c r="N925" s="78">
        <v>31772.73</v>
      </c>
      <c r="O925" s="78">
        <v>31047.55</v>
      </c>
      <c r="P925" s="78">
        <v>23.53</v>
      </c>
      <c r="Q925" s="78" t="s">
        <v>162</v>
      </c>
      <c r="R925" s="78">
        <v>26.94</v>
      </c>
      <c r="S925" s="78" t="s">
        <v>162</v>
      </c>
      <c r="T925" s="78">
        <v>1513.25</v>
      </c>
      <c r="U925" s="78">
        <v>1529.9</v>
      </c>
      <c r="V925" s="78">
        <v>1513.2</v>
      </c>
      <c r="W925" s="78">
        <v>1529.89</v>
      </c>
      <c r="X925" s="78">
        <v>17033744</v>
      </c>
    </row>
    <row r="926" spans="1:24" x14ac:dyDescent="0.2">
      <c r="A926" s="78" t="s">
        <v>1083</v>
      </c>
      <c r="B926" s="78">
        <v>11.65</v>
      </c>
      <c r="C926" s="78">
        <v>11.94</v>
      </c>
      <c r="D926" s="78">
        <v>11.6</v>
      </c>
      <c r="E926" s="78">
        <v>11.71</v>
      </c>
      <c r="F926" s="78">
        <v>3364441</v>
      </c>
      <c r="G926" s="78">
        <v>11.65</v>
      </c>
      <c r="H926" s="78">
        <v>11.5</v>
      </c>
      <c r="I926" s="78">
        <v>11.94</v>
      </c>
      <c r="J926" s="78">
        <v>11.6</v>
      </c>
      <c r="K926" s="78" t="s">
        <v>162</v>
      </c>
      <c r="L926" s="78">
        <v>0</v>
      </c>
      <c r="M926" s="78">
        <v>33644.410000000003</v>
      </c>
      <c r="N926" s="78">
        <v>33389.910000000003</v>
      </c>
      <c r="O926" s="78">
        <v>30979.919999999998</v>
      </c>
      <c r="P926" s="78">
        <v>28.47</v>
      </c>
      <c r="Q926" s="78" t="s">
        <v>162</v>
      </c>
      <c r="R926" s="78">
        <v>28.55</v>
      </c>
      <c r="S926" s="78" t="s">
        <v>162</v>
      </c>
      <c r="T926" s="78">
        <v>1531.82</v>
      </c>
      <c r="U926" s="78">
        <v>1538.18</v>
      </c>
      <c r="V926" s="78">
        <v>1514.47</v>
      </c>
      <c r="W926" s="78">
        <v>1516.4</v>
      </c>
      <c r="X926" s="78">
        <v>17887450</v>
      </c>
    </row>
    <row r="927" spans="1:24" x14ac:dyDescent="0.2">
      <c r="A927" s="78" t="s">
        <v>1084</v>
      </c>
      <c r="B927" s="78">
        <v>11.72</v>
      </c>
      <c r="C927" s="78">
        <v>11.73</v>
      </c>
      <c r="D927" s="78">
        <v>11.44</v>
      </c>
      <c r="E927" s="78">
        <v>11.5</v>
      </c>
      <c r="F927" s="78">
        <v>3173669</v>
      </c>
      <c r="G927" s="78">
        <v>11.61</v>
      </c>
      <c r="H927" s="78">
        <v>11.5</v>
      </c>
      <c r="I927" s="78">
        <v>11.88</v>
      </c>
      <c r="J927" s="78">
        <v>11.61</v>
      </c>
      <c r="K927" s="78" t="s">
        <v>162</v>
      </c>
      <c r="L927" s="78">
        <v>0</v>
      </c>
      <c r="M927" s="78">
        <v>31736.69</v>
      </c>
      <c r="N927" s="78">
        <v>31523.65</v>
      </c>
      <c r="O927" s="78">
        <v>30477.3</v>
      </c>
      <c r="P927" s="78">
        <v>23.63</v>
      </c>
      <c r="Q927" s="78" t="s">
        <v>162</v>
      </c>
      <c r="R927" s="78">
        <v>29.17</v>
      </c>
      <c r="S927" s="78" t="s">
        <v>162</v>
      </c>
      <c r="T927" s="78">
        <v>1514.77</v>
      </c>
      <c r="U927" s="78">
        <v>1517.02</v>
      </c>
      <c r="V927" s="78">
        <v>1505.98</v>
      </c>
      <c r="W927" s="78">
        <v>1512.49</v>
      </c>
      <c r="X927" s="78">
        <v>14780292</v>
      </c>
    </row>
    <row r="928" spans="1:24" x14ac:dyDescent="0.2">
      <c r="A928" s="78" t="s">
        <v>1085</v>
      </c>
      <c r="B928" s="78">
        <v>11.51</v>
      </c>
      <c r="C928" s="78">
        <v>11.56</v>
      </c>
      <c r="D928" s="78">
        <v>11.18</v>
      </c>
      <c r="E928" s="78">
        <v>11.38</v>
      </c>
      <c r="F928" s="78">
        <v>4363115</v>
      </c>
      <c r="G928" s="78">
        <v>11.56</v>
      </c>
      <c r="H928" s="78">
        <v>11.52</v>
      </c>
      <c r="I928" s="78">
        <v>11.81</v>
      </c>
      <c r="J928" s="78">
        <v>11.61</v>
      </c>
      <c r="K928" s="78" t="s">
        <v>162</v>
      </c>
      <c r="L928" s="78">
        <v>0</v>
      </c>
      <c r="M928" s="78">
        <v>43631.15</v>
      </c>
      <c r="N928" s="78">
        <v>33089.56</v>
      </c>
      <c r="O928" s="78">
        <v>30464.92</v>
      </c>
      <c r="P928" s="78">
        <v>19.59</v>
      </c>
      <c r="Q928" s="78" t="s">
        <v>162</v>
      </c>
      <c r="R928" s="78">
        <v>26.16</v>
      </c>
      <c r="S928" s="78" t="s">
        <v>162</v>
      </c>
      <c r="T928" s="78">
        <v>1513.72</v>
      </c>
      <c r="U928" s="78">
        <v>1532.87</v>
      </c>
      <c r="V928" s="78">
        <v>1510.78</v>
      </c>
      <c r="W928" s="78">
        <v>1532.52</v>
      </c>
      <c r="X928" s="78">
        <v>15875527</v>
      </c>
    </row>
    <row r="929" spans="1:24" x14ac:dyDescent="0.2">
      <c r="A929" s="78" t="s">
        <v>1086</v>
      </c>
      <c r="B929" s="78">
        <v>11.38</v>
      </c>
      <c r="C929" s="78">
        <v>11.49</v>
      </c>
      <c r="D929" s="78">
        <v>11.19</v>
      </c>
      <c r="E929" s="78">
        <v>11.35</v>
      </c>
      <c r="F929" s="78">
        <v>5100829</v>
      </c>
      <c r="G929" s="78">
        <v>11.52</v>
      </c>
      <c r="H929" s="78">
        <v>11.54</v>
      </c>
      <c r="I929" s="78">
        <v>11.75</v>
      </c>
      <c r="J929" s="78">
        <v>11.62</v>
      </c>
      <c r="K929" s="78" t="s">
        <v>162</v>
      </c>
      <c r="L929" s="78">
        <v>0</v>
      </c>
      <c r="M929" s="78">
        <v>51008.29</v>
      </c>
      <c r="N929" s="78">
        <v>36821.769999999997</v>
      </c>
      <c r="O929" s="78">
        <v>33692.83</v>
      </c>
      <c r="P929" s="78">
        <v>20.69</v>
      </c>
      <c r="Q929" s="78" t="s">
        <v>162</v>
      </c>
      <c r="R929" s="78">
        <v>24.68</v>
      </c>
      <c r="S929" s="78" t="s">
        <v>162</v>
      </c>
      <c r="T929" s="78">
        <v>1535.49</v>
      </c>
      <c r="U929" s="78">
        <v>1543.72</v>
      </c>
      <c r="V929" s="78">
        <v>1517.29</v>
      </c>
      <c r="W929" s="78">
        <v>1522.63</v>
      </c>
      <c r="X929" s="78">
        <v>20891040</v>
      </c>
    </row>
    <row r="930" spans="1:24" x14ac:dyDescent="0.2">
      <c r="A930" s="78" t="s">
        <v>1087</v>
      </c>
      <c r="B930" s="78">
        <v>11.33</v>
      </c>
      <c r="C930" s="78">
        <v>11.53</v>
      </c>
      <c r="D930" s="78">
        <v>11.25</v>
      </c>
      <c r="E930" s="78">
        <v>11.45</v>
      </c>
      <c r="F930" s="78">
        <v>3781747</v>
      </c>
      <c r="G930" s="78">
        <v>11.48</v>
      </c>
      <c r="H930" s="78">
        <v>11.55</v>
      </c>
      <c r="I930" s="78">
        <v>11.7</v>
      </c>
      <c r="J930" s="78">
        <v>11.63</v>
      </c>
      <c r="K930" s="78" t="s">
        <v>162</v>
      </c>
      <c r="L930" s="78">
        <v>0</v>
      </c>
      <c r="M930" s="78">
        <v>37817.47</v>
      </c>
      <c r="N930" s="78">
        <v>39567.599999999999</v>
      </c>
      <c r="O930" s="78">
        <v>35670.17</v>
      </c>
      <c r="P930" s="78">
        <v>22.4</v>
      </c>
      <c r="Q930" s="78" t="s">
        <v>162</v>
      </c>
      <c r="R930" s="78">
        <v>23.77</v>
      </c>
      <c r="S930" s="78" t="s">
        <v>162</v>
      </c>
      <c r="T930" s="78">
        <v>1525.2</v>
      </c>
      <c r="U930" s="78">
        <v>1526.38</v>
      </c>
      <c r="V930" s="78">
        <v>1506.8</v>
      </c>
      <c r="W930" s="78">
        <v>1514.82</v>
      </c>
      <c r="X930" s="78">
        <v>16067553</v>
      </c>
    </row>
    <row r="931" spans="1:24" x14ac:dyDescent="0.2">
      <c r="A931" s="78" t="s">
        <v>1088</v>
      </c>
      <c r="B931" s="78">
        <v>11.44</v>
      </c>
      <c r="C931" s="78">
        <v>11.44</v>
      </c>
      <c r="D931" s="78">
        <v>10.77</v>
      </c>
      <c r="E931" s="78">
        <v>10.94</v>
      </c>
      <c r="F931" s="78">
        <v>4178438</v>
      </c>
      <c r="G931" s="78">
        <v>11.32</v>
      </c>
      <c r="H931" s="78">
        <v>11.48</v>
      </c>
      <c r="I931" s="78">
        <v>11.63</v>
      </c>
      <c r="J931" s="78">
        <v>11.63</v>
      </c>
      <c r="K931" s="78" t="s">
        <v>162</v>
      </c>
      <c r="L931" s="78">
        <v>0</v>
      </c>
      <c r="M931" s="78">
        <v>41784.379999999997</v>
      </c>
      <c r="N931" s="78">
        <v>41195.589999999997</v>
      </c>
      <c r="O931" s="78">
        <v>37292.75</v>
      </c>
      <c r="P931" s="78">
        <v>20.95</v>
      </c>
      <c r="Q931" s="78" t="s">
        <v>162</v>
      </c>
      <c r="R931" s="78">
        <v>19.28</v>
      </c>
      <c r="S931" s="78" t="s">
        <v>162</v>
      </c>
      <c r="T931" s="78">
        <v>1513.53</v>
      </c>
      <c r="U931" s="78">
        <v>1514.37</v>
      </c>
      <c r="V931" s="78">
        <v>1452.03</v>
      </c>
      <c r="W931" s="78">
        <v>1461.51</v>
      </c>
      <c r="X931" s="78">
        <v>21596510</v>
      </c>
    </row>
    <row r="932" spans="1:24" x14ac:dyDescent="0.2">
      <c r="A932" s="78" t="s">
        <v>1089</v>
      </c>
      <c r="B932" s="78">
        <v>10.92</v>
      </c>
      <c r="C932" s="78">
        <v>11.06</v>
      </c>
      <c r="D932" s="78">
        <v>10.8</v>
      </c>
      <c r="E932" s="78">
        <v>11.05</v>
      </c>
      <c r="F932" s="78">
        <v>2146542</v>
      </c>
      <c r="G932" s="78">
        <v>11.23</v>
      </c>
      <c r="H932" s="78">
        <v>11.42</v>
      </c>
      <c r="I932" s="78">
        <v>11.54</v>
      </c>
      <c r="J932" s="78">
        <v>11.63</v>
      </c>
      <c r="K932" s="78" t="s">
        <v>162</v>
      </c>
      <c r="L932" s="78">
        <v>0</v>
      </c>
      <c r="M932" s="78">
        <v>21465.42</v>
      </c>
      <c r="N932" s="78">
        <v>39141.339999999997</v>
      </c>
      <c r="O932" s="78">
        <v>35332.5</v>
      </c>
      <c r="P932" s="78">
        <v>18.28</v>
      </c>
      <c r="Q932" s="78" t="s">
        <v>162</v>
      </c>
      <c r="R932" s="78">
        <v>17.5</v>
      </c>
      <c r="S932" s="78" t="s">
        <v>162</v>
      </c>
      <c r="T932" s="78">
        <v>1457.24</v>
      </c>
      <c r="U932" s="78">
        <v>1476.03</v>
      </c>
      <c r="V932" s="78">
        <v>1455.09</v>
      </c>
      <c r="W932" s="78">
        <v>1475.75</v>
      </c>
      <c r="X932" s="78">
        <v>13969499</v>
      </c>
    </row>
    <row r="933" spans="1:24" x14ac:dyDescent="0.2">
      <c r="A933" s="78" t="s">
        <v>1090</v>
      </c>
      <c r="B933" s="78">
        <v>11.04</v>
      </c>
      <c r="C933" s="78">
        <v>11.08</v>
      </c>
      <c r="D933" s="78">
        <v>10.8</v>
      </c>
      <c r="E933" s="78">
        <v>10.93</v>
      </c>
      <c r="F933" s="78">
        <v>2484528</v>
      </c>
      <c r="G933" s="78">
        <v>11.14</v>
      </c>
      <c r="H933" s="78">
        <v>11.35</v>
      </c>
      <c r="I933" s="78">
        <v>11.47</v>
      </c>
      <c r="J933" s="78">
        <v>11.64</v>
      </c>
      <c r="K933" s="78" t="s">
        <v>162</v>
      </c>
      <c r="L933" s="78">
        <v>0</v>
      </c>
      <c r="M933" s="78">
        <v>24845.279999999999</v>
      </c>
      <c r="N933" s="78">
        <v>35384.17</v>
      </c>
      <c r="O933" s="78">
        <v>34236.86</v>
      </c>
      <c r="P933" s="78">
        <v>13.57</v>
      </c>
      <c r="Q933" s="78" t="s">
        <v>162</v>
      </c>
      <c r="R933" s="78">
        <v>19.02</v>
      </c>
      <c r="S933" s="78" t="s">
        <v>162</v>
      </c>
      <c r="T933" s="78">
        <v>1473.74</v>
      </c>
      <c r="U933" s="78">
        <v>1473.74</v>
      </c>
      <c r="V933" s="78">
        <v>1434.27</v>
      </c>
      <c r="W933" s="78">
        <v>1442.86</v>
      </c>
      <c r="X933" s="78">
        <v>17414929</v>
      </c>
    </row>
    <row r="934" spans="1:24" x14ac:dyDescent="0.2">
      <c r="A934" s="78" t="s">
        <v>1091</v>
      </c>
      <c r="B934" s="78">
        <v>10.84</v>
      </c>
      <c r="C934" s="78">
        <v>10.95</v>
      </c>
      <c r="D934" s="78">
        <v>10.8</v>
      </c>
      <c r="E934" s="78">
        <v>10.88</v>
      </c>
      <c r="F934" s="78">
        <v>1227019</v>
      </c>
      <c r="G934" s="78">
        <v>11.05</v>
      </c>
      <c r="H934" s="78">
        <v>11.29</v>
      </c>
      <c r="I934" s="78">
        <v>11.42</v>
      </c>
      <c r="J934" s="78">
        <v>11.64</v>
      </c>
      <c r="K934" s="78" t="s">
        <v>162</v>
      </c>
      <c r="L934" s="78">
        <v>0</v>
      </c>
      <c r="M934" s="78">
        <v>12270.19</v>
      </c>
      <c r="N934" s="78">
        <v>27636.55</v>
      </c>
      <c r="O934" s="78">
        <v>32229.16</v>
      </c>
      <c r="P934" s="78">
        <v>13.16</v>
      </c>
      <c r="Q934" s="78" t="s">
        <v>162</v>
      </c>
      <c r="R934" s="78">
        <v>20.37</v>
      </c>
      <c r="S934" s="78" t="s">
        <v>162</v>
      </c>
      <c r="T934" s="78">
        <v>1438.97</v>
      </c>
      <c r="U934" s="78">
        <v>1449.1</v>
      </c>
      <c r="V934" s="78">
        <v>1435.5</v>
      </c>
      <c r="W934" s="78">
        <v>1441.21</v>
      </c>
      <c r="X934" s="78">
        <v>12663598</v>
      </c>
    </row>
    <row r="935" spans="1:24" x14ac:dyDescent="0.2">
      <c r="A935" s="78" t="s">
        <v>1092</v>
      </c>
      <c r="B935" s="78">
        <v>10.89</v>
      </c>
      <c r="C935" s="78">
        <v>11.18</v>
      </c>
      <c r="D935" s="78">
        <v>10.82</v>
      </c>
      <c r="E935" s="78">
        <v>11.12</v>
      </c>
      <c r="F935" s="78">
        <v>2282767</v>
      </c>
      <c r="G935" s="78">
        <v>10.98</v>
      </c>
      <c r="H935" s="78">
        <v>11.23</v>
      </c>
      <c r="I935" s="78">
        <v>11.38</v>
      </c>
      <c r="J935" s="78">
        <v>11.64</v>
      </c>
      <c r="K935" s="78" t="s">
        <v>162</v>
      </c>
      <c r="L935" s="78">
        <v>0</v>
      </c>
      <c r="M935" s="78">
        <v>22827.67</v>
      </c>
      <c r="N935" s="78">
        <v>24638.59</v>
      </c>
      <c r="O935" s="78">
        <v>32103.09</v>
      </c>
      <c r="P935" s="78">
        <v>9.75</v>
      </c>
      <c r="Q935" s="78" t="s">
        <v>162</v>
      </c>
      <c r="R935" s="78">
        <v>24.08</v>
      </c>
      <c r="S935" s="78" t="s">
        <v>162</v>
      </c>
      <c r="T935" s="78">
        <v>1444.06</v>
      </c>
      <c r="U935" s="78">
        <v>1474.36</v>
      </c>
      <c r="V935" s="78">
        <v>1437.99</v>
      </c>
      <c r="W935" s="78">
        <v>1471.69</v>
      </c>
      <c r="X935" s="78">
        <v>13918227</v>
      </c>
    </row>
    <row r="936" spans="1:24" x14ac:dyDescent="0.2">
      <c r="A936" s="78" t="s">
        <v>1093</v>
      </c>
      <c r="B936" s="78">
        <v>11.11</v>
      </c>
      <c r="C936" s="78">
        <v>11.23</v>
      </c>
      <c r="D936" s="78">
        <v>11.07</v>
      </c>
      <c r="E936" s="78">
        <v>11.12</v>
      </c>
      <c r="F936" s="78">
        <v>1671183</v>
      </c>
      <c r="G936" s="78">
        <v>11.02</v>
      </c>
      <c r="H936" s="78">
        <v>11.17</v>
      </c>
      <c r="I936" s="78">
        <v>11.34</v>
      </c>
      <c r="J936" s="78">
        <v>11.64</v>
      </c>
      <c r="K936" s="78" t="s">
        <v>162</v>
      </c>
      <c r="L936" s="78">
        <v>0</v>
      </c>
      <c r="M936" s="78">
        <v>16711.830000000002</v>
      </c>
      <c r="N936" s="78">
        <v>19624.080000000002</v>
      </c>
      <c r="O936" s="78">
        <v>30409.84</v>
      </c>
      <c r="P936" s="78">
        <v>15.07</v>
      </c>
      <c r="Q936" s="78" t="s">
        <v>162</v>
      </c>
      <c r="R936" s="78">
        <v>21.79</v>
      </c>
      <c r="S936" s="78" t="s">
        <v>162</v>
      </c>
      <c r="T936" s="78">
        <v>1471.08</v>
      </c>
      <c r="U936" s="78">
        <v>1483.14</v>
      </c>
      <c r="V936" s="78">
        <v>1470.51</v>
      </c>
      <c r="W936" s="78">
        <v>1481.86</v>
      </c>
      <c r="X936" s="78">
        <v>12484839</v>
      </c>
    </row>
    <row r="937" spans="1:24" x14ac:dyDescent="0.2">
      <c r="A937" s="78" t="s">
        <v>1094</v>
      </c>
      <c r="B937" s="78">
        <v>11.12</v>
      </c>
      <c r="C937" s="78">
        <v>12.23</v>
      </c>
      <c r="D937" s="78">
        <v>11.12</v>
      </c>
      <c r="E937" s="78">
        <v>12.11</v>
      </c>
      <c r="F937" s="78">
        <v>17645524</v>
      </c>
      <c r="G937" s="78">
        <v>11.23</v>
      </c>
      <c r="H937" s="78">
        <v>11.23</v>
      </c>
      <c r="I937" s="78">
        <v>11.36</v>
      </c>
      <c r="J937" s="78">
        <v>11.66</v>
      </c>
      <c r="K937" s="78" t="s">
        <v>162</v>
      </c>
      <c r="L937" s="78">
        <v>0</v>
      </c>
      <c r="M937" s="78">
        <v>176455.23</v>
      </c>
      <c r="N937" s="78">
        <v>50622.04</v>
      </c>
      <c r="O937" s="78">
        <v>44881.69</v>
      </c>
      <c r="P937" s="78">
        <v>29.09</v>
      </c>
      <c r="Q937" s="78" t="s">
        <v>162</v>
      </c>
      <c r="R937" s="78">
        <v>27.49</v>
      </c>
      <c r="S937" s="78" t="s">
        <v>162</v>
      </c>
      <c r="T937" s="78">
        <v>1488.46</v>
      </c>
      <c r="U937" s="78">
        <v>1509.73</v>
      </c>
      <c r="V937" s="78">
        <v>1488.46</v>
      </c>
      <c r="W937" s="78">
        <v>1505.55</v>
      </c>
      <c r="X937" s="78">
        <v>15606058</v>
      </c>
    </row>
    <row r="938" spans="1:24" x14ac:dyDescent="0.2">
      <c r="A938" s="78" t="s">
        <v>1095</v>
      </c>
      <c r="B938" s="78">
        <v>11.8</v>
      </c>
      <c r="C938" s="78">
        <v>12.07</v>
      </c>
      <c r="D938" s="78">
        <v>11.71</v>
      </c>
      <c r="E938" s="78">
        <v>12</v>
      </c>
      <c r="F938" s="78">
        <v>10502669</v>
      </c>
      <c r="G938" s="78">
        <v>11.45</v>
      </c>
      <c r="H938" s="78">
        <v>11.3</v>
      </c>
      <c r="I938" s="78">
        <v>11.41</v>
      </c>
      <c r="J938" s="78">
        <v>11.68</v>
      </c>
      <c r="K938" s="78" t="s">
        <v>162</v>
      </c>
      <c r="L938" s="78">
        <v>0</v>
      </c>
      <c r="M938" s="78">
        <v>105026.69</v>
      </c>
      <c r="N938" s="78">
        <v>66658.320000000007</v>
      </c>
      <c r="O938" s="78">
        <v>51021.25</v>
      </c>
      <c r="P938" s="78">
        <v>32.74</v>
      </c>
      <c r="Q938" s="78" t="s">
        <v>162</v>
      </c>
      <c r="R938" s="78">
        <v>27.83</v>
      </c>
      <c r="S938" s="78" t="s">
        <v>162</v>
      </c>
      <c r="T938" s="78">
        <v>1504.58</v>
      </c>
      <c r="U938" s="78">
        <v>1504.58</v>
      </c>
      <c r="V938" s="78">
        <v>1491.65</v>
      </c>
      <c r="W938" s="78">
        <v>1494.59</v>
      </c>
      <c r="X938" s="78">
        <v>14503131</v>
      </c>
    </row>
    <row r="939" spans="1:24" x14ac:dyDescent="0.2">
      <c r="A939" s="78" t="s">
        <v>1096</v>
      </c>
      <c r="B939" s="78">
        <v>12.1</v>
      </c>
      <c r="C939" s="78">
        <v>12.1</v>
      </c>
      <c r="D939" s="78">
        <v>11.83</v>
      </c>
      <c r="E939" s="78">
        <v>11.92</v>
      </c>
      <c r="F939" s="78">
        <v>6255196</v>
      </c>
      <c r="G939" s="78">
        <v>11.65</v>
      </c>
      <c r="H939" s="78">
        <v>11.35</v>
      </c>
      <c r="I939" s="78">
        <v>11.45</v>
      </c>
      <c r="J939" s="78">
        <v>11.69</v>
      </c>
      <c r="K939" s="78" t="s">
        <v>162</v>
      </c>
      <c r="L939" s="78">
        <v>0</v>
      </c>
      <c r="M939" s="78">
        <v>62551.96</v>
      </c>
      <c r="N939" s="78">
        <v>76714.679999999993</v>
      </c>
      <c r="O939" s="78">
        <v>52175.61</v>
      </c>
      <c r="P939" s="78">
        <v>30.02</v>
      </c>
      <c r="Q939" s="78" t="s">
        <v>162</v>
      </c>
      <c r="R939" s="78">
        <v>18.420000000000002</v>
      </c>
      <c r="S939" s="78" t="s">
        <v>162</v>
      </c>
      <c r="T939" s="78">
        <v>1493.16</v>
      </c>
      <c r="U939" s="78">
        <v>1508.22</v>
      </c>
      <c r="V939" s="78">
        <v>1493.16</v>
      </c>
      <c r="W939" s="78">
        <v>1504.83</v>
      </c>
      <c r="X939" s="78">
        <v>15206725</v>
      </c>
    </row>
    <row r="940" spans="1:24" x14ac:dyDescent="0.2">
      <c r="A940" s="78" t="s">
        <v>1097</v>
      </c>
      <c r="B940" s="78">
        <v>12.07</v>
      </c>
      <c r="C940" s="78">
        <v>12.07</v>
      </c>
      <c r="D940" s="78">
        <v>11.79</v>
      </c>
      <c r="E940" s="78">
        <v>11.94</v>
      </c>
      <c r="F940" s="78">
        <v>7426325</v>
      </c>
      <c r="G940" s="78">
        <v>11.82</v>
      </c>
      <c r="H940" s="78">
        <v>11.4</v>
      </c>
      <c r="I940" s="78">
        <v>11.48</v>
      </c>
      <c r="J940" s="78">
        <v>11.7</v>
      </c>
      <c r="K940" s="78" t="s">
        <v>162</v>
      </c>
      <c r="L940" s="78">
        <v>0</v>
      </c>
      <c r="M940" s="78">
        <v>74263.25</v>
      </c>
      <c r="N940" s="78">
        <v>87001.79</v>
      </c>
      <c r="O940" s="78">
        <v>55820.19</v>
      </c>
      <c r="P940" s="78">
        <v>30.91</v>
      </c>
      <c r="Q940" s="78" t="s">
        <v>162</v>
      </c>
      <c r="R940" s="78">
        <v>17.850000000000001</v>
      </c>
      <c r="S940" s="78" t="s">
        <v>162</v>
      </c>
      <c r="T940" s="78">
        <v>1513.43</v>
      </c>
      <c r="U940" s="78">
        <v>1515.84</v>
      </c>
      <c r="V940" s="78">
        <v>1497.85</v>
      </c>
      <c r="W940" s="78">
        <v>1507.81</v>
      </c>
      <c r="X940" s="78">
        <v>18094254</v>
      </c>
    </row>
    <row r="941" spans="1:24" x14ac:dyDescent="0.2">
      <c r="A941" s="78" t="s">
        <v>1098</v>
      </c>
      <c r="B941" s="78">
        <v>11.92</v>
      </c>
      <c r="C941" s="78">
        <v>12.05</v>
      </c>
      <c r="D941" s="78">
        <v>11.71</v>
      </c>
      <c r="E941" s="78">
        <v>12.02</v>
      </c>
      <c r="F941" s="78">
        <v>8853364</v>
      </c>
      <c r="G941" s="78">
        <v>12</v>
      </c>
      <c r="H941" s="78">
        <v>11.51</v>
      </c>
      <c r="I941" s="78">
        <v>11.5</v>
      </c>
      <c r="J941" s="78">
        <v>11.72</v>
      </c>
      <c r="K941" s="78" t="s">
        <v>162</v>
      </c>
      <c r="L941" s="78">
        <v>0</v>
      </c>
      <c r="M941" s="78">
        <v>88533.64</v>
      </c>
      <c r="N941" s="78">
        <v>101366.16</v>
      </c>
      <c r="O941" s="78">
        <v>60495.12</v>
      </c>
      <c r="P941" s="78">
        <v>29.42</v>
      </c>
      <c r="Q941" s="78" t="s">
        <v>162</v>
      </c>
      <c r="R941" s="78">
        <v>18.670000000000002</v>
      </c>
      <c r="S941" s="78" t="s">
        <v>162</v>
      </c>
      <c r="T941" s="78">
        <v>1510.62</v>
      </c>
      <c r="U941" s="78">
        <v>1541.92</v>
      </c>
      <c r="V941" s="78">
        <v>1510.25</v>
      </c>
      <c r="W941" s="78">
        <v>1541.92</v>
      </c>
      <c r="X941" s="78">
        <v>21329324</v>
      </c>
    </row>
    <row r="942" spans="1:24" x14ac:dyDescent="0.2">
      <c r="A942" s="78" t="s">
        <v>1099</v>
      </c>
      <c r="B942" s="78">
        <v>12.26</v>
      </c>
      <c r="C942" s="78">
        <v>13.19</v>
      </c>
      <c r="D942" s="78">
        <v>12.26</v>
      </c>
      <c r="E942" s="78">
        <v>12.58</v>
      </c>
      <c r="F942" s="78">
        <v>19101254</v>
      </c>
      <c r="G942" s="78">
        <v>12.09</v>
      </c>
      <c r="H942" s="78">
        <v>11.66</v>
      </c>
      <c r="I942" s="78">
        <v>11.54</v>
      </c>
      <c r="J942" s="78">
        <v>11.75</v>
      </c>
      <c r="K942" s="78" t="s">
        <v>162</v>
      </c>
      <c r="L942" s="78">
        <v>0</v>
      </c>
      <c r="M942" s="78">
        <v>191012.55</v>
      </c>
      <c r="N942" s="78">
        <v>104277.62</v>
      </c>
      <c r="O942" s="78">
        <v>77449.83</v>
      </c>
      <c r="P942" s="78">
        <v>39.090000000000003</v>
      </c>
      <c r="Q942" s="78" t="s">
        <v>162</v>
      </c>
      <c r="R942" s="78">
        <v>20.350000000000001</v>
      </c>
      <c r="S942" s="78" t="s">
        <v>162</v>
      </c>
      <c r="T942" s="78">
        <v>1544.69</v>
      </c>
      <c r="U942" s="78">
        <v>1561.3</v>
      </c>
      <c r="V942" s="78">
        <v>1544.1</v>
      </c>
      <c r="W942" s="78">
        <v>1554.22</v>
      </c>
      <c r="X942" s="78">
        <v>21577370</v>
      </c>
    </row>
    <row r="943" spans="1:24" x14ac:dyDescent="0.2">
      <c r="A943" s="78" t="s">
        <v>1100</v>
      </c>
      <c r="B943" s="78">
        <v>12.67</v>
      </c>
      <c r="C943" s="78">
        <v>12.8</v>
      </c>
      <c r="D943" s="78">
        <v>12.39</v>
      </c>
      <c r="E943" s="78">
        <v>12.71</v>
      </c>
      <c r="F943" s="78">
        <v>15386611</v>
      </c>
      <c r="G943" s="78">
        <v>12.23</v>
      </c>
      <c r="H943" s="78">
        <v>11.84</v>
      </c>
      <c r="I943" s="78">
        <v>11.6</v>
      </c>
      <c r="J943" s="78">
        <v>11.78</v>
      </c>
      <c r="K943" s="78" t="s">
        <v>162</v>
      </c>
      <c r="L943" s="78">
        <v>0</v>
      </c>
      <c r="M943" s="78">
        <v>153866.10999999999</v>
      </c>
      <c r="N943" s="78">
        <v>114045.5</v>
      </c>
      <c r="O943" s="78">
        <v>90351.91</v>
      </c>
      <c r="P943" s="78">
        <v>41.51</v>
      </c>
      <c r="Q943" s="78" t="s">
        <v>162</v>
      </c>
      <c r="R943" s="78">
        <v>22.39</v>
      </c>
      <c r="S943" s="78" t="s">
        <v>162</v>
      </c>
      <c r="T943" s="78">
        <v>1557.77</v>
      </c>
      <c r="U943" s="78">
        <v>1566.83</v>
      </c>
      <c r="V943" s="78">
        <v>1548.29</v>
      </c>
      <c r="W943" s="78">
        <v>1563.41</v>
      </c>
      <c r="X943" s="78">
        <v>23686674</v>
      </c>
    </row>
    <row r="944" spans="1:24" x14ac:dyDescent="0.2">
      <c r="A944" s="78" t="s">
        <v>1101</v>
      </c>
      <c r="B944" s="78">
        <v>12.64</v>
      </c>
      <c r="C944" s="78">
        <v>12.84</v>
      </c>
      <c r="D944" s="78">
        <v>12.4</v>
      </c>
      <c r="E944" s="78">
        <v>12.6</v>
      </c>
      <c r="F944" s="78">
        <v>11516601</v>
      </c>
      <c r="G944" s="78">
        <v>12.37</v>
      </c>
      <c r="H944" s="78">
        <v>12.01</v>
      </c>
      <c r="I944" s="78">
        <v>11.65</v>
      </c>
      <c r="J944" s="78">
        <v>11.81</v>
      </c>
      <c r="K944" s="78" t="s">
        <v>162</v>
      </c>
      <c r="L944" s="78">
        <v>0</v>
      </c>
      <c r="M944" s="78">
        <v>115166.01</v>
      </c>
      <c r="N944" s="78">
        <v>124568.31</v>
      </c>
      <c r="O944" s="78">
        <v>100641.49</v>
      </c>
      <c r="P944" s="78">
        <v>37.799999999999997</v>
      </c>
      <c r="Q944" s="78" t="s">
        <v>162</v>
      </c>
      <c r="R944" s="78">
        <v>24.43</v>
      </c>
      <c r="S944" s="78" t="s">
        <v>162</v>
      </c>
      <c r="T944" s="78">
        <v>1562.83</v>
      </c>
      <c r="U944" s="78">
        <v>1582.48</v>
      </c>
      <c r="V944" s="78">
        <v>1558.31</v>
      </c>
      <c r="W944" s="78">
        <v>1570.85</v>
      </c>
      <c r="X944" s="78">
        <v>25520127</v>
      </c>
    </row>
    <row r="945" spans="1:24" x14ac:dyDescent="0.2">
      <c r="A945" s="78" t="s">
        <v>1102</v>
      </c>
      <c r="B945" s="78">
        <v>12.61</v>
      </c>
      <c r="C945" s="78">
        <v>12.78</v>
      </c>
      <c r="D945" s="78">
        <v>12.28</v>
      </c>
      <c r="E945" s="78">
        <v>12.3</v>
      </c>
      <c r="F945" s="78">
        <v>6803712</v>
      </c>
      <c r="G945" s="78">
        <v>12.44</v>
      </c>
      <c r="H945" s="78">
        <v>12.13</v>
      </c>
      <c r="I945" s="78">
        <v>11.68</v>
      </c>
      <c r="J945" s="78">
        <v>11.83</v>
      </c>
      <c r="K945" s="78" t="s">
        <v>162</v>
      </c>
      <c r="L945" s="78">
        <v>0</v>
      </c>
      <c r="M945" s="78">
        <v>68037.119999999995</v>
      </c>
      <c r="N945" s="78">
        <v>123323.09</v>
      </c>
      <c r="O945" s="78">
        <v>105162.44</v>
      </c>
      <c r="P945" s="78">
        <v>31.14</v>
      </c>
      <c r="Q945" s="78" t="s">
        <v>162</v>
      </c>
      <c r="R945" s="78">
        <v>16.82</v>
      </c>
      <c r="S945" s="78" t="s">
        <v>162</v>
      </c>
      <c r="T945" s="78">
        <v>1569.65</v>
      </c>
      <c r="U945" s="78">
        <v>1569.65</v>
      </c>
      <c r="V945" s="78">
        <v>1544.18</v>
      </c>
      <c r="W945" s="78">
        <v>1552.31</v>
      </c>
      <c r="X945" s="78">
        <v>22709753</v>
      </c>
    </row>
    <row r="946" spans="1:24" x14ac:dyDescent="0.2">
      <c r="A946" s="78" t="s">
        <v>1103</v>
      </c>
      <c r="B946" s="78">
        <v>12.33</v>
      </c>
      <c r="C946" s="78">
        <v>12.69</v>
      </c>
      <c r="D946" s="78">
        <v>12.33</v>
      </c>
      <c r="E946" s="78">
        <v>12.46</v>
      </c>
      <c r="F946" s="78">
        <v>6413403</v>
      </c>
      <c r="G946" s="78">
        <v>12.53</v>
      </c>
      <c r="H946" s="78">
        <v>12.26</v>
      </c>
      <c r="I946" s="78">
        <v>11.72</v>
      </c>
      <c r="J946" s="78">
        <v>11.86</v>
      </c>
      <c r="K946" s="78" t="s">
        <v>162</v>
      </c>
      <c r="L946" s="78">
        <v>0</v>
      </c>
      <c r="M946" s="78">
        <v>64134.03</v>
      </c>
      <c r="N946" s="78">
        <v>118443.16</v>
      </c>
      <c r="O946" s="78">
        <v>109904.66</v>
      </c>
      <c r="P946" s="78">
        <v>33.42</v>
      </c>
      <c r="Q946" s="78" t="s">
        <v>162</v>
      </c>
      <c r="R946" s="78">
        <v>15.82</v>
      </c>
      <c r="S946" s="78" t="s">
        <v>162</v>
      </c>
      <c r="T946" s="78">
        <v>1554.46</v>
      </c>
      <c r="U946" s="78">
        <v>1567.54</v>
      </c>
      <c r="V946" s="78">
        <v>1552.13</v>
      </c>
      <c r="W946" s="78">
        <v>1565.42</v>
      </c>
      <c r="X946" s="78">
        <v>20650691</v>
      </c>
    </row>
    <row r="947" spans="1:24" x14ac:dyDescent="0.2">
      <c r="A947" s="78" t="s">
        <v>1104</v>
      </c>
      <c r="B947" s="78">
        <v>12.4</v>
      </c>
      <c r="C947" s="78">
        <v>12.5</v>
      </c>
      <c r="D947" s="78">
        <v>12.06</v>
      </c>
      <c r="E947" s="78">
        <v>12.35</v>
      </c>
      <c r="F947" s="78">
        <v>9066654</v>
      </c>
      <c r="G947" s="78">
        <v>12.48</v>
      </c>
      <c r="H947" s="78">
        <v>12.29</v>
      </c>
      <c r="I947" s="78">
        <v>11.76</v>
      </c>
      <c r="J947" s="78">
        <v>11.88</v>
      </c>
      <c r="K947" s="78" t="s">
        <v>162</v>
      </c>
      <c r="L947" s="78">
        <v>0</v>
      </c>
      <c r="M947" s="78">
        <v>90666.54</v>
      </c>
      <c r="N947" s="78">
        <v>98373.96</v>
      </c>
      <c r="O947" s="78">
        <v>101325.79</v>
      </c>
      <c r="P947" s="78">
        <v>30.62</v>
      </c>
      <c r="Q947" s="78" t="s">
        <v>162</v>
      </c>
      <c r="R947" s="78">
        <v>15.39</v>
      </c>
      <c r="S947" s="78" t="s">
        <v>162</v>
      </c>
      <c r="T947" s="78">
        <v>1568.47</v>
      </c>
      <c r="U947" s="78">
        <v>1604.88</v>
      </c>
      <c r="V947" s="78">
        <v>1540.42</v>
      </c>
      <c r="W947" s="78">
        <v>1604.45</v>
      </c>
      <c r="X947" s="78">
        <v>30089867</v>
      </c>
    </row>
    <row r="948" spans="1:24" x14ac:dyDescent="0.2">
      <c r="A948" s="78" t="s">
        <v>1105</v>
      </c>
      <c r="B948" s="78">
        <v>12.35</v>
      </c>
      <c r="C948" s="78">
        <v>12.53</v>
      </c>
      <c r="D948" s="78">
        <v>12.26</v>
      </c>
      <c r="E948" s="78">
        <v>12.3</v>
      </c>
      <c r="F948" s="78">
        <v>9379384</v>
      </c>
      <c r="G948" s="78">
        <v>12.4</v>
      </c>
      <c r="H948" s="78">
        <v>12.32</v>
      </c>
      <c r="I948" s="78">
        <v>11.81</v>
      </c>
      <c r="J948" s="78">
        <v>11.89</v>
      </c>
      <c r="K948" s="78" t="s">
        <v>162</v>
      </c>
      <c r="L948" s="78">
        <v>0</v>
      </c>
      <c r="M948" s="78">
        <v>93793.84</v>
      </c>
      <c r="N948" s="78">
        <v>86359.51</v>
      </c>
      <c r="O948" s="78">
        <v>100202.51</v>
      </c>
      <c r="P948" s="78">
        <v>24.28</v>
      </c>
      <c r="Q948" s="78" t="s">
        <v>162</v>
      </c>
      <c r="R948" s="78">
        <v>13.9</v>
      </c>
      <c r="S948" s="78" t="s">
        <v>162</v>
      </c>
      <c r="T948" s="78">
        <v>1604.89</v>
      </c>
      <c r="U948" s="78">
        <v>1631.31</v>
      </c>
      <c r="V948" s="78">
        <v>1604.89</v>
      </c>
      <c r="W948" s="78">
        <v>1621.85</v>
      </c>
      <c r="X948" s="78">
        <v>26899516</v>
      </c>
    </row>
    <row r="949" spans="1:24" x14ac:dyDescent="0.2">
      <c r="A949" s="78" t="s">
        <v>1106</v>
      </c>
      <c r="B949" s="78">
        <v>12.25</v>
      </c>
      <c r="C949" s="78">
        <v>12.27</v>
      </c>
      <c r="D949" s="78">
        <v>11.24</v>
      </c>
      <c r="E949" s="78">
        <v>11.7</v>
      </c>
      <c r="F949" s="78">
        <v>8806351</v>
      </c>
      <c r="G949" s="78">
        <v>12.22</v>
      </c>
      <c r="H949" s="78">
        <v>12.3</v>
      </c>
      <c r="I949" s="78">
        <v>11.82</v>
      </c>
      <c r="J949" s="78">
        <v>11.88</v>
      </c>
      <c r="K949" s="78" t="s">
        <v>162</v>
      </c>
      <c r="L949" s="78">
        <v>0</v>
      </c>
      <c r="M949" s="78">
        <v>88063.51</v>
      </c>
      <c r="N949" s="78">
        <v>80939.009999999995</v>
      </c>
      <c r="O949" s="78">
        <v>102753.66</v>
      </c>
      <c r="P949" s="78">
        <v>25.11</v>
      </c>
      <c r="Q949" s="78" t="s">
        <v>162</v>
      </c>
      <c r="R949" s="78">
        <v>11.56</v>
      </c>
      <c r="S949" s="78" t="s">
        <v>162</v>
      </c>
      <c r="T949" s="78">
        <v>1626.12</v>
      </c>
      <c r="U949" s="78">
        <v>1626.12</v>
      </c>
      <c r="V949" s="78">
        <v>1544.47</v>
      </c>
      <c r="W949" s="78">
        <v>1581.91</v>
      </c>
      <c r="X949" s="78">
        <v>29046141</v>
      </c>
    </row>
    <row r="950" spans="1:24" x14ac:dyDescent="0.2">
      <c r="A950" s="78" t="s">
        <v>1107</v>
      </c>
      <c r="B950" s="78">
        <v>11.6</v>
      </c>
      <c r="C950" s="78">
        <v>11.84</v>
      </c>
      <c r="D950" s="78">
        <v>11.36</v>
      </c>
      <c r="E950" s="78">
        <v>11.65</v>
      </c>
      <c r="F950" s="78">
        <v>6015010</v>
      </c>
      <c r="G950" s="78">
        <v>12.09</v>
      </c>
      <c r="H950" s="78">
        <v>12.27</v>
      </c>
      <c r="I950" s="78">
        <v>11.83</v>
      </c>
      <c r="J950" s="78">
        <v>11.88</v>
      </c>
      <c r="K950" s="78" t="s">
        <v>162</v>
      </c>
      <c r="L950" s="78">
        <v>0</v>
      </c>
      <c r="M950" s="78">
        <v>60150.1</v>
      </c>
      <c r="N950" s="78">
        <v>79361.600000000006</v>
      </c>
      <c r="O950" s="78">
        <v>101342.34</v>
      </c>
      <c r="P950" s="78">
        <v>24.18</v>
      </c>
      <c r="Q950" s="78" t="s">
        <v>162</v>
      </c>
      <c r="R950" s="78">
        <v>8.6999999999999993</v>
      </c>
      <c r="S950" s="78" t="s">
        <v>162</v>
      </c>
      <c r="T950" s="78">
        <v>1575.3</v>
      </c>
      <c r="U950" s="78">
        <v>1600.87</v>
      </c>
      <c r="V950" s="78">
        <v>1554.79</v>
      </c>
      <c r="W950" s="78">
        <v>1567.16</v>
      </c>
      <c r="X950" s="78">
        <v>26040994</v>
      </c>
    </row>
    <row r="951" spans="1:24" x14ac:dyDescent="0.2">
      <c r="A951" s="78" t="s">
        <v>1108</v>
      </c>
      <c r="B951" s="78">
        <v>11.51</v>
      </c>
      <c r="C951" s="78">
        <v>11.75</v>
      </c>
      <c r="D951" s="78">
        <v>11.13</v>
      </c>
      <c r="E951" s="78">
        <v>11.16</v>
      </c>
      <c r="F951" s="78">
        <v>6367565</v>
      </c>
      <c r="G951" s="78">
        <v>11.83</v>
      </c>
      <c r="H951" s="78">
        <v>12.18</v>
      </c>
      <c r="I951" s="78">
        <v>11.85</v>
      </c>
      <c r="J951" s="78">
        <v>11.86</v>
      </c>
      <c r="K951" s="78" t="s">
        <v>162</v>
      </c>
      <c r="L951" s="78">
        <v>0</v>
      </c>
      <c r="M951" s="78">
        <v>63675.65</v>
      </c>
      <c r="N951" s="78">
        <v>79269.929999999993</v>
      </c>
      <c r="O951" s="78">
        <v>98856.55</v>
      </c>
      <c r="P951" s="78">
        <v>25.71</v>
      </c>
      <c r="Q951" s="78" t="s">
        <v>162</v>
      </c>
      <c r="R951" s="78">
        <v>13.94</v>
      </c>
      <c r="S951" s="78" t="s">
        <v>162</v>
      </c>
      <c r="T951" s="78">
        <v>1557.02</v>
      </c>
      <c r="U951" s="78">
        <v>1577.75</v>
      </c>
      <c r="V951" s="78">
        <v>1504.23</v>
      </c>
      <c r="W951" s="78">
        <v>1504.62</v>
      </c>
      <c r="X951" s="78">
        <v>29630278</v>
      </c>
    </row>
    <row r="952" spans="1:24" x14ac:dyDescent="0.2">
      <c r="A952" s="78" t="s">
        <v>1109</v>
      </c>
      <c r="B952" s="78">
        <v>11.17</v>
      </c>
      <c r="C952" s="78">
        <v>11.74</v>
      </c>
      <c r="D952" s="78">
        <v>11.17</v>
      </c>
      <c r="E952" s="78">
        <v>11.62</v>
      </c>
      <c r="F952" s="78">
        <v>5444585</v>
      </c>
      <c r="G952" s="78">
        <v>11.69</v>
      </c>
      <c r="H952" s="78">
        <v>12.09</v>
      </c>
      <c r="I952" s="78">
        <v>11.87</v>
      </c>
      <c r="J952" s="78">
        <v>11.85</v>
      </c>
      <c r="K952" s="78" t="s">
        <v>162</v>
      </c>
      <c r="L952" s="78">
        <v>0</v>
      </c>
      <c r="M952" s="78">
        <v>54445.85</v>
      </c>
      <c r="N952" s="78">
        <v>72025.789999999994</v>
      </c>
      <c r="O952" s="78">
        <v>85199.88</v>
      </c>
      <c r="P952" s="78">
        <v>29.09</v>
      </c>
      <c r="Q952" s="78" t="s">
        <v>162</v>
      </c>
      <c r="R952" s="78">
        <v>10.26</v>
      </c>
      <c r="S952" s="78" t="s">
        <v>162</v>
      </c>
      <c r="T952" s="78">
        <v>1499.33</v>
      </c>
      <c r="U952" s="78">
        <v>1576.89</v>
      </c>
      <c r="V952" s="78">
        <v>1499.33</v>
      </c>
      <c r="W952" s="78">
        <v>1572.69</v>
      </c>
      <c r="X952" s="78">
        <v>22694195</v>
      </c>
    </row>
    <row r="953" spans="1:24" x14ac:dyDescent="0.2">
      <c r="A953" s="78" t="s">
        <v>1110</v>
      </c>
      <c r="B953" s="78">
        <v>12.33</v>
      </c>
      <c r="C953" s="78">
        <v>12.64</v>
      </c>
      <c r="D953" s="78">
        <v>12</v>
      </c>
      <c r="E953" s="78">
        <v>12.25</v>
      </c>
      <c r="F953" s="78">
        <v>18647748</v>
      </c>
      <c r="G953" s="78">
        <v>11.68</v>
      </c>
      <c r="H953" s="78">
        <v>12.04</v>
      </c>
      <c r="I953" s="78">
        <v>11.94</v>
      </c>
      <c r="J953" s="78">
        <v>11.86</v>
      </c>
      <c r="K953" s="78" t="s">
        <v>162</v>
      </c>
      <c r="L953" s="78">
        <v>0</v>
      </c>
      <c r="M953" s="78">
        <v>186477.48</v>
      </c>
      <c r="N953" s="78">
        <v>90562.52</v>
      </c>
      <c r="O953" s="78">
        <v>88461.02</v>
      </c>
      <c r="P953" s="78">
        <v>33.1</v>
      </c>
      <c r="Q953" s="78" t="s">
        <v>162</v>
      </c>
      <c r="R953" s="78">
        <v>8.89</v>
      </c>
      <c r="S953" s="78" t="s">
        <v>162</v>
      </c>
      <c r="T953" s="78">
        <v>1665.3</v>
      </c>
      <c r="U953" s="78">
        <v>1674.98</v>
      </c>
      <c r="V953" s="78">
        <v>1636.18</v>
      </c>
      <c r="W953" s="78">
        <v>1649.58</v>
      </c>
      <c r="X953" s="78">
        <v>20250357</v>
      </c>
    </row>
    <row r="954" spans="1:24" x14ac:dyDescent="0.2">
      <c r="A954" s="78" t="s">
        <v>1111</v>
      </c>
      <c r="B954" s="78">
        <v>12.35</v>
      </c>
      <c r="C954" s="78">
        <v>12.77</v>
      </c>
      <c r="D954" s="78">
        <v>12.11</v>
      </c>
      <c r="E954" s="78">
        <v>12.42</v>
      </c>
      <c r="F954" s="78">
        <v>12872272</v>
      </c>
      <c r="G954" s="78">
        <v>11.82</v>
      </c>
      <c r="H954" s="78">
        <v>12.02</v>
      </c>
      <c r="I954" s="78">
        <v>12.02</v>
      </c>
      <c r="J954" s="78">
        <v>11.87</v>
      </c>
      <c r="K954" s="78" t="s">
        <v>162</v>
      </c>
      <c r="L954" s="78">
        <v>0</v>
      </c>
      <c r="M954" s="78">
        <v>128722.72</v>
      </c>
      <c r="N954" s="78">
        <v>98694.36</v>
      </c>
      <c r="O954" s="78">
        <v>89816.69</v>
      </c>
      <c r="P954" s="78">
        <v>46.03</v>
      </c>
      <c r="Q954" s="78" t="s">
        <v>162</v>
      </c>
      <c r="R954" s="78">
        <v>10.86</v>
      </c>
      <c r="S954" s="78" t="s">
        <v>162</v>
      </c>
      <c r="T954" s="78">
        <v>1639.15</v>
      </c>
      <c r="U954" s="78">
        <v>1652.98</v>
      </c>
      <c r="V954" s="78">
        <v>1623.7</v>
      </c>
      <c r="W954" s="78">
        <v>1644.21</v>
      </c>
      <c r="X954" s="78">
        <v>20235829</v>
      </c>
    </row>
    <row r="955" spans="1:24" x14ac:dyDescent="0.2">
      <c r="A955" s="78" t="s">
        <v>1112</v>
      </c>
      <c r="B955" s="78">
        <v>12.44</v>
      </c>
      <c r="C955" s="78">
        <v>12.85</v>
      </c>
      <c r="D955" s="78">
        <v>12.1</v>
      </c>
      <c r="E955" s="78">
        <v>12.69</v>
      </c>
      <c r="F955" s="78">
        <v>13200624</v>
      </c>
      <c r="G955" s="78">
        <v>12.03</v>
      </c>
      <c r="H955" s="78">
        <v>12.06</v>
      </c>
      <c r="I955" s="78">
        <v>12.1</v>
      </c>
      <c r="J955" s="78">
        <v>11.88</v>
      </c>
      <c r="K955" s="78" t="s">
        <v>162</v>
      </c>
      <c r="L955" s="78">
        <v>0</v>
      </c>
      <c r="M955" s="78">
        <v>132006.23000000001</v>
      </c>
      <c r="N955" s="78">
        <v>113065.59</v>
      </c>
      <c r="O955" s="78">
        <v>96213.59</v>
      </c>
      <c r="P955" s="78">
        <v>46.46</v>
      </c>
      <c r="Q955" s="78" t="s">
        <v>162</v>
      </c>
      <c r="R955" s="78">
        <v>12.64</v>
      </c>
      <c r="S955" s="78" t="s">
        <v>162</v>
      </c>
      <c r="T955" s="78">
        <v>1641.58</v>
      </c>
      <c r="U955" s="78">
        <v>1663.67</v>
      </c>
      <c r="V955" s="78">
        <v>1633.26</v>
      </c>
      <c r="W955" s="78">
        <v>1634.05</v>
      </c>
      <c r="X955" s="78">
        <v>17653811</v>
      </c>
    </row>
    <row r="956" spans="1:24" x14ac:dyDescent="0.2">
      <c r="A956" s="78" t="s">
        <v>1113</v>
      </c>
      <c r="B956" s="78">
        <v>12.72</v>
      </c>
      <c r="C956" s="78">
        <v>12.72</v>
      </c>
      <c r="D956" s="78">
        <v>12</v>
      </c>
      <c r="E956" s="78">
        <v>12.3</v>
      </c>
      <c r="F956" s="78">
        <v>9607832</v>
      </c>
      <c r="G956" s="78">
        <v>12.26</v>
      </c>
      <c r="H956" s="78">
        <v>12.04</v>
      </c>
      <c r="I956" s="78">
        <v>12.15</v>
      </c>
      <c r="J956" s="78">
        <v>11.9</v>
      </c>
      <c r="K956" s="78" t="s">
        <v>162</v>
      </c>
      <c r="L956" s="78">
        <v>0</v>
      </c>
      <c r="M956" s="78">
        <v>96078.32</v>
      </c>
      <c r="N956" s="78">
        <v>119546.12</v>
      </c>
      <c r="O956" s="78">
        <v>99408.02</v>
      </c>
      <c r="P956" s="78">
        <v>44.21</v>
      </c>
      <c r="Q956" s="78" t="s">
        <v>162</v>
      </c>
      <c r="R956" s="78">
        <v>8.69</v>
      </c>
      <c r="S956" s="78" t="s">
        <v>162</v>
      </c>
      <c r="T956" s="78">
        <v>1627.8</v>
      </c>
      <c r="U956" s="78">
        <v>1627.8</v>
      </c>
      <c r="V956" s="78">
        <v>1568.98</v>
      </c>
      <c r="W956" s="78">
        <v>1596.81</v>
      </c>
      <c r="X956" s="78">
        <v>19852326</v>
      </c>
    </row>
    <row r="957" spans="1:24" x14ac:dyDescent="0.2">
      <c r="A957" s="78" t="s">
        <v>1114</v>
      </c>
      <c r="B957" s="78">
        <v>12.28</v>
      </c>
      <c r="C957" s="78">
        <v>12.28</v>
      </c>
      <c r="D957" s="78">
        <v>11.21</v>
      </c>
      <c r="E957" s="78">
        <v>11.39</v>
      </c>
      <c r="F957" s="78">
        <v>7896361</v>
      </c>
      <c r="G957" s="78">
        <v>12.21</v>
      </c>
      <c r="H957" s="78">
        <v>11.95</v>
      </c>
      <c r="I957" s="78">
        <v>12.12</v>
      </c>
      <c r="J957" s="78">
        <v>11.89</v>
      </c>
      <c r="K957" s="78" t="s">
        <v>162</v>
      </c>
      <c r="L957" s="78">
        <v>0</v>
      </c>
      <c r="M957" s="78">
        <v>78963.61</v>
      </c>
      <c r="N957" s="78">
        <v>124449.67</v>
      </c>
      <c r="O957" s="78">
        <v>98237.73</v>
      </c>
      <c r="P957" s="78">
        <v>40.32</v>
      </c>
      <c r="Q957" s="78" t="s">
        <v>162</v>
      </c>
      <c r="R957" s="78">
        <v>6.83</v>
      </c>
      <c r="S957" s="78" t="s">
        <v>162</v>
      </c>
      <c r="T957" s="78">
        <v>1583.96</v>
      </c>
      <c r="U957" s="78">
        <v>1583.96</v>
      </c>
      <c r="V957" s="78">
        <v>1510.05</v>
      </c>
      <c r="W957" s="78">
        <v>1517.93</v>
      </c>
      <c r="X957" s="78">
        <v>21296532</v>
      </c>
    </row>
    <row r="958" spans="1:24" x14ac:dyDescent="0.2">
      <c r="A958" s="78" t="s">
        <v>1115</v>
      </c>
      <c r="B958" s="78">
        <v>11.4</v>
      </c>
      <c r="C958" s="78">
        <v>11.52</v>
      </c>
      <c r="D958" s="78">
        <v>11.02</v>
      </c>
      <c r="E958" s="78">
        <v>11.11</v>
      </c>
      <c r="F958" s="78">
        <v>3934425</v>
      </c>
      <c r="G958" s="78">
        <v>11.98</v>
      </c>
      <c r="H958" s="78">
        <v>11.83</v>
      </c>
      <c r="I958" s="78">
        <v>12.07</v>
      </c>
      <c r="J958" s="78">
        <v>11.88</v>
      </c>
      <c r="K958" s="78" t="s">
        <v>162</v>
      </c>
      <c r="L958" s="78">
        <v>0</v>
      </c>
      <c r="M958" s="78">
        <v>39344.25</v>
      </c>
      <c r="N958" s="78">
        <v>95023.02</v>
      </c>
      <c r="O958" s="78">
        <v>92792.77</v>
      </c>
      <c r="P958" s="78">
        <v>40.770000000000003</v>
      </c>
      <c r="Q958" s="78" t="s">
        <v>162</v>
      </c>
      <c r="R958" s="78">
        <v>6.86</v>
      </c>
      <c r="S958" s="78" t="s">
        <v>162</v>
      </c>
      <c r="T958" s="78">
        <v>1501.53</v>
      </c>
      <c r="U958" s="78">
        <v>1543.35</v>
      </c>
      <c r="V958" s="78">
        <v>1489.12</v>
      </c>
      <c r="W958" s="78">
        <v>1496.53</v>
      </c>
      <c r="X958" s="78">
        <v>16067375</v>
      </c>
    </row>
    <row r="959" spans="1:24" x14ac:dyDescent="0.2">
      <c r="A959" s="78" t="s">
        <v>1116</v>
      </c>
      <c r="B959" s="78">
        <v>11.29</v>
      </c>
      <c r="C959" s="78">
        <v>11.47</v>
      </c>
      <c r="D959" s="78">
        <v>11.26</v>
      </c>
      <c r="E959" s="78">
        <v>11.32</v>
      </c>
      <c r="F959" s="78">
        <v>3366410</v>
      </c>
      <c r="G959" s="78">
        <v>11.76</v>
      </c>
      <c r="H959" s="78">
        <v>11.79</v>
      </c>
      <c r="I959" s="78">
        <v>12.04</v>
      </c>
      <c r="J959" s="78">
        <v>11.87</v>
      </c>
      <c r="K959" s="78" t="s">
        <v>162</v>
      </c>
      <c r="L959" s="78">
        <v>0</v>
      </c>
      <c r="M959" s="78">
        <v>33664.1</v>
      </c>
      <c r="N959" s="78">
        <v>76011.3</v>
      </c>
      <c r="O959" s="78">
        <v>87352.83</v>
      </c>
      <c r="P959" s="78">
        <v>38.520000000000003</v>
      </c>
      <c r="Q959" s="78" t="s">
        <v>162</v>
      </c>
      <c r="R959" s="78">
        <v>6.49</v>
      </c>
      <c r="S959" s="78" t="s">
        <v>162</v>
      </c>
      <c r="T959" s="78">
        <v>1502.67</v>
      </c>
      <c r="U959" s="78">
        <v>1524.27</v>
      </c>
      <c r="V959" s="78">
        <v>1501.23</v>
      </c>
      <c r="W959" s="78">
        <v>1519.8</v>
      </c>
      <c r="X959" s="78">
        <v>14578911</v>
      </c>
    </row>
    <row r="960" spans="1:24" x14ac:dyDescent="0.2">
      <c r="A960" s="78" t="s">
        <v>1117</v>
      </c>
      <c r="B960" s="78">
        <v>11.33</v>
      </c>
      <c r="C960" s="78">
        <v>11.48</v>
      </c>
      <c r="D960" s="78">
        <v>11.29</v>
      </c>
      <c r="E960" s="78">
        <v>11.45</v>
      </c>
      <c r="F960" s="78">
        <v>3334382</v>
      </c>
      <c r="G960" s="78">
        <v>11.51</v>
      </c>
      <c r="H960" s="78">
        <v>11.77</v>
      </c>
      <c r="I960" s="78">
        <v>12.02</v>
      </c>
      <c r="J960" s="78">
        <v>11.87</v>
      </c>
      <c r="K960" s="78" t="s">
        <v>162</v>
      </c>
      <c r="L960" s="78">
        <v>0</v>
      </c>
      <c r="M960" s="78">
        <v>33343.82</v>
      </c>
      <c r="N960" s="78">
        <v>56278.82</v>
      </c>
      <c r="O960" s="78">
        <v>84672.2</v>
      </c>
      <c r="P960" s="78">
        <v>31.22</v>
      </c>
      <c r="Q960" s="78" t="s">
        <v>162</v>
      </c>
      <c r="R960" s="78">
        <v>5.87</v>
      </c>
      <c r="S960" s="78" t="s">
        <v>162</v>
      </c>
      <c r="T960" s="78">
        <v>1522</v>
      </c>
      <c r="U960" s="78">
        <v>1531.64</v>
      </c>
      <c r="V960" s="78">
        <v>1514.23</v>
      </c>
      <c r="W960" s="78">
        <v>1529.47</v>
      </c>
      <c r="X960" s="78">
        <v>14030107</v>
      </c>
    </row>
    <row r="961" spans="1:24" x14ac:dyDescent="0.2">
      <c r="A961" s="78" t="s">
        <v>1118</v>
      </c>
      <c r="B961" s="78">
        <v>11.45</v>
      </c>
      <c r="C961" s="78">
        <v>11.5</v>
      </c>
      <c r="D961" s="78">
        <v>11.37</v>
      </c>
      <c r="E961" s="78">
        <v>11.5</v>
      </c>
      <c r="F961" s="78">
        <v>3515716</v>
      </c>
      <c r="G961" s="78">
        <v>11.35</v>
      </c>
      <c r="H961" s="78">
        <v>11.81</v>
      </c>
      <c r="I961" s="78">
        <v>11.99</v>
      </c>
      <c r="J961" s="78">
        <v>11.87</v>
      </c>
      <c r="K961" s="78" t="s">
        <v>162</v>
      </c>
      <c r="L961" s="78">
        <v>0</v>
      </c>
      <c r="M961" s="78">
        <v>35157.160000000003</v>
      </c>
      <c r="N961" s="78">
        <v>44094.59</v>
      </c>
      <c r="O961" s="78">
        <v>81820.350000000006</v>
      </c>
      <c r="P961" s="78">
        <v>34.200000000000003</v>
      </c>
      <c r="Q961" s="78" t="s">
        <v>162</v>
      </c>
      <c r="R961" s="78">
        <v>7.9</v>
      </c>
      <c r="S961" s="78" t="s">
        <v>162</v>
      </c>
      <c r="T961" s="78">
        <v>1531.2</v>
      </c>
      <c r="U961" s="78">
        <v>1539.16</v>
      </c>
      <c r="V961" s="78">
        <v>1524.01</v>
      </c>
      <c r="W961" s="78">
        <v>1536.08</v>
      </c>
      <c r="X961" s="78">
        <v>13861501</v>
      </c>
    </row>
    <row r="962" spans="1:24" x14ac:dyDescent="0.2">
      <c r="A962" s="78" t="s">
        <v>1119</v>
      </c>
      <c r="B962" s="78">
        <v>11.51</v>
      </c>
      <c r="C962" s="78">
        <v>11.55</v>
      </c>
      <c r="D962" s="78">
        <v>10.5</v>
      </c>
      <c r="E962" s="78">
        <v>10.91</v>
      </c>
      <c r="F962" s="78">
        <v>9395504</v>
      </c>
      <c r="G962" s="78">
        <v>11.26</v>
      </c>
      <c r="H962" s="78">
        <v>11.73</v>
      </c>
      <c r="I962" s="78">
        <v>11.91</v>
      </c>
      <c r="J962" s="78">
        <v>11.85</v>
      </c>
      <c r="K962" s="78" t="s">
        <v>162</v>
      </c>
      <c r="L962" s="78">
        <v>0</v>
      </c>
      <c r="M962" s="78">
        <v>93955.04</v>
      </c>
      <c r="N962" s="78">
        <v>47092.88</v>
      </c>
      <c r="O962" s="78">
        <v>85771.27</v>
      </c>
      <c r="P962" s="78">
        <v>25.98</v>
      </c>
      <c r="Q962" s="78" t="s">
        <v>162</v>
      </c>
      <c r="R962" s="78">
        <v>7.74</v>
      </c>
      <c r="S962" s="78" t="s">
        <v>162</v>
      </c>
      <c r="T962" s="78">
        <v>1531.12</v>
      </c>
      <c r="U962" s="78">
        <v>1531.12</v>
      </c>
      <c r="V962" s="78">
        <v>1491.21</v>
      </c>
      <c r="W962" s="78">
        <v>1499.4</v>
      </c>
      <c r="X962" s="78">
        <v>18402872</v>
      </c>
    </row>
    <row r="963" spans="1:24" x14ac:dyDescent="0.2">
      <c r="A963" s="78" t="s">
        <v>1120</v>
      </c>
      <c r="B963" s="78">
        <v>10.74</v>
      </c>
      <c r="C963" s="78">
        <v>10.85</v>
      </c>
      <c r="D963" s="78">
        <v>10.119999999999999</v>
      </c>
      <c r="E963" s="78">
        <v>10.24</v>
      </c>
      <c r="F963" s="78">
        <v>8570214</v>
      </c>
      <c r="G963" s="78">
        <v>11.08</v>
      </c>
      <c r="H963" s="78">
        <v>11.53</v>
      </c>
      <c r="I963" s="78">
        <v>11.79</v>
      </c>
      <c r="J963" s="78">
        <v>11.82</v>
      </c>
      <c r="K963" s="78" t="s">
        <v>162</v>
      </c>
      <c r="L963" s="78">
        <v>0</v>
      </c>
      <c r="M963" s="78">
        <v>85702.14</v>
      </c>
      <c r="N963" s="78">
        <v>56364.45</v>
      </c>
      <c r="O963" s="78">
        <v>75693.740000000005</v>
      </c>
      <c r="P963" s="78">
        <v>19.73</v>
      </c>
      <c r="Q963" s="78" t="s">
        <v>162</v>
      </c>
      <c r="R963" s="78">
        <v>5.45</v>
      </c>
      <c r="S963" s="78" t="s">
        <v>162</v>
      </c>
      <c r="T963" s="78">
        <v>1491.1</v>
      </c>
      <c r="U963" s="78">
        <v>1493.44</v>
      </c>
      <c r="V963" s="78">
        <v>1450.05</v>
      </c>
      <c r="W963" s="78">
        <v>1460.11</v>
      </c>
      <c r="X963" s="78">
        <v>16799418</v>
      </c>
    </row>
    <row r="964" spans="1:24" x14ac:dyDescent="0.2">
      <c r="A964" s="78" t="s">
        <v>1121</v>
      </c>
      <c r="B964" s="78">
        <v>10.24</v>
      </c>
      <c r="C964" s="78">
        <v>10.5</v>
      </c>
      <c r="D964" s="78">
        <v>10.18</v>
      </c>
      <c r="E964" s="78">
        <v>10.3</v>
      </c>
      <c r="F964" s="78">
        <v>2883084</v>
      </c>
      <c r="G964" s="78">
        <v>10.88</v>
      </c>
      <c r="H964" s="78">
        <v>11.32</v>
      </c>
      <c r="I964" s="78">
        <v>11.67</v>
      </c>
      <c r="J964" s="78">
        <v>11.79</v>
      </c>
      <c r="K964" s="78" t="s">
        <v>162</v>
      </c>
      <c r="L964" s="78">
        <v>0</v>
      </c>
      <c r="M964" s="78">
        <v>28830.84</v>
      </c>
      <c r="N964" s="78">
        <v>55397.8</v>
      </c>
      <c r="O964" s="78">
        <v>65704.55</v>
      </c>
      <c r="P964" s="78">
        <v>20.73</v>
      </c>
      <c r="Q964" s="78" t="s">
        <v>162</v>
      </c>
      <c r="R964" s="78">
        <v>5.22</v>
      </c>
      <c r="S964" s="78" t="s">
        <v>162</v>
      </c>
      <c r="T964" s="78">
        <v>1455.68</v>
      </c>
      <c r="U964" s="78">
        <v>1479.86</v>
      </c>
      <c r="V964" s="78">
        <v>1451.29</v>
      </c>
      <c r="W964" s="78">
        <v>1471.76</v>
      </c>
      <c r="X964" s="78">
        <v>14413885</v>
      </c>
    </row>
    <row r="965" spans="1:24" x14ac:dyDescent="0.2">
      <c r="A965" s="78" t="s">
        <v>1122</v>
      </c>
      <c r="B965" s="78">
        <v>10.4</v>
      </c>
      <c r="C965" s="78">
        <v>10.42</v>
      </c>
      <c r="D965" s="78">
        <v>10.25</v>
      </c>
      <c r="E965" s="78">
        <v>10.42</v>
      </c>
      <c r="F965" s="78">
        <v>3658029</v>
      </c>
      <c r="G965" s="78">
        <v>10.67</v>
      </c>
      <c r="H965" s="78">
        <v>11.09</v>
      </c>
      <c r="I965" s="78">
        <v>11.58</v>
      </c>
      <c r="J965" s="78">
        <v>11.75</v>
      </c>
      <c r="K965" s="78" t="s">
        <v>162</v>
      </c>
      <c r="L965" s="78">
        <v>0</v>
      </c>
      <c r="M965" s="78">
        <v>36580.29</v>
      </c>
      <c r="N965" s="78">
        <v>56045.09</v>
      </c>
      <c r="O965" s="78">
        <v>56161.96</v>
      </c>
      <c r="P965" s="78">
        <v>18.87</v>
      </c>
      <c r="Q965" s="78" t="s">
        <v>162</v>
      </c>
      <c r="R965" s="78">
        <v>5.87</v>
      </c>
      <c r="S965" s="78" t="s">
        <v>162</v>
      </c>
      <c r="T965" s="78">
        <v>1470.58</v>
      </c>
      <c r="U965" s="78">
        <v>1470.58</v>
      </c>
      <c r="V965" s="78">
        <v>1429.08</v>
      </c>
      <c r="W965" s="78">
        <v>1464.77</v>
      </c>
      <c r="X965" s="78">
        <v>17918525</v>
      </c>
    </row>
    <row r="966" spans="1:24" x14ac:dyDescent="0.2">
      <c r="A966" s="78" t="s">
        <v>1123</v>
      </c>
      <c r="B966" s="78">
        <v>10.38</v>
      </c>
      <c r="C966" s="78">
        <v>10.74</v>
      </c>
      <c r="D966" s="78">
        <v>10.3</v>
      </c>
      <c r="E966" s="78">
        <v>10.73</v>
      </c>
      <c r="F966" s="78">
        <v>4718967</v>
      </c>
      <c r="G966" s="78">
        <v>10.52</v>
      </c>
      <c r="H966" s="78">
        <v>10.94</v>
      </c>
      <c r="I966" s="78">
        <v>11.49</v>
      </c>
      <c r="J966" s="78">
        <v>11.72</v>
      </c>
      <c r="K966" s="78" t="s">
        <v>162</v>
      </c>
      <c r="L966" s="78">
        <v>0</v>
      </c>
      <c r="M966" s="78">
        <v>47189.67</v>
      </c>
      <c r="N966" s="78">
        <v>58451.6</v>
      </c>
      <c r="O966" s="78">
        <v>51273.09</v>
      </c>
      <c r="P966" s="78">
        <v>20.03</v>
      </c>
      <c r="Q966" s="78" t="s">
        <v>162</v>
      </c>
      <c r="R966" s="78">
        <v>5.66</v>
      </c>
      <c r="S966" s="78" t="s">
        <v>162</v>
      </c>
      <c r="T966" s="78">
        <v>1458.57</v>
      </c>
      <c r="U966" s="78">
        <v>1542.15</v>
      </c>
      <c r="V966" s="78">
        <v>1454.14</v>
      </c>
      <c r="W966" s="78">
        <v>1539.83</v>
      </c>
      <c r="X966" s="78">
        <v>23463899</v>
      </c>
    </row>
    <row r="967" spans="1:24" x14ac:dyDescent="0.2">
      <c r="A967" s="78" t="s">
        <v>1124</v>
      </c>
      <c r="B967" s="78">
        <v>10.77</v>
      </c>
      <c r="C967" s="78">
        <v>10.8</v>
      </c>
      <c r="D967" s="78">
        <v>10.52</v>
      </c>
      <c r="E967" s="78">
        <v>10.62</v>
      </c>
      <c r="F967" s="78">
        <v>3666850</v>
      </c>
      <c r="G967" s="78">
        <v>10.46</v>
      </c>
      <c r="H967" s="78">
        <v>10.86</v>
      </c>
      <c r="I967" s="78">
        <v>11.4</v>
      </c>
      <c r="J967" s="78">
        <v>11.68</v>
      </c>
      <c r="K967" s="78" t="s">
        <v>162</v>
      </c>
      <c r="L967" s="78">
        <v>0</v>
      </c>
      <c r="M967" s="78">
        <v>36668.5</v>
      </c>
      <c r="N967" s="78">
        <v>46994.29</v>
      </c>
      <c r="O967" s="78">
        <v>47043.58</v>
      </c>
      <c r="P967" s="78">
        <v>20.8</v>
      </c>
      <c r="Q967" s="78" t="s">
        <v>162</v>
      </c>
      <c r="R967" s="78">
        <v>4.67</v>
      </c>
      <c r="S967" s="78" t="s">
        <v>162</v>
      </c>
      <c r="T967" s="78">
        <v>1542.4</v>
      </c>
      <c r="U967" s="78">
        <v>1547.25</v>
      </c>
      <c r="V967" s="78">
        <v>1517.37</v>
      </c>
      <c r="W967" s="78">
        <v>1523.39</v>
      </c>
      <c r="X967" s="78">
        <v>18445958</v>
      </c>
    </row>
    <row r="968" spans="1:24" x14ac:dyDescent="0.2">
      <c r="A968" s="78" t="s">
        <v>1125</v>
      </c>
      <c r="B968" s="78">
        <v>10.61</v>
      </c>
      <c r="C968" s="78">
        <v>10.63</v>
      </c>
      <c r="D968" s="78">
        <v>10.39</v>
      </c>
      <c r="E968" s="78">
        <v>10.58</v>
      </c>
      <c r="F968" s="78">
        <v>2998695</v>
      </c>
      <c r="G968" s="78">
        <v>10.53</v>
      </c>
      <c r="H968" s="78">
        <v>10.81</v>
      </c>
      <c r="I968" s="78">
        <v>11.32</v>
      </c>
      <c r="J968" s="78">
        <v>11.64</v>
      </c>
      <c r="K968" s="78" t="s">
        <v>162</v>
      </c>
      <c r="L968" s="78">
        <v>0</v>
      </c>
      <c r="M968" s="78">
        <v>29986.95</v>
      </c>
      <c r="N968" s="78">
        <v>35851.25</v>
      </c>
      <c r="O968" s="78">
        <v>46107.85</v>
      </c>
      <c r="P968" s="78">
        <v>22.42</v>
      </c>
      <c r="Q968" s="78" t="s">
        <v>162</v>
      </c>
      <c r="R968" s="78">
        <v>3.51</v>
      </c>
      <c r="S968" s="78" t="s">
        <v>162</v>
      </c>
      <c r="T968" s="78">
        <v>1516.83</v>
      </c>
      <c r="U968" s="78">
        <v>1565.77</v>
      </c>
      <c r="V968" s="78">
        <v>1516.83</v>
      </c>
      <c r="W968" s="78">
        <v>1541.89</v>
      </c>
      <c r="X968" s="78">
        <v>18696816</v>
      </c>
    </row>
    <row r="969" spans="1:24" x14ac:dyDescent="0.2">
      <c r="A969" s="78" t="s">
        <v>1126</v>
      </c>
      <c r="B969" s="78">
        <v>10.53</v>
      </c>
      <c r="C969" s="78">
        <v>10.66</v>
      </c>
      <c r="D969" s="78">
        <v>10.47</v>
      </c>
      <c r="E969" s="78">
        <v>10.48</v>
      </c>
      <c r="F969" s="78">
        <v>2789167</v>
      </c>
      <c r="G969" s="78">
        <v>10.57</v>
      </c>
      <c r="H969" s="78">
        <v>10.72</v>
      </c>
      <c r="I969" s="78">
        <v>11.26</v>
      </c>
      <c r="J969" s="78">
        <v>11.61</v>
      </c>
      <c r="K969" s="78" t="s">
        <v>162</v>
      </c>
      <c r="L969" s="78">
        <v>0</v>
      </c>
      <c r="M969" s="78">
        <v>27891.67</v>
      </c>
      <c r="N969" s="78">
        <v>35663.410000000003</v>
      </c>
      <c r="O969" s="78">
        <v>45530.61</v>
      </c>
      <c r="P969" s="78">
        <v>22.64</v>
      </c>
      <c r="Q969" s="78" t="s">
        <v>162</v>
      </c>
      <c r="R969" s="78">
        <v>4.76</v>
      </c>
      <c r="S969" s="78" t="s">
        <v>162</v>
      </c>
      <c r="T969" s="78">
        <v>1535.33</v>
      </c>
      <c r="U969" s="78">
        <v>1583.75</v>
      </c>
      <c r="V969" s="78">
        <v>1534.61</v>
      </c>
      <c r="W969" s="78">
        <v>1553.24</v>
      </c>
      <c r="X969" s="78">
        <v>18988280</v>
      </c>
    </row>
    <row r="970" spans="1:24" x14ac:dyDescent="0.2">
      <c r="A970" s="78" t="s">
        <v>1127</v>
      </c>
      <c r="B970" s="78">
        <v>10.48</v>
      </c>
      <c r="C970" s="78">
        <v>10.51</v>
      </c>
      <c r="D970" s="78">
        <v>10.210000000000001</v>
      </c>
      <c r="E970" s="78">
        <v>10.48</v>
      </c>
      <c r="F970" s="78">
        <v>2513250</v>
      </c>
      <c r="G970" s="78">
        <v>10.58</v>
      </c>
      <c r="H970" s="78">
        <v>10.63</v>
      </c>
      <c r="I970" s="78">
        <v>11.2</v>
      </c>
      <c r="J970" s="78">
        <v>11.58</v>
      </c>
      <c r="K970" s="78" t="s">
        <v>162</v>
      </c>
      <c r="L970" s="78">
        <v>0</v>
      </c>
      <c r="M970" s="78">
        <v>25132.5</v>
      </c>
      <c r="N970" s="78">
        <v>33373.86</v>
      </c>
      <c r="O970" s="78">
        <v>44709.48</v>
      </c>
      <c r="P970" s="78">
        <v>22.98</v>
      </c>
      <c r="Q970" s="78" t="s">
        <v>162</v>
      </c>
      <c r="R970" s="78">
        <v>5.46</v>
      </c>
      <c r="S970" s="78" t="s">
        <v>162</v>
      </c>
      <c r="T970" s="78">
        <v>1552.05</v>
      </c>
      <c r="U970" s="78">
        <v>1587.18</v>
      </c>
      <c r="V970" s="78">
        <v>1550.62</v>
      </c>
      <c r="W970" s="78">
        <v>1586.12</v>
      </c>
      <c r="X970" s="78">
        <v>16188545</v>
      </c>
    </row>
    <row r="971" spans="1:24" x14ac:dyDescent="0.2">
      <c r="A971" s="78" t="s">
        <v>1128</v>
      </c>
      <c r="B971" s="78">
        <v>10.55</v>
      </c>
      <c r="C971" s="78">
        <v>10.79</v>
      </c>
      <c r="D971" s="78">
        <v>10.49</v>
      </c>
      <c r="E971" s="78">
        <v>10.74</v>
      </c>
      <c r="F971" s="78">
        <v>4484964</v>
      </c>
      <c r="G971" s="78">
        <v>10.58</v>
      </c>
      <c r="H971" s="78">
        <v>10.55</v>
      </c>
      <c r="I971" s="78">
        <v>11.18</v>
      </c>
      <c r="J971" s="78">
        <v>11.55</v>
      </c>
      <c r="K971" s="78" t="s">
        <v>162</v>
      </c>
      <c r="L971" s="78">
        <v>0</v>
      </c>
      <c r="M971" s="78">
        <v>44849.64</v>
      </c>
      <c r="N971" s="78">
        <v>32905.85</v>
      </c>
      <c r="O971" s="78">
        <v>45678.720000000001</v>
      </c>
      <c r="P971" s="78">
        <v>20.95</v>
      </c>
      <c r="Q971" s="78" t="s">
        <v>162</v>
      </c>
      <c r="R971" s="78">
        <v>5.76</v>
      </c>
      <c r="S971" s="78" t="s">
        <v>162</v>
      </c>
      <c r="T971" s="78">
        <v>1587.69</v>
      </c>
      <c r="U971" s="78">
        <v>1611.13</v>
      </c>
      <c r="V971" s="78">
        <v>1578.4</v>
      </c>
      <c r="W971" s="78">
        <v>1601.17</v>
      </c>
      <c r="X971" s="78">
        <v>17954629</v>
      </c>
    </row>
    <row r="972" spans="1:24" x14ac:dyDescent="0.2">
      <c r="A972" s="78" t="s">
        <v>1129</v>
      </c>
      <c r="B972" s="78">
        <v>10.75</v>
      </c>
      <c r="C972" s="78">
        <v>10.82</v>
      </c>
      <c r="D972" s="78">
        <v>10.5</v>
      </c>
      <c r="E972" s="78">
        <v>10.57</v>
      </c>
      <c r="F972" s="78">
        <v>3032084</v>
      </c>
      <c r="G972" s="78">
        <v>10.57</v>
      </c>
      <c r="H972" s="78">
        <v>10.52</v>
      </c>
      <c r="I972" s="78">
        <v>11.12</v>
      </c>
      <c r="J972" s="78">
        <v>11.51</v>
      </c>
      <c r="K972" s="78" t="s">
        <v>162</v>
      </c>
      <c r="L972" s="78">
        <v>0</v>
      </c>
      <c r="M972" s="78">
        <v>30320.84</v>
      </c>
      <c r="N972" s="78">
        <v>31636.32</v>
      </c>
      <c r="O972" s="78">
        <v>39315.300000000003</v>
      </c>
      <c r="P972" s="78">
        <v>19.32</v>
      </c>
      <c r="Q972" s="78" t="s">
        <v>162</v>
      </c>
      <c r="R972" s="78">
        <v>5.34</v>
      </c>
      <c r="S972" s="78" t="s">
        <v>162</v>
      </c>
      <c r="T972" s="78">
        <v>1598.72</v>
      </c>
      <c r="U972" s="78">
        <v>1605.16</v>
      </c>
      <c r="V972" s="78">
        <v>1579.55</v>
      </c>
      <c r="W972" s="78">
        <v>1588.01</v>
      </c>
      <c r="X972" s="78">
        <v>15881401</v>
      </c>
    </row>
    <row r="973" spans="1:24" x14ac:dyDescent="0.2">
      <c r="A973" s="78" t="s">
        <v>1130</v>
      </c>
      <c r="B973" s="78">
        <v>10.58</v>
      </c>
      <c r="C973" s="78">
        <v>10.79</v>
      </c>
      <c r="D973" s="78">
        <v>10.54</v>
      </c>
      <c r="E973" s="78">
        <v>10.71</v>
      </c>
      <c r="F973" s="78">
        <v>2670180</v>
      </c>
      <c r="G973" s="78">
        <v>10.6</v>
      </c>
      <c r="H973" s="78">
        <v>10.56</v>
      </c>
      <c r="I973" s="78">
        <v>11.05</v>
      </c>
      <c r="J973" s="78">
        <v>11.49</v>
      </c>
      <c r="K973" s="78" t="s">
        <v>162</v>
      </c>
      <c r="L973" s="78">
        <v>0</v>
      </c>
      <c r="M973" s="78">
        <v>26701.8</v>
      </c>
      <c r="N973" s="78">
        <v>30979.29</v>
      </c>
      <c r="O973" s="78">
        <v>33415.269999999997</v>
      </c>
      <c r="P973" s="78">
        <v>17.52</v>
      </c>
      <c r="Q973" s="78" t="s">
        <v>162</v>
      </c>
      <c r="R973" s="78">
        <v>4.79</v>
      </c>
      <c r="S973" s="78" t="s">
        <v>162</v>
      </c>
      <c r="T973" s="78">
        <v>1584.68</v>
      </c>
      <c r="U973" s="78">
        <v>1606.56</v>
      </c>
      <c r="V973" s="78">
        <v>1578.22</v>
      </c>
      <c r="W973" s="78">
        <v>1586.34</v>
      </c>
      <c r="X973" s="78">
        <v>14727005</v>
      </c>
    </row>
    <row r="974" spans="1:24" x14ac:dyDescent="0.2">
      <c r="A974" s="78" t="s">
        <v>1131</v>
      </c>
      <c r="B974" s="78">
        <v>10.71</v>
      </c>
      <c r="C974" s="78">
        <v>10.78</v>
      </c>
      <c r="D974" s="78">
        <v>10.57</v>
      </c>
      <c r="E974" s="78">
        <v>10.71</v>
      </c>
      <c r="F974" s="78">
        <v>3553409</v>
      </c>
      <c r="G974" s="78">
        <v>10.64</v>
      </c>
      <c r="H974" s="78">
        <v>10.6</v>
      </c>
      <c r="I974" s="78">
        <v>10.96</v>
      </c>
      <c r="J974" s="78">
        <v>11.47</v>
      </c>
      <c r="K974" s="78" t="s">
        <v>162</v>
      </c>
      <c r="L974" s="78">
        <v>0</v>
      </c>
      <c r="M974" s="78">
        <v>35534.089999999997</v>
      </c>
      <c r="N974" s="78">
        <v>32507.77</v>
      </c>
      <c r="O974" s="78">
        <v>34085.589999999997</v>
      </c>
      <c r="P974" s="78">
        <v>21.24</v>
      </c>
      <c r="Q974" s="78" t="s">
        <v>162</v>
      </c>
      <c r="R974" s="78">
        <v>4.34</v>
      </c>
      <c r="S974" s="78" t="s">
        <v>162</v>
      </c>
      <c r="T974" s="78">
        <v>1586.71</v>
      </c>
      <c r="U974" s="78">
        <v>1641.53</v>
      </c>
      <c r="V974" s="78">
        <v>1586.64</v>
      </c>
      <c r="W974" s="78">
        <v>1639.56</v>
      </c>
      <c r="X974" s="78">
        <v>18420218</v>
      </c>
    </row>
    <row r="975" spans="1:24" x14ac:dyDescent="0.2">
      <c r="A975" s="78" t="s">
        <v>1132</v>
      </c>
      <c r="B975" s="78">
        <v>10.6</v>
      </c>
      <c r="C975" s="78">
        <v>10.73</v>
      </c>
      <c r="D975" s="78">
        <v>10.210000000000001</v>
      </c>
      <c r="E975" s="78">
        <v>10.32</v>
      </c>
      <c r="F975" s="78">
        <v>3762856</v>
      </c>
      <c r="G975" s="78">
        <v>10.61</v>
      </c>
      <c r="H975" s="78">
        <v>10.59</v>
      </c>
      <c r="I975" s="78">
        <v>10.84</v>
      </c>
      <c r="J975" s="78">
        <v>11.44</v>
      </c>
      <c r="K975" s="78" t="s">
        <v>162</v>
      </c>
      <c r="L975" s="78">
        <v>0</v>
      </c>
      <c r="M975" s="78">
        <v>37628.559999999998</v>
      </c>
      <c r="N975" s="78">
        <v>35006.980000000003</v>
      </c>
      <c r="O975" s="78">
        <v>34190.42</v>
      </c>
      <c r="P975" s="78">
        <v>19</v>
      </c>
      <c r="Q975" s="78" t="s">
        <v>162</v>
      </c>
      <c r="R975" s="78">
        <v>4.2699999999999996</v>
      </c>
      <c r="S975" s="78" t="s">
        <v>162</v>
      </c>
      <c r="T975" s="78">
        <v>1608.25</v>
      </c>
      <c r="U975" s="78">
        <v>1691.14</v>
      </c>
      <c r="V975" s="78">
        <v>1599.66</v>
      </c>
      <c r="W975" s="78">
        <v>1630.06</v>
      </c>
      <c r="X975" s="78">
        <v>26167227</v>
      </c>
    </row>
    <row r="976" spans="1:24" x14ac:dyDescent="0.2">
      <c r="A976" s="78" t="s">
        <v>1133</v>
      </c>
      <c r="B976" s="78">
        <v>10.34</v>
      </c>
      <c r="C976" s="78">
        <v>10.6</v>
      </c>
      <c r="D976" s="78">
        <v>10.34</v>
      </c>
      <c r="E976" s="78">
        <v>10.6</v>
      </c>
      <c r="F976" s="78">
        <v>3299001</v>
      </c>
      <c r="G976" s="78">
        <v>10.58</v>
      </c>
      <c r="H976" s="78">
        <v>10.58</v>
      </c>
      <c r="I976" s="78">
        <v>10.76</v>
      </c>
      <c r="J976" s="78">
        <v>11.42</v>
      </c>
      <c r="K976" s="78" t="s">
        <v>162</v>
      </c>
      <c r="L976" s="78">
        <v>0</v>
      </c>
      <c r="M976" s="78">
        <v>32990.01</v>
      </c>
      <c r="N976" s="78">
        <v>32635.06</v>
      </c>
      <c r="O976" s="78">
        <v>32770.46</v>
      </c>
      <c r="P976" s="78">
        <v>15.28</v>
      </c>
      <c r="Q976" s="78" t="s">
        <v>162</v>
      </c>
      <c r="R976" s="78">
        <v>4.1500000000000004</v>
      </c>
      <c r="S976" s="78" t="s">
        <v>162</v>
      </c>
      <c r="T976" s="78">
        <v>1635.57</v>
      </c>
      <c r="U976" s="78">
        <v>1700.94</v>
      </c>
      <c r="V976" s="78">
        <v>1635.57</v>
      </c>
      <c r="W976" s="78">
        <v>1700.85</v>
      </c>
      <c r="X976" s="78">
        <v>26255330</v>
      </c>
    </row>
    <row r="977" spans="1:24" x14ac:dyDescent="0.2">
      <c r="A977" s="78" t="s">
        <v>1134</v>
      </c>
      <c r="B977" s="78">
        <v>10.78</v>
      </c>
      <c r="C977" s="78">
        <v>11.16</v>
      </c>
      <c r="D977" s="78">
        <v>10.78</v>
      </c>
      <c r="E977" s="78">
        <v>11.06</v>
      </c>
      <c r="F977" s="78">
        <v>9485514</v>
      </c>
      <c r="G977" s="78">
        <v>10.68</v>
      </c>
      <c r="H977" s="78">
        <v>10.62</v>
      </c>
      <c r="I977" s="78">
        <v>10.74</v>
      </c>
      <c r="J977" s="78">
        <v>11.41</v>
      </c>
      <c r="K977" s="78" t="s">
        <v>162</v>
      </c>
      <c r="L977" s="78">
        <v>0</v>
      </c>
      <c r="M977" s="78">
        <v>94855.14</v>
      </c>
      <c r="N977" s="78">
        <v>45541.919999999998</v>
      </c>
      <c r="O977" s="78">
        <v>38589.120000000003</v>
      </c>
      <c r="P977" s="78">
        <v>19.760000000000002</v>
      </c>
      <c r="Q977" s="78" t="s">
        <v>162</v>
      </c>
      <c r="R977" s="78">
        <v>4.7</v>
      </c>
      <c r="S977" s="78" t="s">
        <v>162</v>
      </c>
      <c r="T977" s="78">
        <v>1704.1</v>
      </c>
      <c r="U977" s="78">
        <v>1729.84</v>
      </c>
      <c r="V977" s="78">
        <v>1701.87</v>
      </c>
      <c r="W977" s="78">
        <v>1722.58</v>
      </c>
      <c r="X977" s="78">
        <v>29807348</v>
      </c>
    </row>
    <row r="978" spans="1:24" x14ac:dyDescent="0.2">
      <c r="A978" s="78" t="s">
        <v>1135</v>
      </c>
      <c r="B978" s="78">
        <v>11.07</v>
      </c>
      <c r="C978" s="78">
        <v>11.26</v>
      </c>
      <c r="D978" s="78">
        <v>11</v>
      </c>
      <c r="E978" s="78">
        <v>11.2</v>
      </c>
      <c r="F978" s="78">
        <v>6264889</v>
      </c>
      <c r="G978" s="78">
        <v>10.78</v>
      </c>
      <c r="H978" s="78">
        <v>10.69</v>
      </c>
      <c r="I978" s="78">
        <v>10.75</v>
      </c>
      <c r="J978" s="78">
        <v>11.41</v>
      </c>
      <c r="K978" s="78" t="s">
        <v>162</v>
      </c>
      <c r="L978" s="78">
        <v>0</v>
      </c>
      <c r="M978" s="78">
        <v>62648.89</v>
      </c>
      <c r="N978" s="78">
        <v>52731.34</v>
      </c>
      <c r="O978" s="78">
        <v>41855.31</v>
      </c>
      <c r="P978" s="78">
        <v>20.96</v>
      </c>
      <c r="Q978" s="78" t="s">
        <v>162</v>
      </c>
      <c r="R978" s="78">
        <v>5.98</v>
      </c>
      <c r="S978" s="78" t="s">
        <v>162</v>
      </c>
      <c r="T978" s="78">
        <v>1723.24</v>
      </c>
      <c r="U978" s="78">
        <v>1744.08</v>
      </c>
      <c r="V978" s="78">
        <v>1716.39</v>
      </c>
      <c r="W978" s="78">
        <v>1744.04</v>
      </c>
      <c r="X978" s="78">
        <v>25850791</v>
      </c>
    </row>
    <row r="979" spans="1:24" x14ac:dyDescent="0.2">
      <c r="A979" s="78" t="s">
        <v>1136</v>
      </c>
      <c r="B979" s="78">
        <v>11.35</v>
      </c>
      <c r="C979" s="78">
        <v>11.35</v>
      </c>
      <c r="D979" s="78">
        <v>10.97</v>
      </c>
      <c r="E979" s="78">
        <v>11.1</v>
      </c>
      <c r="F979" s="78">
        <v>4970912</v>
      </c>
      <c r="G979" s="78">
        <v>10.86</v>
      </c>
      <c r="H979" s="78">
        <v>10.75</v>
      </c>
      <c r="I979" s="78">
        <v>10.74</v>
      </c>
      <c r="J979" s="78">
        <v>11.41</v>
      </c>
      <c r="K979" s="78" t="s">
        <v>162</v>
      </c>
      <c r="L979" s="78">
        <v>0</v>
      </c>
      <c r="M979" s="78">
        <v>49709.120000000003</v>
      </c>
      <c r="N979" s="78">
        <v>55566.34</v>
      </c>
      <c r="O979" s="78">
        <v>44037.06</v>
      </c>
      <c r="P979" s="78">
        <v>22.37</v>
      </c>
      <c r="Q979" s="78" t="s">
        <v>162</v>
      </c>
      <c r="R979" s="78">
        <v>5.98</v>
      </c>
      <c r="S979" s="78" t="s">
        <v>162</v>
      </c>
      <c r="T979" s="78">
        <v>1742.09</v>
      </c>
      <c r="U979" s="78">
        <v>1742.09</v>
      </c>
      <c r="V979" s="78">
        <v>1693.52</v>
      </c>
      <c r="W979" s="78">
        <v>1697.29</v>
      </c>
      <c r="X979" s="78">
        <v>23622923</v>
      </c>
    </row>
    <row r="980" spans="1:24" x14ac:dyDescent="0.2">
      <c r="A980" s="78" t="s">
        <v>1137</v>
      </c>
      <c r="B980" s="78">
        <v>11</v>
      </c>
      <c r="C980" s="78">
        <v>11.16</v>
      </c>
      <c r="D980" s="78">
        <v>10.91</v>
      </c>
      <c r="E980" s="78">
        <v>11.15</v>
      </c>
      <c r="F980" s="78">
        <v>3747158</v>
      </c>
      <c r="G980" s="78">
        <v>11.02</v>
      </c>
      <c r="H980" s="78">
        <v>10.82</v>
      </c>
      <c r="I980" s="78">
        <v>10.72</v>
      </c>
      <c r="J980" s="78">
        <v>11.41</v>
      </c>
      <c r="K980" s="78" t="s">
        <v>162</v>
      </c>
      <c r="L980" s="78">
        <v>0</v>
      </c>
      <c r="M980" s="78">
        <v>37471.58</v>
      </c>
      <c r="N980" s="78">
        <v>55534.95</v>
      </c>
      <c r="O980" s="78">
        <v>45270.97</v>
      </c>
      <c r="P980" s="78">
        <v>17.53</v>
      </c>
      <c r="Q980" s="78" t="s">
        <v>162</v>
      </c>
      <c r="R980" s="78">
        <v>5.33</v>
      </c>
      <c r="S980" s="78" t="s">
        <v>162</v>
      </c>
      <c r="T980" s="78">
        <v>1698.99</v>
      </c>
      <c r="U980" s="78">
        <v>1740.37</v>
      </c>
      <c r="V980" s="78">
        <v>1698.99</v>
      </c>
      <c r="W980" s="78">
        <v>1739.79</v>
      </c>
      <c r="X980" s="78">
        <v>20324148</v>
      </c>
    </row>
    <row r="981" spans="1:24" x14ac:dyDescent="0.2">
      <c r="A981" s="78" t="s">
        <v>1138</v>
      </c>
      <c r="B981" s="78">
        <v>11.39</v>
      </c>
      <c r="C981" s="78">
        <v>11.53</v>
      </c>
      <c r="D981" s="78">
        <v>11.28</v>
      </c>
      <c r="E981" s="78">
        <v>11.46</v>
      </c>
      <c r="F981" s="78">
        <v>9332597</v>
      </c>
      <c r="G981" s="78">
        <v>11.19</v>
      </c>
      <c r="H981" s="78">
        <v>10.89</v>
      </c>
      <c r="I981" s="78">
        <v>10.72</v>
      </c>
      <c r="J981" s="78">
        <v>11.4</v>
      </c>
      <c r="K981" s="78" t="s">
        <v>162</v>
      </c>
      <c r="L981" s="78">
        <v>0</v>
      </c>
      <c r="M981" s="78">
        <v>93325.97</v>
      </c>
      <c r="N981" s="78">
        <v>67602.14</v>
      </c>
      <c r="O981" s="78">
        <v>50118.6</v>
      </c>
      <c r="P981" s="78">
        <v>19.38</v>
      </c>
      <c r="Q981" s="78" t="s">
        <v>162</v>
      </c>
      <c r="R981" s="78">
        <v>5.27</v>
      </c>
      <c r="S981" s="78" t="s">
        <v>162</v>
      </c>
      <c r="T981" s="78">
        <v>1742.47</v>
      </c>
      <c r="U981" s="78">
        <v>1754.21</v>
      </c>
      <c r="V981" s="78">
        <v>1715.53</v>
      </c>
      <c r="W981" s="78">
        <v>1743.68</v>
      </c>
      <c r="X981" s="78">
        <v>22208742</v>
      </c>
    </row>
    <row r="982" spans="1:24" x14ac:dyDescent="0.2">
      <c r="A982" s="78" t="s">
        <v>1139</v>
      </c>
      <c r="B982" s="78">
        <v>11.4</v>
      </c>
      <c r="C982" s="78">
        <v>11.4</v>
      </c>
      <c r="D982" s="78">
        <v>11.28</v>
      </c>
      <c r="E982" s="78">
        <v>11.33</v>
      </c>
      <c r="F982" s="78">
        <v>3823627</v>
      </c>
      <c r="G982" s="78">
        <v>11.25</v>
      </c>
      <c r="H982" s="78">
        <v>10.96</v>
      </c>
      <c r="I982" s="78">
        <v>10.74</v>
      </c>
      <c r="J982" s="78">
        <v>11.4</v>
      </c>
      <c r="K982" s="78" t="s">
        <v>162</v>
      </c>
      <c r="L982" s="78">
        <v>0</v>
      </c>
      <c r="M982" s="78">
        <v>38236.269999999997</v>
      </c>
      <c r="N982" s="78">
        <v>56278.37</v>
      </c>
      <c r="O982" s="78">
        <v>50910.14</v>
      </c>
      <c r="P982" s="78">
        <v>17.43</v>
      </c>
      <c r="Q982" s="78" t="s">
        <v>162</v>
      </c>
      <c r="R982" s="78">
        <v>4.49</v>
      </c>
      <c r="S982" s="78" t="s">
        <v>162</v>
      </c>
      <c r="T982" s="78">
        <v>1741.07</v>
      </c>
      <c r="U982" s="78">
        <v>1759</v>
      </c>
      <c r="V982" s="78">
        <v>1727.92</v>
      </c>
      <c r="W982" s="78">
        <v>1731.41</v>
      </c>
      <c r="X982" s="78">
        <v>22204674</v>
      </c>
    </row>
    <row r="983" spans="1:24" x14ac:dyDescent="0.2">
      <c r="A983" s="78" t="s">
        <v>1140</v>
      </c>
      <c r="B983" s="78">
        <v>11.24</v>
      </c>
      <c r="C983" s="78">
        <v>11.24</v>
      </c>
      <c r="D983" s="78">
        <v>11.03</v>
      </c>
      <c r="E983" s="78">
        <v>11.13</v>
      </c>
      <c r="F983" s="78">
        <v>3166328</v>
      </c>
      <c r="G983" s="78">
        <v>11.23</v>
      </c>
      <c r="H983" s="78">
        <v>11.01</v>
      </c>
      <c r="I983" s="78">
        <v>10.78</v>
      </c>
      <c r="J983" s="78">
        <v>11.39</v>
      </c>
      <c r="K983" s="78" t="s">
        <v>162</v>
      </c>
      <c r="L983" s="78">
        <v>0</v>
      </c>
      <c r="M983" s="78">
        <v>31663.279999999999</v>
      </c>
      <c r="N983" s="78">
        <v>50081.24</v>
      </c>
      <c r="O983" s="78">
        <v>51406.29</v>
      </c>
      <c r="P983" s="78">
        <v>13.82</v>
      </c>
      <c r="Q983" s="78" t="s">
        <v>162</v>
      </c>
      <c r="R983" s="78">
        <v>4.43</v>
      </c>
      <c r="S983" s="78" t="s">
        <v>162</v>
      </c>
      <c r="T983" s="78">
        <v>1717.4</v>
      </c>
      <c r="U983" s="78">
        <v>1733.63</v>
      </c>
      <c r="V983" s="78">
        <v>1709.36</v>
      </c>
      <c r="W983" s="78">
        <v>1711.37</v>
      </c>
      <c r="X983" s="78">
        <v>17053769</v>
      </c>
    </row>
    <row r="984" spans="1:24" x14ac:dyDescent="0.2">
      <c r="A984" s="78" t="s">
        <v>1141</v>
      </c>
      <c r="B984" s="78">
        <v>11.05</v>
      </c>
      <c r="C984" s="78">
        <v>11.22</v>
      </c>
      <c r="D984" s="78">
        <v>11.05</v>
      </c>
      <c r="E984" s="78">
        <v>11.06</v>
      </c>
      <c r="F984" s="78">
        <v>2281334</v>
      </c>
      <c r="G984" s="78">
        <v>11.23</v>
      </c>
      <c r="H984" s="78">
        <v>11.04</v>
      </c>
      <c r="I984" s="78">
        <v>10.82</v>
      </c>
      <c r="J984" s="78">
        <v>11.38</v>
      </c>
      <c r="K984" s="78" t="s">
        <v>162</v>
      </c>
      <c r="L984" s="78">
        <v>0</v>
      </c>
      <c r="M984" s="78">
        <v>22813.34</v>
      </c>
      <c r="N984" s="78">
        <v>44702.09</v>
      </c>
      <c r="O984" s="78">
        <v>50134.21</v>
      </c>
      <c r="P984" s="78">
        <v>11.43</v>
      </c>
      <c r="Q984" s="78" t="s">
        <v>162</v>
      </c>
      <c r="R984" s="78">
        <v>6.23</v>
      </c>
      <c r="S984" s="78" t="s">
        <v>162</v>
      </c>
      <c r="T984" s="78">
        <v>1712.85</v>
      </c>
      <c r="U984" s="78">
        <v>1721.14</v>
      </c>
      <c r="V984" s="78">
        <v>1679.69</v>
      </c>
      <c r="W984" s="78">
        <v>1680.58</v>
      </c>
      <c r="X984" s="78">
        <v>17600389</v>
      </c>
    </row>
    <row r="985" spans="1:24" x14ac:dyDescent="0.2">
      <c r="A985" s="78" t="s">
        <v>1142</v>
      </c>
      <c r="B985" s="78">
        <v>11.11</v>
      </c>
      <c r="C985" s="78">
        <v>11.31</v>
      </c>
      <c r="D985" s="78">
        <v>11.02</v>
      </c>
      <c r="E985" s="78">
        <v>11.16</v>
      </c>
      <c r="F985" s="78">
        <v>2766565</v>
      </c>
      <c r="G985" s="78">
        <v>11.23</v>
      </c>
      <c r="H985" s="78">
        <v>11.12</v>
      </c>
      <c r="I985" s="78">
        <v>10.86</v>
      </c>
      <c r="J985" s="78">
        <v>11.37</v>
      </c>
      <c r="K985" s="78" t="s">
        <v>162</v>
      </c>
      <c r="L985" s="78">
        <v>0</v>
      </c>
      <c r="M985" s="78">
        <v>27665.65</v>
      </c>
      <c r="N985" s="78">
        <v>42740.9</v>
      </c>
      <c r="O985" s="78">
        <v>49137.93</v>
      </c>
      <c r="P985" s="78">
        <v>16.22</v>
      </c>
      <c r="Q985" s="78" t="s">
        <v>162</v>
      </c>
      <c r="R985" s="78">
        <v>6.89</v>
      </c>
      <c r="S985" s="78" t="s">
        <v>162</v>
      </c>
      <c r="T985" s="78">
        <v>1667.12</v>
      </c>
      <c r="U985" s="78">
        <v>1708.71</v>
      </c>
      <c r="V985" s="78">
        <v>1660.05</v>
      </c>
      <c r="W985" s="78">
        <v>1696.83</v>
      </c>
      <c r="X985" s="78">
        <v>16017327</v>
      </c>
    </row>
    <row r="986" spans="1:24" x14ac:dyDescent="0.2">
      <c r="A986" s="78" t="s">
        <v>1143</v>
      </c>
      <c r="B986" s="78">
        <v>11.18</v>
      </c>
      <c r="C986" s="78">
        <v>11.24</v>
      </c>
      <c r="D986" s="78">
        <v>11.08</v>
      </c>
      <c r="E986" s="78">
        <v>11.19</v>
      </c>
      <c r="F986" s="78">
        <v>2985845</v>
      </c>
      <c r="G986" s="78">
        <v>11.17</v>
      </c>
      <c r="H986" s="78">
        <v>11.18</v>
      </c>
      <c r="I986" s="78">
        <v>10.88</v>
      </c>
      <c r="J986" s="78">
        <v>11.36</v>
      </c>
      <c r="K986" s="78" t="s">
        <v>162</v>
      </c>
      <c r="L986" s="78">
        <v>0</v>
      </c>
      <c r="M986" s="78">
        <v>29858.45</v>
      </c>
      <c r="N986" s="78">
        <v>30047.4</v>
      </c>
      <c r="O986" s="78">
        <v>48824.77</v>
      </c>
      <c r="P986" s="78">
        <v>9.09</v>
      </c>
      <c r="Q986" s="78" t="s">
        <v>162</v>
      </c>
      <c r="R986" s="78">
        <v>5.59</v>
      </c>
      <c r="S986" s="78" t="s">
        <v>162</v>
      </c>
      <c r="T986" s="78">
        <v>1703.93</v>
      </c>
      <c r="U986" s="78">
        <v>1762.73</v>
      </c>
      <c r="V986" s="78">
        <v>1703.93</v>
      </c>
      <c r="W986" s="78">
        <v>1750.91</v>
      </c>
      <c r="X986" s="78">
        <v>22107002</v>
      </c>
    </row>
    <row r="987" spans="1:24" x14ac:dyDescent="0.2">
      <c r="A987" s="78" t="s">
        <v>1144</v>
      </c>
      <c r="B987" s="78">
        <v>11.21</v>
      </c>
      <c r="C987" s="78">
        <v>11.24</v>
      </c>
      <c r="D987" s="78">
        <v>11.02</v>
      </c>
      <c r="E987" s="78">
        <v>11.05</v>
      </c>
      <c r="F987" s="78">
        <v>2523033</v>
      </c>
      <c r="G987" s="78">
        <v>11.12</v>
      </c>
      <c r="H987" s="78">
        <v>11.18</v>
      </c>
      <c r="I987" s="78">
        <v>10.9</v>
      </c>
      <c r="J987" s="78">
        <v>11.36</v>
      </c>
      <c r="K987" s="78" t="s">
        <v>162</v>
      </c>
      <c r="L987" s="78">
        <v>0</v>
      </c>
      <c r="M987" s="78">
        <v>25230.33</v>
      </c>
      <c r="N987" s="78">
        <v>27446.21</v>
      </c>
      <c r="O987" s="78">
        <v>41862.29</v>
      </c>
      <c r="P987" s="78">
        <v>6.19</v>
      </c>
      <c r="Q987" s="78" t="s">
        <v>162</v>
      </c>
      <c r="R987" s="78">
        <v>4.6100000000000003</v>
      </c>
      <c r="S987" s="78" t="s">
        <v>162</v>
      </c>
      <c r="T987" s="78">
        <v>1753.77</v>
      </c>
      <c r="U987" s="78">
        <v>1770.2</v>
      </c>
      <c r="V987" s="78">
        <v>1743.02</v>
      </c>
      <c r="W987" s="78">
        <v>1757.74</v>
      </c>
      <c r="X987" s="78">
        <v>21675339</v>
      </c>
    </row>
    <row r="988" spans="1:24" x14ac:dyDescent="0.2">
      <c r="A988" s="78" t="s">
        <v>1145</v>
      </c>
      <c r="B988" s="78">
        <v>11.24</v>
      </c>
      <c r="C988" s="78">
        <v>11.52</v>
      </c>
      <c r="D988" s="78">
        <v>11.19</v>
      </c>
      <c r="E988" s="78">
        <v>11.44</v>
      </c>
      <c r="F988" s="78">
        <v>10812730</v>
      </c>
      <c r="G988" s="78">
        <v>11.18</v>
      </c>
      <c r="H988" s="78">
        <v>11.21</v>
      </c>
      <c r="I988" s="78">
        <v>10.95</v>
      </c>
      <c r="J988" s="78">
        <v>11.36</v>
      </c>
      <c r="K988" s="78" t="s">
        <v>162</v>
      </c>
      <c r="L988" s="78">
        <v>0</v>
      </c>
      <c r="M988" s="78">
        <v>108127.3</v>
      </c>
      <c r="N988" s="78">
        <v>42739.01</v>
      </c>
      <c r="O988" s="78">
        <v>46410.13</v>
      </c>
      <c r="P988" s="78">
        <v>11.67</v>
      </c>
      <c r="Q988" s="78" t="s">
        <v>162</v>
      </c>
      <c r="R988" s="78">
        <v>6.03</v>
      </c>
      <c r="S988" s="78" t="s">
        <v>162</v>
      </c>
      <c r="T988" s="78">
        <v>1757.23</v>
      </c>
      <c r="U988" s="78">
        <v>1809.72</v>
      </c>
      <c r="V988" s="78">
        <v>1741.96</v>
      </c>
      <c r="W988" s="78">
        <v>1774.31</v>
      </c>
      <c r="X988" s="78">
        <v>27268284</v>
      </c>
    </row>
    <row r="989" spans="1:24" x14ac:dyDescent="0.2">
      <c r="A989" s="78" t="s">
        <v>1146</v>
      </c>
      <c r="B989" s="78">
        <v>11.33</v>
      </c>
      <c r="C989" s="78">
        <v>11.44</v>
      </c>
      <c r="D989" s="78">
        <v>11.06</v>
      </c>
      <c r="E989" s="78">
        <v>11.09</v>
      </c>
      <c r="F989" s="78">
        <v>3756906</v>
      </c>
      <c r="G989" s="78">
        <v>11.19</v>
      </c>
      <c r="H989" s="78">
        <v>11.21</v>
      </c>
      <c r="I989" s="78">
        <v>10.98</v>
      </c>
      <c r="J989" s="78">
        <v>11.35</v>
      </c>
      <c r="K989" s="78" t="s">
        <v>162</v>
      </c>
      <c r="L989" s="78">
        <v>0</v>
      </c>
      <c r="M989" s="78">
        <v>37569.06</v>
      </c>
      <c r="N989" s="78">
        <v>45690.16</v>
      </c>
      <c r="O989" s="78">
        <v>45196.12</v>
      </c>
      <c r="P989" s="78">
        <v>14.98</v>
      </c>
      <c r="Q989" s="78" t="s">
        <v>162</v>
      </c>
      <c r="R989" s="78">
        <v>5.48</v>
      </c>
      <c r="S989" s="78" t="s">
        <v>162</v>
      </c>
      <c r="T989" s="78">
        <v>1772.35</v>
      </c>
      <c r="U989" s="78">
        <v>1783.62</v>
      </c>
      <c r="V989" s="78">
        <v>1725.64</v>
      </c>
      <c r="W989" s="78">
        <v>1730.97</v>
      </c>
      <c r="X989" s="78">
        <v>22554474</v>
      </c>
    </row>
    <row r="990" spans="1:24" x14ac:dyDescent="0.2">
      <c r="A990" s="78" t="s">
        <v>1147</v>
      </c>
      <c r="B990" s="78">
        <v>11.14</v>
      </c>
      <c r="C990" s="78">
        <v>11.18</v>
      </c>
      <c r="D990" s="78">
        <v>10.72</v>
      </c>
      <c r="E990" s="78">
        <v>10.75</v>
      </c>
      <c r="F990" s="78">
        <v>3372600</v>
      </c>
      <c r="G990" s="78">
        <v>11.1</v>
      </c>
      <c r="H990" s="78">
        <v>11.17</v>
      </c>
      <c r="I990" s="78">
        <v>10.99</v>
      </c>
      <c r="J990" s="78">
        <v>11.34</v>
      </c>
      <c r="K990" s="78" t="s">
        <v>162</v>
      </c>
      <c r="L990" s="78">
        <v>0</v>
      </c>
      <c r="M990" s="78">
        <v>33726</v>
      </c>
      <c r="N990" s="78">
        <v>46902.23</v>
      </c>
      <c r="O990" s="78">
        <v>44821.56</v>
      </c>
      <c r="P990" s="78">
        <v>11.73</v>
      </c>
      <c r="Q990" s="78" t="s">
        <v>162</v>
      </c>
      <c r="R990" s="78">
        <v>4.1100000000000003</v>
      </c>
      <c r="S990" s="78" t="s">
        <v>162</v>
      </c>
      <c r="T990" s="78">
        <v>1727.22</v>
      </c>
      <c r="U990" s="78">
        <v>1753.5</v>
      </c>
      <c r="V990" s="78">
        <v>1702.56</v>
      </c>
      <c r="W990" s="78">
        <v>1708.85</v>
      </c>
      <c r="X990" s="78">
        <v>17274077</v>
      </c>
    </row>
    <row r="991" spans="1:24" x14ac:dyDescent="0.2">
      <c r="A991" s="78" t="s">
        <v>1148</v>
      </c>
      <c r="B991" s="78">
        <v>10.75</v>
      </c>
      <c r="C991" s="78">
        <v>10.89</v>
      </c>
      <c r="D991" s="78">
        <v>10.66</v>
      </c>
      <c r="E991" s="78">
        <v>10.89</v>
      </c>
      <c r="F991" s="78">
        <v>2002390</v>
      </c>
      <c r="G991" s="78">
        <v>11.04</v>
      </c>
      <c r="H991" s="78">
        <v>11.11</v>
      </c>
      <c r="I991" s="78">
        <v>11</v>
      </c>
      <c r="J991" s="78">
        <v>11.34</v>
      </c>
      <c r="K991" s="78" t="s">
        <v>162</v>
      </c>
      <c r="L991" s="78">
        <v>0</v>
      </c>
      <c r="M991" s="78">
        <v>20023.900000000001</v>
      </c>
      <c r="N991" s="78">
        <v>44935.32</v>
      </c>
      <c r="O991" s="78">
        <v>37491.360000000001</v>
      </c>
      <c r="P991" s="78">
        <v>10.61</v>
      </c>
      <c r="Q991" s="78" t="s">
        <v>162</v>
      </c>
      <c r="R991" s="78">
        <v>5.09</v>
      </c>
      <c r="S991" s="78" t="s">
        <v>162</v>
      </c>
      <c r="T991" s="78">
        <v>1707.26</v>
      </c>
      <c r="U991" s="78">
        <v>1747.86</v>
      </c>
      <c r="V991" s="78">
        <v>1700.88</v>
      </c>
      <c r="W991" s="78">
        <v>1747.68</v>
      </c>
      <c r="X991" s="78">
        <v>14723102</v>
      </c>
    </row>
    <row r="992" spans="1:24" x14ac:dyDescent="0.2">
      <c r="A992" s="78" t="s">
        <v>1149</v>
      </c>
      <c r="B992" s="78">
        <v>10.76</v>
      </c>
      <c r="C992" s="78">
        <v>11.18</v>
      </c>
      <c r="D992" s="78">
        <v>10.76</v>
      </c>
      <c r="E992" s="78">
        <v>11</v>
      </c>
      <c r="F992" s="78">
        <v>2461168</v>
      </c>
      <c r="G992" s="78">
        <v>11.03</v>
      </c>
      <c r="H992" s="78">
        <v>11.08</v>
      </c>
      <c r="I992" s="78">
        <v>11.02</v>
      </c>
      <c r="J992" s="78">
        <v>11.34</v>
      </c>
      <c r="K992" s="78" t="s">
        <v>162</v>
      </c>
      <c r="L992" s="78">
        <v>0</v>
      </c>
      <c r="M992" s="78">
        <v>24611.68</v>
      </c>
      <c r="N992" s="78">
        <v>44811.59</v>
      </c>
      <c r="O992" s="78">
        <v>36128.9</v>
      </c>
      <c r="P992" s="78">
        <v>13.69</v>
      </c>
      <c r="Q992" s="78" t="s">
        <v>162</v>
      </c>
      <c r="R992" s="78">
        <v>5.33</v>
      </c>
      <c r="S992" s="78" t="s">
        <v>162</v>
      </c>
      <c r="T992" s="78">
        <v>1748.23</v>
      </c>
      <c r="U992" s="78">
        <v>1783.24</v>
      </c>
      <c r="V992" s="78">
        <v>1748.23</v>
      </c>
      <c r="W992" s="78">
        <v>1772.85</v>
      </c>
      <c r="X992" s="78">
        <v>17429105</v>
      </c>
    </row>
    <row r="993" spans="1:24" x14ac:dyDescent="0.2">
      <c r="A993" s="78" t="s">
        <v>1150</v>
      </c>
      <c r="B993" s="78">
        <v>11</v>
      </c>
      <c r="C993" s="78">
        <v>11.18</v>
      </c>
      <c r="D993" s="78">
        <v>11</v>
      </c>
      <c r="E993" s="78">
        <v>11.12</v>
      </c>
      <c r="F993" s="78">
        <v>2083331</v>
      </c>
      <c r="G993" s="78">
        <v>10.97</v>
      </c>
      <c r="H993" s="78">
        <v>11.07</v>
      </c>
      <c r="I993" s="78">
        <v>11.04</v>
      </c>
      <c r="J993" s="78">
        <v>11.34</v>
      </c>
      <c r="K993" s="78" t="s">
        <v>162</v>
      </c>
      <c r="L993" s="78">
        <v>0</v>
      </c>
      <c r="M993" s="78">
        <v>20833.310000000001</v>
      </c>
      <c r="N993" s="78">
        <v>27352.79</v>
      </c>
      <c r="O993" s="78">
        <v>35045.9</v>
      </c>
      <c r="P993" s="78">
        <v>16.78</v>
      </c>
      <c r="Q993" s="78" t="s">
        <v>162</v>
      </c>
      <c r="R993" s="78">
        <v>5.79</v>
      </c>
      <c r="S993" s="78" t="s">
        <v>162</v>
      </c>
      <c r="T993" s="78">
        <v>1777.22</v>
      </c>
      <c r="U993" s="78">
        <v>1799.46</v>
      </c>
      <c r="V993" s="78">
        <v>1776.35</v>
      </c>
      <c r="W993" s="78">
        <v>1788.81</v>
      </c>
      <c r="X993" s="78">
        <v>18833003</v>
      </c>
    </row>
    <row r="994" spans="1:24" x14ac:dyDescent="0.2">
      <c r="A994" s="78" t="s">
        <v>1151</v>
      </c>
      <c r="B994" s="78">
        <v>11.2</v>
      </c>
      <c r="C994" s="78">
        <v>11.44</v>
      </c>
      <c r="D994" s="78">
        <v>11.13</v>
      </c>
      <c r="E994" s="78">
        <v>11.28</v>
      </c>
      <c r="F994" s="78">
        <v>3792888</v>
      </c>
      <c r="G994" s="78">
        <v>11.01</v>
      </c>
      <c r="H994" s="78">
        <v>11.1</v>
      </c>
      <c r="I994" s="78">
        <v>11.07</v>
      </c>
      <c r="J994" s="78">
        <v>11.35</v>
      </c>
      <c r="K994" s="78" t="s">
        <v>162</v>
      </c>
      <c r="L994" s="78">
        <v>0</v>
      </c>
      <c r="M994" s="78">
        <v>37928.879999999997</v>
      </c>
      <c r="N994" s="78">
        <v>27424.75</v>
      </c>
      <c r="O994" s="78">
        <v>36557.46</v>
      </c>
      <c r="P994" s="78">
        <v>15.71</v>
      </c>
      <c r="Q994" s="78" t="s">
        <v>162</v>
      </c>
      <c r="R994" s="78">
        <v>4.7699999999999996</v>
      </c>
      <c r="S994" s="78" t="s">
        <v>162</v>
      </c>
      <c r="T994" s="78">
        <v>1798.54</v>
      </c>
      <c r="U994" s="78">
        <v>1828.24</v>
      </c>
      <c r="V994" s="78">
        <v>1796.41</v>
      </c>
      <c r="W994" s="78">
        <v>1825.49</v>
      </c>
      <c r="X994" s="78">
        <v>23434641</v>
      </c>
    </row>
    <row r="995" spans="1:24" x14ac:dyDescent="0.2">
      <c r="A995" s="78" t="s">
        <v>1152</v>
      </c>
      <c r="B995" s="78">
        <v>11.42</v>
      </c>
      <c r="C995" s="78">
        <v>11.42</v>
      </c>
      <c r="D995" s="78">
        <v>11.26</v>
      </c>
      <c r="E995" s="78">
        <v>11.4</v>
      </c>
      <c r="F995" s="78">
        <v>3763507</v>
      </c>
      <c r="G995" s="78">
        <v>11.14</v>
      </c>
      <c r="H995" s="78">
        <v>11.12</v>
      </c>
      <c r="I995" s="78">
        <v>11.12</v>
      </c>
      <c r="J995" s="78">
        <v>11.35</v>
      </c>
      <c r="K995" s="78" t="s">
        <v>162</v>
      </c>
      <c r="L995" s="78">
        <v>0</v>
      </c>
      <c r="M995" s="78">
        <v>37635.07</v>
      </c>
      <c r="N995" s="78">
        <v>28206.57</v>
      </c>
      <c r="O995" s="78">
        <v>37554.400000000001</v>
      </c>
      <c r="P995" s="78">
        <v>13.8</v>
      </c>
      <c r="Q995" s="78" t="s">
        <v>162</v>
      </c>
      <c r="R995" s="78">
        <v>2.89</v>
      </c>
      <c r="S995" s="78" t="s">
        <v>162</v>
      </c>
      <c r="T995" s="78">
        <v>1836.71</v>
      </c>
      <c r="U995" s="78">
        <v>1897.66</v>
      </c>
      <c r="V995" s="78">
        <v>1836.71</v>
      </c>
      <c r="W995" s="78">
        <v>1896.63</v>
      </c>
      <c r="X995" s="78">
        <v>25701182</v>
      </c>
    </row>
    <row r="996" spans="1:24" x14ac:dyDescent="0.2">
      <c r="A996" s="78" t="s">
        <v>1153</v>
      </c>
      <c r="B996" s="78">
        <v>11.42</v>
      </c>
      <c r="C996" s="78">
        <v>11.92</v>
      </c>
      <c r="D996" s="78">
        <v>11.32</v>
      </c>
      <c r="E996" s="78">
        <v>11.79</v>
      </c>
      <c r="F996" s="78">
        <v>8241489</v>
      </c>
      <c r="G996" s="78">
        <v>11.32</v>
      </c>
      <c r="H996" s="78">
        <v>11.18</v>
      </c>
      <c r="I996" s="78">
        <v>11.18</v>
      </c>
      <c r="J996" s="78">
        <v>11.37</v>
      </c>
      <c r="K996" s="78" t="s">
        <v>162</v>
      </c>
      <c r="L996" s="78">
        <v>0</v>
      </c>
      <c r="M996" s="78">
        <v>82414.89</v>
      </c>
      <c r="N996" s="78">
        <v>40684.769999999997</v>
      </c>
      <c r="O996" s="78">
        <v>42810.04</v>
      </c>
      <c r="P996" s="78">
        <v>16.03</v>
      </c>
      <c r="Q996" s="78" t="s">
        <v>162</v>
      </c>
      <c r="R996" s="78">
        <v>4.87</v>
      </c>
      <c r="S996" s="78" t="s">
        <v>162</v>
      </c>
      <c r="T996" s="78">
        <v>1908.18</v>
      </c>
      <c r="U996" s="78">
        <v>1909.91</v>
      </c>
      <c r="V996" s="78">
        <v>1873.17</v>
      </c>
      <c r="W996" s="78">
        <v>1894.31</v>
      </c>
      <c r="X996" s="78">
        <v>20837925</v>
      </c>
    </row>
    <row r="997" spans="1:24" x14ac:dyDescent="0.2">
      <c r="A997" s="78" t="s">
        <v>1154</v>
      </c>
      <c r="B997" s="78">
        <v>11.96</v>
      </c>
      <c r="C997" s="78">
        <v>11.96</v>
      </c>
      <c r="D997" s="78">
        <v>11.61</v>
      </c>
      <c r="E997" s="78">
        <v>11.73</v>
      </c>
      <c r="F997" s="78">
        <v>7175884</v>
      </c>
      <c r="G997" s="78">
        <v>11.46</v>
      </c>
      <c r="H997" s="78">
        <v>11.25</v>
      </c>
      <c r="I997" s="78">
        <v>11.22</v>
      </c>
      <c r="J997" s="78">
        <v>11.36</v>
      </c>
      <c r="K997" s="78" t="s">
        <v>162</v>
      </c>
      <c r="L997" s="78">
        <v>0</v>
      </c>
      <c r="M997" s="78">
        <v>71758.84</v>
      </c>
      <c r="N997" s="78">
        <v>50114.2</v>
      </c>
      <c r="O997" s="78">
        <v>47462.89</v>
      </c>
      <c r="P997" s="78">
        <v>16.34</v>
      </c>
      <c r="Q997" s="78" t="s">
        <v>162</v>
      </c>
      <c r="R997" s="78">
        <v>4.08</v>
      </c>
      <c r="S997" s="78" t="s">
        <v>162</v>
      </c>
      <c r="T997" s="78">
        <v>1899.39</v>
      </c>
      <c r="U997" s="78">
        <v>1909.65</v>
      </c>
      <c r="V997" s="78">
        <v>1872.1</v>
      </c>
      <c r="W997" s="78">
        <v>1876.75</v>
      </c>
      <c r="X997" s="78">
        <v>22085809</v>
      </c>
    </row>
    <row r="998" spans="1:24" x14ac:dyDescent="0.2">
      <c r="A998" s="78" t="s">
        <v>1155</v>
      </c>
      <c r="B998" s="78">
        <v>11.99</v>
      </c>
      <c r="C998" s="78">
        <v>12.33</v>
      </c>
      <c r="D998" s="78">
        <v>11.97</v>
      </c>
      <c r="E998" s="78">
        <v>12.09</v>
      </c>
      <c r="F998" s="78">
        <v>12126538</v>
      </c>
      <c r="G998" s="78">
        <v>11.66</v>
      </c>
      <c r="H998" s="78">
        <v>11.31</v>
      </c>
      <c r="I998" s="78">
        <v>11.26</v>
      </c>
      <c r="J998" s="78">
        <v>11.36</v>
      </c>
      <c r="K998" s="78" t="s">
        <v>162</v>
      </c>
      <c r="L998" s="78">
        <v>0</v>
      </c>
      <c r="M998" s="78">
        <v>121265.38</v>
      </c>
      <c r="N998" s="78">
        <v>70200.61</v>
      </c>
      <c r="O998" s="78">
        <v>48776.7</v>
      </c>
      <c r="P998" s="78">
        <v>18.989999999999998</v>
      </c>
      <c r="Q998" s="78" t="s">
        <v>162</v>
      </c>
      <c r="R998" s="78">
        <v>5.94</v>
      </c>
      <c r="S998" s="78" t="s">
        <v>162</v>
      </c>
      <c r="T998" s="78">
        <v>1875.33</v>
      </c>
      <c r="U998" s="78">
        <v>1891.78</v>
      </c>
      <c r="V998" s="78">
        <v>1847.73</v>
      </c>
      <c r="W998" s="78">
        <v>1880.39</v>
      </c>
      <c r="X998" s="78">
        <v>22057948</v>
      </c>
    </row>
    <row r="999" spans="1:24" x14ac:dyDescent="0.2">
      <c r="A999" s="78" t="s">
        <v>1156</v>
      </c>
      <c r="B999" s="78">
        <v>11.93</v>
      </c>
      <c r="C999" s="78">
        <v>12.05</v>
      </c>
      <c r="D999" s="78">
        <v>11.85</v>
      </c>
      <c r="E999" s="78">
        <v>11.99</v>
      </c>
      <c r="F999" s="78">
        <v>5990263</v>
      </c>
      <c r="G999" s="78">
        <v>11.8</v>
      </c>
      <c r="H999" s="78">
        <v>11.4</v>
      </c>
      <c r="I999" s="78">
        <v>11.31</v>
      </c>
      <c r="J999" s="78">
        <v>11.36</v>
      </c>
      <c r="K999" s="78" t="s">
        <v>162</v>
      </c>
      <c r="L999" s="78">
        <v>0</v>
      </c>
      <c r="M999" s="78">
        <v>59902.63</v>
      </c>
      <c r="N999" s="78">
        <v>74595.360000000001</v>
      </c>
      <c r="O999" s="78">
        <v>51010.06</v>
      </c>
      <c r="P999" s="78">
        <v>16.079999999999998</v>
      </c>
      <c r="Q999" s="78" t="s">
        <v>162</v>
      </c>
      <c r="R999" s="78">
        <v>4.55</v>
      </c>
      <c r="S999" s="78" t="s">
        <v>162</v>
      </c>
      <c r="T999" s="78">
        <v>1880.63</v>
      </c>
      <c r="U999" s="78">
        <v>1928.04</v>
      </c>
      <c r="V999" s="78">
        <v>1880.63</v>
      </c>
      <c r="W999" s="78">
        <v>1928.04</v>
      </c>
      <c r="X999" s="78">
        <v>25087030</v>
      </c>
    </row>
    <row r="1000" spans="1:24" x14ac:dyDescent="0.2">
      <c r="A1000" s="78" t="s">
        <v>1157</v>
      </c>
      <c r="B1000" s="78">
        <v>12</v>
      </c>
      <c r="C1000" s="78">
        <v>12.19</v>
      </c>
      <c r="D1000" s="78">
        <v>12</v>
      </c>
      <c r="E1000" s="78">
        <v>12.13</v>
      </c>
      <c r="F1000" s="78">
        <v>7177295</v>
      </c>
      <c r="G1000" s="78">
        <v>11.95</v>
      </c>
      <c r="H1000" s="78">
        <v>11.54</v>
      </c>
      <c r="I1000" s="78">
        <v>11.35</v>
      </c>
      <c r="J1000" s="78">
        <v>11.36</v>
      </c>
      <c r="K1000" s="78" t="s">
        <v>162</v>
      </c>
      <c r="L1000" s="78">
        <v>0</v>
      </c>
      <c r="M1000" s="78">
        <v>71772.95</v>
      </c>
      <c r="N1000" s="78">
        <v>81422.94</v>
      </c>
      <c r="O1000" s="78">
        <v>54814.75</v>
      </c>
      <c r="P1000" s="78">
        <v>10.86</v>
      </c>
      <c r="Q1000" s="78" t="s">
        <v>162</v>
      </c>
      <c r="R1000" s="78">
        <v>1.69</v>
      </c>
      <c r="S1000" s="78" t="s">
        <v>162</v>
      </c>
      <c r="T1000" s="78">
        <v>1944.11</v>
      </c>
      <c r="U1000" s="78">
        <v>1987.8</v>
      </c>
      <c r="V1000" s="78">
        <v>1940.32</v>
      </c>
      <c r="W1000" s="78">
        <v>1986.99</v>
      </c>
      <c r="X1000" s="78">
        <v>32869531</v>
      </c>
    </row>
    <row r="1001" spans="1:24" x14ac:dyDescent="0.2">
      <c r="A1001" s="78" t="s">
        <v>1158</v>
      </c>
      <c r="B1001" s="78">
        <v>12.18</v>
      </c>
      <c r="C1001" s="78">
        <v>12.42</v>
      </c>
      <c r="D1001" s="78">
        <v>12.06</v>
      </c>
      <c r="E1001" s="78">
        <v>12.25</v>
      </c>
      <c r="F1001" s="78">
        <v>10545988</v>
      </c>
      <c r="G1001" s="78">
        <v>12.04</v>
      </c>
      <c r="H1001" s="78">
        <v>11.68</v>
      </c>
      <c r="I1001" s="78">
        <v>11.39</v>
      </c>
      <c r="J1001" s="78">
        <v>11.37</v>
      </c>
      <c r="K1001" s="78" t="s">
        <v>162</v>
      </c>
      <c r="L1001" s="78">
        <v>0</v>
      </c>
      <c r="M1001" s="78">
        <v>105459.88</v>
      </c>
      <c r="N1001" s="78">
        <v>86031.94</v>
      </c>
      <c r="O1001" s="78">
        <v>63358.35</v>
      </c>
      <c r="P1001" s="78">
        <v>13.65</v>
      </c>
      <c r="Q1001" s="78" t="s">
        <v>162</v>
      </c>
      <c r="R1001" s="78">
        <v>1.27</v>
      </c>
      <c r="S1001" s="78" t="s">
        <v>162</v>
      </c>
      <c r="T1001" s="78">
        <v>1987.33</v>
      </c>
      <c r="U1001" s="78">
        <v>2004.03</v>
      </c>
      <c r="V1001" s="78">
        <v>1961.01</v>
      </c>
      <c r="W1001" s="78">
        <v>1961.74</v>
      </c>
      <c r="X1001" s="78">
        <v>33661208</v>
      </c>
    </row>
    <row r="1002" spans="1:24" x14ac:dyDescent="0.2">
      <c r="A1002" s="78" t="s">
        <v>1159</v>
      </c>
      <c r="B1002" s="78">
        <v>12.23</v>
      </c>
      <c r="C1002" s="78">
        <v>12.28</v>
      </c>
      <c r="D1002" s="78">
        <v>12.02</v>
      </c>
      <c r="E1002" s="78">
        <v>12.23</v>
      </c>
      <c r="F1002" s="78">
        <v>6210328</v>
      </c>
      <c r="G1002" s="78">
        <v>12.14</v>
      </c>
      <c r="H1002" s="78">
        <v>11.8</v>
      </c>
      <c r="I1002" s="78">
        <v>11.44</v>
      </c>
      <c r="J1002" s="78">
        <v>11.36</v>
      </c>
      <c r="K1002" s="78" t="s">
        <v>162</v>
      </c>
      <c r="L1002" s="78">
        <v>0</v>
      </c>
      <c r="M1002" s="78">
        <v>62103.28</v>
      </c>
      <c r="N1002" s="78">
        <v>84100.83</v>
      </c>
      <c r="O1002" s="78">
        <v>67107.520000000004</v>
      </c>
      <c r="P1002" s="78">
        <v>15.26</v>
      </c>
      <c r="Q1002" s="78" t="s">
        <v>162</v>
      </c>
      <c r="R1002" s="78">
        <v>1.27</v>
      </c>
      <c r="S1002" s="78" t="s">
        <v>162</v>
      </c>
      <c r="T1002" s="78">
        <v>1960.54</v>
      </c>
      <c r="U1002" s="78">
        <v>2011.08</v>
      </c>
      <c r="V1002" s="78">
        <v>1960.54</v>
      </c>
      <c r="W1002" s="78">
        <v>2009.83</v>
      </c>
      <c r="X1002" s="78">
        <v>29329329</v>
      </c>
    </row>
    <row r="1003" spans="1:24" x14ac:dyDescent="0.2">
      <c r="A1003" s="78" t="s">
        <v>1160</v>
      </c>
      <c r="B1003" s="78">
        <v>12.68</v>
      </c>
      <c r="C1003" s="78">
        <v>12.99</v>
      </c>
      <c r="D1003" s="78">
        <v>12.42</v>
      </c>
      <c r="E1003" s="78">
        <v>12.43</v>
      </c>
      <c r="F1003" s="78">
        <v>15480785</v>
      </c>
      <c r="G1003" s="78">
        <v>12.21</v>
      </c>
      <c r="H1003" s="78">
        <v>11.93</v>
      </c>
      <c r="I1003" s="78">
        <v>11.5</v>
      </c>
      <c r="J1003" s="78">
        <v>11.36</v>
      </c>
      <c r="K1003" s="78" t="s">
        <v>162</v>
      </c>
      <c r="L1003" s="78">
        <v>0</v>
      </c>
      <c r="M1003" s="78">
        <v>154807.84</v>
      </c>
      <c r="N1003" s="78">
        <v>90809.32</v>
      </c>
      <c r="O1003" s="78">
        <v>80504.97</v>
      </c>
      <c r="P1003" s="78">
        <v>20.7</v>
      </c>
      <c r="Q1003" s="78" t="s">
        <v>162</v>
      </c>
      <c r="R1003" s="78">
        <v>1.31</v>
      </c>
      <c r="S1003" s="78" t="s">
        <v>162</v>
      </c>
      <c r="T1003" s="78">
        <v>2015.7</v>
      </c>
      <c r="U1003" s="78">
        <v>2032.22</v>
      </c>
      <c r="V1003" s="78">
        <v>1997.46</v>
      </c>
      <c r="W1003" s="78">
        <v>2014.79</v>
      </c>
      <c r="X1003" s="78">
        <v>30333941</v>
      </c>
    </row>
    <row r="1004" spans="1:24" x14ac:dyDescent="0.2">
      <c r="A1004" s="78" t="s">
        <v>1161</v>
      </c>
      <c r="B1004" s="78">
        <v>12.47</v>
      </c>
      <c r="C1004" s="78">
        <v>12.87</v>
      </c>
      <c r="D1004" s="78">
        <v>12.47</v>
      </c>
      <c r="E1004" s="78">
        <v>12.71</v>
      </c>
      <c r="F1004" s="78">
        <v>15702426</v>
      </c>
      <c r="G1004" s="78">
        <v>12.35</v>
      </c>
      <c r="H1004" s="78">
        <v>12.07</v>
      </c>
      <c r="I1004" s="78">
        <v>11.59</v>
      </c>
      <c r="J1004" s="78">
        <v>11.36</v>
      </c>
      <c r="K1004" s="78" t="s">
        <v>162</v>
      </c>
      <c r="L1004" s="78">
        <v>0</v>
      </c>
      <c r="M1004" s="78">
        <v>157024.26999999999</v>
      </c>
      <c r="N1004" s="78">
        <v>110233.65</v>
      </c>
      <c r="O1004" s="78">
        <v>92414.51</v>
      </c>
      <c r="P1004" s="78">
        <v>26.76</v>
      </c>
      <c r="Q1004" s="78" t="s">
        <v>162</v>
      </c>
      <c r="R1004" s="78">
        <v>1.65</v>
      </c>
      <c r="S1004" s="78" t="s">
        <v>162</v>
      </c>
      <c r="T1004" s="78">
        <v>2016.81</v>
      </c>
      <c r="U1004" s="78">
        <v>2018.18</v>
      </c>
      <c r="V1004" s="78">
        <v>1949.29</v>
      </c>
      <c r="W1004" s="78">
        <v>1951.4</v>
      </c>
      <c r="X1004" s="78">
        <v>27454184</v>
      </c>
    </row>
    <row r="1005" spans="1:24" x14ac:dyDescent="0.2">
      <c r="A1005" s="78" t="s">
        <v>1162</v>
      </c>
      <c r="B1005" s="78">
        <v>12.71</v>
      </c>
      <c r="C1005" s="78">
        <v>12.95</v>
      </c>
      <c r="D1005" s="78">
        <v>12.45</v>
      </c>
      <c r="E1005" s="78">
        <v>12.78</v>
      </c>
      <c r="F1005" s="78">
        <v>9747458</v>
      </c>
      <c r="G1005" s="78">
        <v>12.48</v>
      </c>
      <c r="H1005" s="78">
        <v>12.21</v>
      </c>
      <c r="I1005" s="78">
        <v>11.67</v>
      </c>
      <c r="J1005" s="78">
        <v>11.37</v>
      </c>
      <c r="K1005" s="78" t="s">
        <v>162</v>
      </c>
      <c r="L1005" s="78">
        <v>0</v>
      </c>
      <c r="M1005" s="78">
        <v>97474.58</v>
      </c>
      <c r="N1005" s="78">
        <v>115373.97</v>
      </c>
      <c r="O1005" s="78">
        <v>98398.45</v>
      </c>
      <c r="P1005" s="78">
        <v>27.24</v>
      </c>
      <c r="Q1005" s="78" t="s">
        <v>162</v>
      </c>
      <c r="R1005" s="78">
        <v>2.72</v>
      </c>
      <c r="S1005" s="78" t="s">
        <v>162</v>
      </c>
      <c r="T1005" s="78">
        <v>1941.42</v>
      </c>
      <c r="U1005" s="78">
        <v>1996.9</v>
      </c>
      <c r="V1005" s="78">
        <v>1932.82</v>
      </c>
      <c r="W1005" s="78">
        <v>1994.39</v>
      </c>
      <c r="X1005" s="78">
        <v>23708890</v>
      </c>
    </row>
    <row r="1006" spans="1:24" x14ac:dyDescent="0.2">
      <c r="A1006" s="78" t="s">
        <v>1163</v>
      </c>
      <c r="B1006" s="78">
        <v>12.85</v>
      </c>
      <c r="C1006" s="78">
        <v>12.95</v>
      </c>
      <c r="D1006" s="78">
        <v>12.6</v>
      </c>
      <c r="E1006" s="78">
        <v>12.8</v>
      </c>
      <c r="F1006" s="78">
        <v>9494193</v>
      </c>
      <c r="G1006" s="78">
        <v>12.59</v>
      </c>
      <c r="H1006" s="78">
        <v>12.31</v>
      </c>
      <c r="I1006" s="78">
        <v>11.75</v>
      </c>
      <c r="J1006" s="78">
        <v>11.37</v>
      </c>
      <c r="K1006" s="78" t="s">
        <v>162</v>
      </c>
      <c r="L1006" s="78">
        <v>0</v>
      </c>
      <c r="M1006" s="78">
        <v>94941.93</v>
      </c>
      <c r="N1006" s="78">
        <v>113270.38</v>
      </c>
      <c r="O1006" s="78">
        <v>99651.16</v>
      </c>
      <c r="P1006" s="78">
        <v>23.35</v>
      </c>
      <c r="Q1006" s="78" t="s">
        <v>162</v>
      </c>
      <c r="R1006" s="78">
        <v>3.57</v>
      </c>
      <c r="S1006" s="78" t="s">
        <v>162</v>
      </c>
      <c r="T1006" s="78">
        <v>2001.19</v>
      </c>
      <c r="U1006" s="78">
        <v>2048.3000000000002</v>
      </c>
      <c r="V1006" s="78">
        <v>2001.19</v>
      </c>
      <c r="W1006" s="78">
        <v>2045.32</v>
      </c>
      <c r="X1006" s="78">
        <v>26879783</v>
      </c>
    </row>
    <row r="1007" spans="1:24" x14ac:dyDescent="0.2">
      <c r="A1007" s="78" t="s">
        <v>1164</v>
      </c>
      <c r="B1007" s="78">
        <v>12.74</v>
      </c>
      <c r="C1007" s="78">
        <v>13.51</v>
      </c>
      <c r="D1007" s="78">
        <v>12.7</v>
      </c>
      <c r="E1007" s="78">
        <v>13.5</v>
      </c>
      <c r="F1007" s="78">
        <v>12665082</v>
      </c>
      <c r="G1007" s="78">
        <v>12.84</v>
      </c>
      <c r="H1007" s="78">
        <v>12.49</v>
      </c>
      <c r="I1007" s="78">
        <v>11.87</v>
      </c>
      <c r="J1007" s="78">
        <v>11.39</v>
      </c>
      <c r="K1007" s="78" t="s">
        <v>162</v>
      </c>
      <c r="L1007" s="78">
        <v>0</v>
      </c>
      <c r="M1007" s="78">
        <v>126650.82</v>
      </c>
      <c r="N1007" s="78">
        <v>126179.89</v>
      </c>
      <c r="O1007" s="78">
        <v>105140.36</v>
      </c>
      <c r="P1007" s="78">
        <v>30.56</v>
      </c>
      <c r="Q1007" s="78" t="s">
        <v>162</v>
      </c>
      <c r="R1007" s="78">
        <v>3.73</v>
      </c>
      <c r="S1007" s="78" t="s">
        <v>162</v>
      </c>
      <c r="T1007" s="78">
        <v>2050.7600000000002</v>
      </c>
      <c r="U1007" s="78">
        <v>2054.77</v>
      </c>
      <c r="V1007" s="78">
        <v>2022.32</v>
      </c>
      <c r="W1007" s="78">
        <v>2035.83</v>
      </c>
      <c r="X1007" s="78">
        <v>27548628</v>
      </c>
    </row>
    <row r="1008" spans="1:24" x14ac:dyDescent="0.2">
      <c r="A1008" s="78" t="s">
        <v>1165</v>
      </c>
      <c r="B1008" s="78">
        <v>13.59</v>
      </c>
      <c r="C1008" s="78">
        <v>13.69</v>
      </c>
      <c r="D1008" s="78">
        <v>13</v>
      </c>
      <c r="E1008" s="78">
        <v>13.14</v>
      </c>
      <c r="F1008" s="78">
        <v>10039086</v>
      </c>
      <c r="G1008" s="78">
        <v>12.99</v>
      </c>
      <c r="H1008" s="78">
        <v>12.6</v>
      </c>
      <c r="I1008" s="78">
        <v>11.95</v>
      </c>
      <c r="J1008" s="78">
        <v>11.41</v>
      </c>
      <c r="K1008" s="78" t="s">
        <v>162</v>
      </c>
      <c r="L1008" s="78">
        <v>0</v>
      </c>
      <c r="M1008" s="78">
        <v>100390.86</v>
      </c>
      <c r="N1008" s="78">
        <v>115296.49</v>
      </c>
      <c r="O1008" s="78">
        <v>103052.91</v>
      </c>
      <c r="P1008" s="78">
        <v>21.52</v>
      </c>
      <c r="Q1008" s="78" t="s">
        <v>162</v>
      </c>
      <c r="R1008" s="78">
        <v>4.92</v>
      </c>
      <c r="S1008" s="78" t="s">
        <v>162</v>
      </c>
      <c r="T1008" s="78">
        <v>2034.62</v>
      </c>
      <c r="U1008" s="78">
        <v>2054.39</v>
      </c>
      <c r="V1008" s="78">
        <v>1984.91</v>
      </c>
      <c r="W1008" s="78">
        <v>2018.13</v>
      </c>
      <c r="X1008" s="78">
        <v>27515747</v>
      </c>
    </row>
    <row r="1009" spans="1:24" x14ac:dyDescent="0.2">
      <c r="A1009" s="78" t="s">
        <v>1166</v>
      </c>
      <c r="B1009" s="78">
        <v>13.34</v>
      </c>
      <c r="C1009" s="78">
        <v>13.36</v>
      </c>
      <c r="D1009" s="78">
        <v>12.86</v>
      </c>
      <c r="E1009" s="78">
        <v>13</v>
      </c>
      <c r="F1009" s="78">
        <v>8936774</v>
      </c>
      <c r="G1009" s="78">
        <v>13.04</v>
      </c>
      <c r="H1009" s="78">
        <v>12.7</v>
      </c>
      <c r="I1009" s="78">
        <v>12.05</v>
      </c>
      <c r="J1009" s="78">
        <v>11.43</v>
      </c>
      <c r="K1009" s="78" t="s">
        <v>162</v>
      </c>
      <c r="L1009" s="78">
        <v>0</v>
      </c>
      <c r="M1009" s="78">
        <v>89367.74</v>
      </c>
      <c r="N1009" s="78">
        <v>101765.19</v>
      </c>
      <c r="O1009" s="78">
        <v>105999.41</v>
      </c>
      <c r="P1009" s="78">
        <v>16.02</v>
      </c>
      <c r="Q1009" s="78" t="s">
        <v>162</v>
      </c>
      <c r="R1009" s="78">
        <v>3.37</v>
      </c>
      <c r="S1009" s="78" t="s">
        <v>162</v>
      </c>
      <c r="T1009" s="78">
        <v>2020.66</v>
      </c>
      <c r="U1009" s="78">
        <v>2070.9499999999998</v>
      </c>
      <c r="V1009" s="78">
        <v>2011.17</v>
      </c>
      <c r="W1009" s="78">
        <v>2069.0700000000002</v>
      </c>
      <c r="X1009" s="78">
        <v>25475091</v>
      </c>
    </row>
    <row r="1010" spans="1:24" x14ac:dyDescent="0.2">
      <c r="A1010" s="78" t="s">
        <v>1167</v>
      </c>
      <c r="B1010" s="78">
        <v>13.01</v>
      </c>
      <c r="C1010" s="78">
        <v>13.39</v>
      </c>
      <c r="D1010" s="78">
        <v>13.01</v>
      </c>
      <c r="E1010" s="78">
        <v>13.33</v>
      </c>
      <c r="F1010" s="78">
        <v>7836331</v>
      </c>
      <c r="G1010" s="78">
        <v>13.15</v>
      </c>
      <c r="H1010" s="78">
        <v>12.82</v>
      </c>
      <c r="I1010" s="78">
        <v>12.18</v>
      </c>
      <c r="J1010" s="78">
        <v>11.46</v>
      </c>
      <c r="K1010" s="78" t="s">
        <v>162</v>
      </c>
      <c r="L1010" s="78">
        <v>0</v>
      </c>
      <c r="M1010" s="78">
        <v>78363.31</v>
      </c>
      <c r="N1010" s="78">
        <v>97942.93</v>
      </c>
      <c r="O1010" s="78">
        <v>106658.45</v>
      </c>
      <c r="P1010" s="78">
        <v>14.37</v>
      </c>
      <c r="Q1010" s="78" t="s">
        <v>162</v>
      </c>
      <c r="R1010" s="78">
        <v>2.86</v>
      </c>
      <c r="S1010" s="78" t="s">
        <v>162</v>
      </c>
      <c r="T1010" s="78">
        <v>2088.1999999999998</v>
      </c>
      <c r="U1010" s="78">
        <v>2144.7800000000002</v>
      </c>
      <c r="V1010" s="78">
        <v>2088.1999999999998</v>
      </c>
      <c r="W1010" s="78">
        <v>2142.67</v>
      </c>
      <c r="X1010" s="78">
        <v>34782782</v>
      </c>
    </row>
    <row r="1011" spans="1:24" x14ac:dyDescent="0.2">
      <c r="A1011" s="78" t="s">
        <v>1168</v>
      </c>
      <c r="B1011" s="78">
        <v>13.5</v>
      </c>
      <c r="C1011" s="78">
        <v>13.99</v>
      </c>
      <c r="D1011" s="78">
        <v>13.35</v>
      </c>
      <c r="E1011" s="78">
        <v>13.67</v>
      </c>
      <c r="F1011" s="78">
        <v>12008256</v>
      </c>
      <c r="G1011" s="78">
        <v>13.33</v>
      </c>
      <c r="H1011" s="78">
        <v>12.96</v>
      </c>
      <c r="I1011" s="78">
        <v>12.32</v>
      </c>
      <c r="J1011" s="78">
        <v>11.5</v>
      </c>
      <c r="K1011" s="78" t="s">
        <v>162</v>
      </c>
      <c r="L1011" s="78">
        <v>0</v>
      </c>
      <c r="M1011" s="78">
        <v>120082.56</v>
      </c>
      <c r="N1011" s="78">
        <v>102971.06</v>
      </c>
      <c r="O1011" s="78">
        <v>108120.72</v>
      </c>
      <c r="P1011" s="78">
        <v>14.67</v>
      </c>
      <c r="Q1011" s="78" t="s">
        <v>162</v>
      </c>
      <c r="R1011" s="78">
        <v>3.68</v>
      </c>
      <c r="S1011" s="78" t="s">
        <v>162</v>
      </c>
      <c r="T1011" s="78">
        <v>2149.37</v>
      </c>
      <c r="U1011" s="78">
        <v>2164.4899999999998</v>
      </c>
      <c r="V1011" s="78">
        <v>2117.7800000000002</v>
      </c>
      <c r="W1011" s="78">
        <v>2137.46</v>
      </c>
      <c r="X1011" s="78">
        <v>37031744</v>
      </c>
    </row>
    <row r="1012" spans="1:24" x14ac:dyDescent="0.2">
      <c r="A1012" s="78" t="s">
        <v>1169</v>
      </c>
      <c r="B1012" s="78">
        <v>13.68</v>
      </c>
      <c r="C1012" s="78">
        <v>13.79</v>
      </c>
      <c r="D1012" s="78">
        <v>13.53</v>
      </c>
      <c r="E1012" s="78">
        <v>13.7</v>
      </c>
      <c r="F1012" s="78">
        <v>7606292</v>
      </c>
      <c r="G1012" s="78">
        <v>13.37</v>
      </c>
      <c r="H1012" s="78">
        <v>13.11</v>
      </c>
      <c r="I1012" s="78">
        <v>12.45</v>
      </c>
      <c r="J1012" s="78">
        <v>11.53</v>
      </c>
      <c r="K1012" s="78" t="s">
        <v>162</v>
      </c>
      <c r="L1012" s="78">
        <v>0</v>
      </c>
      <c r="M1012" s="78">
        <v>76062.92</v>
      </c>
      <c r="N1012" s="78">
        <v>92853.48</v>
      </c>
      <c r="O1012" s="78">
        <v>109516.69</v>
      </c>
      <c r="P1012" s="78">
        <v>16.72</v>
      </c>
      <c r="Q1012" s="78" t="s">
        <v>162</v>
      </c>
      <c r="R1012" s="78">
        <v>2.2999999999999998</v>
      </c>
      <c r="S1012" s="78" t="s">
        <v>162</v>
      </c>
      <c r="T1012" s="78">
        <v>2138.37</v>
      </c>
      <c r="U1012" s="78">
        <v>2186.02</v>
      </c>
      <c r="V1012" s="78">
        <v>2124.98</v>
      </c>
      <c r="W1012" s="78">
        <v>2182.92</v>
      </c>
      <c r="X1012" s="78">
        <v>37750039</v>
      </c>
    </row>
    <row r="1013" spans="1:24" x14ac:dyDescent="0.2">
      <c r="A1013" s="78" t="s">
        <v>1170</v>
      </c>
      <c r="B1013" s="78">
        <v>13.71</v>
      </c>
      <c r="C1013" s="78">
        <v>13.79</v>
      </c>
      <c r="D1013" s="78">
        <v>13.42</v>
      </c>
      <c r="E1013" s="78">
        <v>13.53</v>
      </c>
      <c r="F1013" s="78">
        <v>8250044</v>
      </c>
      <c r="G1013" s="78">
        <v>13.45</v>
      </c>
      <c r="H1013" s="78">
        <v>13.22</v>
      </c>
      <c r="I1013" s="78">
        <v>12.57</v>
      </c>
      <c r="J1013" s="78">
        <v>11.55</v>
      </c>
      <c r="K1013" s="78" t="s">
        <v>162</v>
      </c>
      <c r="L1013" s="78">
        <v>0</v>
      </c>
      <c r="M1013" s="78">
        <v>82500.44</v>
      </c>
      <c r="N1013" s="78">
        <v>89275.4</v>
      </c>
      <c r="O1013" s="78">
        <v>102285.95</v>
      </c>
      <c r="P1013" s="78">
        <v>13.13</v>
      </c>
      <c r="Q1013" s="78" t="s">
        <v>162</v>
      </c>
      <c r="R1013" s="78">
        <v>3.38</v>
      </c>
      <c r="S1013" s="78" t="s">
        <v>162</v>
      </c>
      <c r="T1013" s="78">
        <v>2184.7600000000002</v>
      </c>
      <c r="U1013" s="78">
        <v>2192.5500000000002</v>
      </c>
      <c r="V1013" s="78">
        <v>2160.9899999999998</v>
      </c>
      <c r="W1013" s="78">
        <v>2183.88</v>
      </c>
      <c r="X1013" s="78">
        <v>34983557</v>
      </c>
    </row>
    <row r="1014" spans="1:24" x14ac:dyDescent="0.2">
      <c r="A1014" s="78" t="s">
        <v>1171</v>
      </c>
      <c r="B1014" s="78">
        <v>13.59</v>
      </c>
      <c r="C1014" s="78">
        <v>13.99</v>
      </c>
      <c r="D1014" s="78">
        <v>13.59</v>
      </c>
      <c r="E1014" s="78">
        <v>13.9</v>
      </c>
      <c r="F1014" s="78">
        <v>8868671</v>
      </c>
      <c r="G1014" s="78">
        <v>13.63</v>
      </c>
      <c r="H1014" s="78">
        <v>13.34</v>
      </c>
      <c r="I1014" s="78">
        <v>12.7</v>
      </c>
      <c r="J1014" s="78">
        <v>11.58</v>
      </c>
      <c r="K1014" s="78" t="s">
        <v>162</v>
      </c>
      <c r="L1014" s="78">
        <v>0</v>
      </c>
      <c r="M1014" s="78">
        <v>88686.71</v>
      </c>
      <c r="N1014" s="78">
        <v>89139.19</v>
      </c>
      <c r="O1014" s="78">
        <v>95452.19</v>
      </c>
      <c r="P1014" s="78">
        <v>13.76</v>
      </c>
      <c r="Q1014" s="78" t="s">
        <v>162</v>
      </c>
      <c r="R1014" s="78">
        <v>4.26</v>
      </c>
      <c r="S1014" s="78" t="s">
        <v>162</v>
      </c>
      <c r="T1014" s="78">
        <v>2187.4699999999998</v>
      </c>
      <c r="U1014" s="78">
        <v>2232.08</v>
      </c>
      <c r="V1014" s="78">
        <v>2187.0100000000002</v>
      </c>
      <c r="W1014" s="78">
        <v>2213.77</v>
      </c>
      <c r="X1014" s="78">
        <v>35792059</v>
      </c>
    </row>
    <row r="1015" spans="1:24" x14ac:dyDescent="0.2">
      <c r="A1015" s="78" t="s">
        <v>1172</v>
      </c>
      <c r="B1015" s="78">
        <v>13.95</v>
      </c>
      <c r="C1015" s="78">
        <v>14.39</v>
      </c>
      <c r="D1015" s="78">
        <v>13.73</v>
      </c>
      <c r="E1015" s="78">
        <v>14.21</v>
      </c>
      <c r="F1015" s="78">
        <v>10152558</v>
      </c>
      <c r="G1015" s="78">
        <v>13.8</v>
      </c>
      <c r="H1015" s="78">
        <v>13.48</v>
      </c>
      <c r="I1015" s="78">
        <v>12.85</v>
      </c>
      <c r="J1015" s="78">
        <v>11.6</v>
      </c>
      <c r="K1015" s="78" t="s">
        <v>162</v>
      </c>
      <c r="L1015" s="78">
        <v>0</v>
      </c>
      <c r="M1015" s="78">
        <v>101525.58</v>
      </c>
      <c r="N1015" s="78">
        <v>93771.64</v>
      </c>
      <c r="O1015" s="78">
        <v>95857.29</v>
      </c>
      <c r="P1015" s="78">
        <v>13.75</v>
      </c>
      <c r="Q1015" s="78" t="s">
        <v>162</v>
      </c>
      <c r="R1015" s="78">
        <v>5.4</v>
      </c>
      <c r="S1015" s="78" t="s">
        <v>162</v>
      </c>
      <c r="T1015" s="78">
        <v>2225.85</v>
      </c>
      <c r="U1015" s="78">
        <v>2293.92</v>
      </c>
      <c r="V1015" s="78">
        <v>2221.71</v>
      </c>
      <c r="W1015" s="78">
        <v>2293.65</v>
      </c>
      <c r="X1015" s="78">
        <v>39047313</v>
      </c>
    </row>
    <row r="1016" spans="1:24" x14ac:dyDescent="0.2">
      <c r="A1016" s="78" t="s">
        <v>1173</v>
      </c>
      <c r="B1016" s="78">
        <v>14.21</v>
      </c>
      <c r="C1016" s="78">
        <v>14.21</v>
      </c>
      <c r="D1016" s="78">
        <v>13.4</v>
      </c>
      <c r="E1016" s="78">
        <v>14</v>
      </c>
      <c r="F1016" s="78">
        <v>11579843</v>
      </c>
      <c r="G1016" s="78">
        <v>13.87</v>
      </c>
      <c r="H1016" s="78">
        <v>13.6</v>
      </c>
      <c r="I1016" s="78">
        <v>12.96</v>
      </c>
      <c r="J1016" s="78">
        <v>11.63</v>
      </c>
      <c r="K1016" s="78" t="s">
        <v>162</v>
      </c>
      <c r="L1016" s="78">
        <v>0</v>
      </c>
      <c r="M1016" s="78">
        <v>115798.43</v>
      </c>
      <c r="N1016" s="78">
        <v>92914.81</v>
      </c>
      <c r="O1016" s="78">
        <v>97942.94</v>
      </c>
      <c r="P1016" s="78">
        <v>20.62</v>
      </c>
      <c r="Q1016" s="78" t="s">
        <v>162</v>
      </c>
      <c r="R1016" s="78">
        <v>6.75</v>
      </c>
      <c r="S1016" s="78" t="s">
        <v>162</v>
      </c>
      <c r="T1016" s="78">
        <v>2310.5100000000002</v>
      </c>
      <c r="U1016" s="78">
        <v>2363.06</v>
      </c>
      <c r="V1016" s="78">
        <v>2253.1999999999998</v>
      </c>
      <c r="W1016" s="78">
        <v>2357.9699999999998</v>
      </c>
      <c r="X1016" s="78">
        <v>48344706</v>
      </c>
    </row>
    <row r="1017" spans="1:24" x14ac:dyDescent="0.2">
      <c r="A1017" s="78" t="s">
        <v>1174</v>
      </c>
      <c r="B1017" s="78">
        <v>13.9</v>
      </c>
      <c r="C1017" s="78">
        <v>14.04</v>
      </c>
      <c r="D1017" s="78">
        <v>13.68</v>
      </c>
      <c r="E1017" s="78">
        <v>13.85</v>
      </c>
      <c r="F1017" s="78">
        <v>6618283</v>
      </c>
      <c r="G1017" s="78">
        <v>13.9</v>
      </c>
      <c r="H1017" s="78">
        <v>13.63</v>
      </c>
      <c r="I1017" s="78">
        <v>13.06</v>
      </c>
      <c r="J1017" s="78">
        <v>11.67</v>
      </c>
      <c r="K1017" s="78" t="s">
        <v>162</v>
      </c>
      <c r="L1017" s="78">
        <v>0</v>
      </c>
      <c r="M1017" s="78">
        <v>66182.83</v>
      </c>
      <c r="N1017" s="78">
        <v>90938.8</v>
      </c>
      <c r="O1017" s="78">
        <v>91896.14</v>
      </c>
      <c r="P1017" s="78">
        <v>12.44</v>
      </c>
      <c r="Q1017" s="78" t="s">
        <v>162</v>
      </c>
      <c r="R1017" s="78">
        <v>5.9</v>
      </c>
      <c r="S1017" s="78" t="s">
        <v>162</v>
      </c>
      <c r="T1017" s="78">
        <v>2364.94</v>
      </c>
      <c r="U1017" s="78">
        <v>2405.56</v>
      </c>
      <c r="V1017" s="78">
        <v>2344.11</v>
      </c>
      <c r="W1017" s="78">
        <v>2385.0100000000002</v>
      </c>
      <c r="X1017" s="78">
        <v>42627895</v>
      </c>
    </row>
    <row r="1018" spans="1:24" x14ac:dyDescent="0.2">
      <c r="A1018" s="78" t="s">
        <v>1175</v>
      </c>
      <c r="B1018" s="78">
        <v>13.8</v>
      </c>
      <c r="C1018" s="78">
        <v>13.96</v>
      </c>
      <c r="D1018" s="78">
        <v>13.37</v>
      </c>
      <c r="E1018" s="78">
        <v>13.7</v>
      </c>
      <c r="F1018" s="78">
        <v>6858900</v>
      </c>
      <c r="G1018" s="78">
        <v>13.93</v>
      </c>
      <c r="H1018" s="78">
        <v>13.69</v>
      </c>
      <c r="I1018" s="78">
        <v>13.14</v>
      </c>
      <c r="J1018" s="78">
        <v>11.72</v>
      </c>
      <c r="K1018" s="78" t="s">
        <v>162</v>
      </c>
      <c r="L1018" s="78">
        <v>0</v>
      </c>
      <c r="M1018" s="78">
        <v>68589</v>
      </c>
      <c r="N1018" s="78">
        <v>88156.51</v>
      </c>
      <c r="O1018" s="78">
        <v>88715.95</v>
      </c>
      <c r="P1018" s="78">
        <v>12.56</v>
      </c>
      <c r="Q1018" s="78" t="s">
        <v>162</v>
      </c>
      <c r="R1018" s="78">
        <v>4.63</v>
      </c>
      <c r="S1018" s="78" t="s">
        <v>162</v>
      </c>
      <c r="T1018" s="78">
        <v>2362.4499999999998</v>
      </c>
      <c r="U1018" s="78">
        <v>2370.3000000000002</v>
      </c>
      <c r="V1018" s="78">
        <v>2270.79</v>
      </c>
      <c r="W1018" s="78">
        <v>2291.79</v>
      </c>
      <c r="X1018" s="78">
        <v>43457615</v>
      </c>
    </row>
    <row r="1019" spans="1:24" x14ac:dyDescent="0.2">
      <c r="A1019" s="78" t="s">
        <v>1176</v>
      </c>
      <c r="B1019" s="78">
        <v>13.7</v>
      </c>
      <c r="C1019" s="78">
        <v>13.8</v>
      </c>
      <c r="D1019" s="78">
        <v>13.5</v>
      </c>
      <c r="E1019" s="78">
        <v>13.69</v>
      </c>
      <c r="F1019" s="78">
        <v>7865166</v>
      </c>
      <c r="G1019" s="78">
        <v>13.89</v>
      </c>
      <c r="H1019" s="78">
        <v>13.76</v>
      </c>
      <c r="I1019" s="78">
        <v>13.23</v>
      </c>
      <c r="J1019" s="78">
        <v>11.76</v>
      </c>
      <c r="K1019" s="78" t="s">
        <v>162</v>
      </c>
      <c r="L1019" s="78">
        <v>0</v>
      </c>
      <c r="M1019" s="78">
        <v>78651.66</v>
      </c>
      <c r="N1019" s="78">
        <v>86149.5</v>
      </c>
      <c r="O1019" s="78">
        <v>87644.34</v>
      </c>
      <c r="P1019" s="78">
        <v>11.91</v>
      </c>
      <c r="Q1019" s="78" t="s">
        <v>162</v>
      </c>
      <c r="R1019" s="78">
        <v>3.64</v>
      </c>
      <c r="S1019" s="78" t="s">
        <v>162</v>
      </c>
      <c r="T1019" s="78">
        <v>2274.6799999999998</v>
      </c>
      <c r="U1019" s="78">
        <v>2326.42</v>
      </c>
      <c r="V1019" s="78">
        <v>2267.87</v>
      </c>
      <c r="W1019" s="78">
        <v>2323.8200000000002</v>
      </c>
      <c r="X1019" s="78">
        <v>31041901</v>
      </c>
    </row>
    <row r="1020" spans="1:24" x14ac:dyDescent="0.2">
      <c r="A1020" s="78" t="s">
        <v>1177</v>
      </c>
      <c r="B1020" s="78">
        <v>13.75</v>
      </c>
      <c r="C1020" s="78">
        <v>14.25</v>
      </c>
      <c r="D1020" s="78">
        <v>13.68</v>
      </c>
      <c r="E1020" s="78">
        <v>14.14</v>
      </c>
      <c r="F1020" s="78">
        <v>12014501</v>
      </c>
      <c r="G1020" s="78">
        <v>13.88</v>
      </c>
      <c r="H1020" s="78">
        <v>13.84</v>
      </c>
      <c r="I1020" s="78">
        <v>13.33</v>
      </c>
      <c r="J1020" s="78">
        <v>11.8</v>
      </c>
      <c r="K1020" s="78" t="s">
        <v>162</v>
      </c>
      <c r="L1020" s="78">
        <v>0</v>
      </c>
      <c r="M1020" s="78">
        <v>120145.01</v>
      </c>
      <c r="N1020" s="78">
        <v>89873.38</v>
      </c>
      <c r="O1020" s="78">
        <v>91822.52</v>
      </c>
      <c r="P1020" s="78">
        <v>17.21</v>
      </c>
      <c r="Q1020" s="78" t="s">
        <v>162</v>
      </c>
      <c r="R1020" s="78">
        <v>3.54</v>
      </c>
      <c r="S1020" s="78" t="s">
        <v>162</v>
      </c>
      <c r="T1020" s="78">
        <v>2319.31</v>
      </c>
      <c r="U1020" s="78">
        <v>2332.6</v>
      </c>
      <c r="V1020" s="78">
        <v>2266.85</v>
      </c>
      <c r="W1020" s="78">
        <v>2290.48</v>
      </c>
      <c r="X1020" s="78">
        <v>33193596</v>
      </c>
    </row>
    <row r="1021" spans="1:24" x14ac:dyDescent="0.2">
      <c r="A1021" s="78" t="s">
        <v>1178</v>
      </c>
      <c r="B1021" s="78">
        <v>14.1</v>
      </c>
      <c r="C1021" s="78">
        <v>14.1</v>
      </c>
      <c r="D1021" s="78">
        <v>13.68</v>
      </c>
      <c r="E1021" s="78">
        <v>13.82</v>
      </c>
      <c r="F1021" s="78">
        <v>10155098</v>
      </c>
      <c r="G1021" s="78">
        <v>13.84</v>
      </c>
      <c r="H1021" s="78">
        <v>13.85</v>
      </c>
      <c r="I1021" s="78">
        <v>13.41</v>
      </c>
      <c r="J1021" s="78">
        <v>11.84</v>
      </c>
      <c r="K1021" s="78" t="s">
        <v>162</v>
      </c>
      <c r="L1021" s="78">
        <v>0</v>
      </c>
      <c r="M1021" s="78">
        <v>101550.98</v>
      </c>
      <c r="N1021" s="78">
        <v>87023.89</v>
      </c>
      <c r="O1021" s="78">
        <v>89969.35</v>
      </c>
      <c r="P1021" s="78">
        <v>13.73</v>
      </c>
      <c r="Q1021" s="78" t="s">
        <v>162</v>
      </c>
      <c r="R1021" s="78">
        <v>3.35</v>
      </c>
      <c r="S1021" s="78" t="s">
        <v>162</v>
      </c>
      <c r="T1021" s="78">
        <v>2294.3200000000002</v>
      </c>
      <c r="U1021" s="78">
        <v>2358.21</v>
      </c>
      <c r="V1021" s="78">
        <v>2288.31</v>
      </c>
      <c r="W1021" s="78">
        <v>2335.17</v>
      </c>
      <c r="X1021" s="78">
        <v>34588776</v>
      </c>
    </row>
    <row r="1022" spans="1:24" x14ac:dyDescent="0.2">
      <c r="A1022" s="78" t="s">
        <v>1179</v>
      </c>
      <c r="B1022" s="78">
        <v>13.93</v>
      </c>
      <c r="C1022" s="78">
        <v>14.15</v>
      </c>
      <c r="D1022" s="78">
        <v>13.92</v>
      </c>
      <c r="E1022" s="78">
        <v>14</v>
      </c>
      <c r="F1022" s="78">
        <v>9890139</v>
      </c>
      <c r="G1022" s="78">
        <v>13.87</v>
      </c>
      <c r="H1022" s="78">
        <v>13.88</v>
      </c>
      <c r="I1022" s="78">
        <v>13.49</v>
      </c>
      <c r="J1022" s="78">
        <v>11.89</v>
      </c>
      <c r="K1022" s="78" t="s">
        <v>162</v>
      </c>
      <c r="L1022" s="78">
        <v>0</v>
      </c>
      <c r="M1022" s="78">
        <v>98901.39</v>
      </c>
      <c r="N1022" s="78">
        <v>93567.61</v>
      </c>
      <c r="O1022" s="78">
        <v>92253.2</v>
      </c>
      <c r="P1022" s="78">
        <v>11.58</v>
      </c>
      <c r="Q1022" s="78" t="s">
        <v>162</v>
      </c>
      <c r="R1022" s="78">
        <v>4.16</v>
      </c>
      <c r="S1022" s="78" t="s">
        <v>162</v>
      </c>
      <c r="T1022" s="78">
        <v>2347</v>
      </c>
      <c r="U1022" s="78">
        <v>2407.4899999999998</v>
      </c>
      <c r="V1022" s="78">
        <v>2345.75</v>
      </c>
      <c r="W1022" s="78">
        <v>2404.91</v>
      </c>
      <c r="X1022" s="78">
        <v>34211588</v>
      </c>
    </row>
    <row r="1023" spans="1:24" x14ac:dyDescent="0.2">
      <c r="A1023" s="78" t="s">
        <v>1180</v>
      </c>
      <c r="B1023" s="78">
        <v>14</v>
      </c>
      <c r="C1023" s="78">
        <v>14.92</v>
      </c>
      <c r="D1023" s="78">
        <v>14</v>
      </c>
      <c r="E1023" s="78">
        <v>14.9</v>
      </c>
      <c r="F1023" s="78">
        <v>15624288</v>
      </c>
      <c r="G1023" s="78">
        <v>14.11</v>
      </c>
      <c r="H1023" s="78">
        <v>14.02</v>
      </c>
      <c r="I1023" s="78">
        <v>13.62</v>
      </c>
      <c r="J1023" s="78">
        <v>11.97</v>
      </c>
      <c r="K1023" s="78" t="s">
        <v>162</v>
      </c>
      <c r="L1023" s="78">
        <v>0</v>
      </c>
      <c r="M1023" s="78">
        <v>156242.88</v>
      </c>
      <c r="N1023" s="78">
        <v>111098.38</v>
      </c>
      <c r="O1023" s="78">
        <v>99627.45</v>
      </c>
      <c r="P1023" s="78">
        <v>16.34</v>
      </c>
      <c r="Q1023" s="78" t="s">
        <v>162</v>
      </c>
      <c r="R1023" s="78">
        <v>7.48</v>
      </c>
      <c r="S1023" s="78" t="s">
        <v>162</v>
      </c>
      <c r="T1023" s="78">
        <v>2434.7600000000002</v>
      </c>
      <c r="U1023" s="78">
        <v>2475.33</v>
      </c>
      <c r="V1023" s="78">
        <v>2420.19</v>
      </c>
      <c r="W1023" s="78">
        <v>2475.33</v>
      </c>
      <c r="X1023" s="78">
        <v>39817436</v>
      </c>
    </row>
    <row r="1024" spans="1:24" x14ac:dyDescent="0.2">
      <c r="A1024" s="78" t="s">
        <v>1181</v>
      </c>
      <c r="B1024" s="78">
        <v>14.75</v>
      </c>
      <c r="C1024" s="78">
        <v>16.239999999999998</v>
      </c>
      <c r="D1024" s="78">
        <v>14.6</v>
      </c>
      <c r="E1024" s="78">
        <v>15.79</v>
      </c>
      <c r="F1024" s="78">
        <v>17519364</v>
      </c>
      <c r="G1024" s="78">
        <v>14.53</v>
      </c>
      <c r="H1024" s="78">
        <v>14.21</v>
      </c>
      <c r="I1024" s="78">
        <v>13.77</v>
      </c>
      <c r="J1024" s="78">
        <v>12.06</v>
      </c>
      <c r="K1024" s="78" t="s">
        <v>162</v>
      </c>
      <c r="L1024" s="78">
        <v>0</v>
      </c>
      <c r="M1024" s="78">
        <v>175193.64</v>
      </c>
      <c r="N1024" s="78">
        <v>130406.78</v>
      </c>
      <c r="O1024" s="78">
        <v>108278.14</v>
      </c>
      <c r="P1024" s="78">
        <v>17.2</v>
      </c>
      <c r="Q1024" s="78" t="s">
        <v>162</v>
      </c>
      <c r="R1024" s="78">
        <v>8.73</v>
      </c>
      <c r="S1024" s="78" t="s">
        <v>162</v>
      </c>
      <c r="T1024" s="78">
        <v>2469.85</v>
      </c>
      <c r="U1024" s="78">
        <v>2515.58</v>
      </c>
      <c r="V1024" s="78">
        <v>2460.94</v>
      </c>
      <c r="W1024" s="78">
        <v>2510.16</v>
      </c>
      <c r="X1024" s="78">
        <v>39200268</v>
      </c>
    </row>
    <row r="1025" spans="1:24" x14ac:dyDescent="0.2">
      <c r="A1025" s="78" t="s">
        <v>1182</v>
      </c>
      <c r="B1025" s="78">
        <v>15.63</v>
      </c>
      <c r="C1025" s="78">
        <v>16.989999999999998</v>
      </c>
      <c r="D1025" s="78">
        <v>15.6</v>
      </c>
      <c r="E1025" s="78">
        <v>16.48</v>
      </c>
      <c r="F1025" s="78">
        <v>13685249</v>
      </c>
      <c r="G1025" s="78">
        <v>15</v>
      </c>
      <c r="H1025" s="78">
        <v>14.44</v>
      </c>
      <c r="I1025" s="78">
        <v>13.96</v>
      </c>
      <c r="J1025" s="78">
        <v>12.16</v>
      </c>
      <c r="K1025" s="78" t="s">
        <v>162</v>
      </c>
      <c r="L1025" s="78">
        <v>0</v>
      </c>
      <c r="M1025" s="78">
        <v>136852.48000000001</v>
      </c>
      <c r="N1025" s="78">
        <v>133748.28</v>
      </c>
      <c r="O1025" s="78">
        <v>111810.83</v>
      </c>
      <c r="P1025" s="78">
        <v>17.41</v>
      </c>
      <c r="Q1025" s="78" t="s">
        <v>162</v>
      </c>
      <c r="R1025" s="78">
        <v>9.5299999999999994</v>
      </c>
      <c r="S1025" s="78" t="s">
        <v>162</v>
      </c>
      <c r="T1025" s="78">
        <v>2530.0700000000002</v>
      </c>
      <c r="U1025" s="78">
        <v>2557.87</v>
      </c>
      <c r="V1025" s="78">
        <v>2522.2600000000002</v>
      </c>
      <c r="W1025" s="78">
        <v>2556.6999999999998</v>
      </c>
      <c r="X1025" s="78">
        <v>39071937</v>
      </c>
    </row>
    <row r="1026" spans="1:24" x14ac:dyDescent="0.2">
      <c r="A1026" s="78" t="s">
        <v>1183</v>
      </c>
      <c r="B1026" s="78">
        <v>16.55</v>
      </c>
      <c r="C1026" s="78">
        <v>16.78</v>
      </c>
      <c r="D1026" s="78">
        <v>15.66</v>
      </c>
      <c r="E1026" s="78">
        <v>15.98</v>
      </c>
      <c r="F1026" s="78">
        <v>11029405</v>
      </c>
      <c r="G1026" s="78">
        <v>15.43</v>
      </c>
      <c r="H1026" s="78">
        <v>14.64</v>
      </c>
      <c r="I1026" s="78">
        <v>14.12</v>
      </c>
      <c r="J1026" s="78">
        <v>12.25</v>
      </c>
      <c r="K1026" s="78" t="s">
        <v>162</v>
      </c>
      <c r="L1026" s="78">
        <v>0</v>
      </c>
      <c r="M1026" s="78">
        <v>110294.05</v>
      </c>
      <c r="N1026" s="78">
        <v>135496.89000000001</v>
      </c>
      <c r="O1026" s="78">
        <v>111260.39</v>
      </c>
      <c r="P1026" s="78">
        <v>16.420000000000002</v>
      </c>
      <c r="Q1026" s="78" t="s">
        <v>162</v>
      </c>
      <c r="R1026" s="78">
        <v>8.6999999999999993</v>
      </c>
      <c r="S1026" s="78" t="s">
        <v>162</v>
      </c>
      <c r="T1026" s="78">
        <v>2566.94</v>
      </c>
      <c r="U1026" s="78">
        <v>2568.09</v>
      </c>
      <c r="V1026" s="78">
        <v>2442.8200000000002</v>
      </c>
      <c r="W1026" s="78">
        <v>2488.16</v>
      </c>
      <c r="X1026" s="78">
        <v>43774348</v>
      </c>
    </row>
    <row r="1027" spans="1:24" x14ac:dyDescent="0.2">
      <c r="A1027" s="78" t="s">
        <v>1184</v>
      </c>
      <c r="B1027" s="78">
        <v>15.98</v>
      </c>
      <c r="C1027" s="78">
        <v>16.07</v>
      </c>
      <c r="D1027" s="78">
        <v>14.6</v>
      </c>
      <c r="E1027" s="78">
        <v>15.37</v>
      </c>
      <c r="F1027" s="78">
        <v>10121411</v>
      </c>
      <c r="G1027" s="78">
        <v>15.7</v>
      </c>
      <c r="H1027" s="78">
        <v>14.79</v>
      </c>
      <c r="I1027" s="78">
        <v>14.21</v>
      </c>
      <c r="J1027" s="78">
        <v>12.33</v>
      </c>
      <c r="K1027" s="78" t="s">
        <v>162</v>
      </c>
      <c r="L1027" s="78">
        <v>0</v>
      </c>
      <c r="M1027" s="78">
        <v>101214.11</v>
      </c>
      <c r="N1027" s="78">
        <v>135959.44</v>
      </c>
      <c r="O1027" s="78">
        <v>114763.52</v>
      </c>
      <c r="P1027" s="78">
        <v>14.11</v>
      </c>
      <c r="Q1027" s="78" t="s">
        <v>162</v>
      </c>
      <c r="R1027" s="78">
        <v>6.79</v>
      </c>
      <c r="S1027" s="78" t="s">
        <v>162</v>
      </c>
      <c r="T1027" s="78">
        <v>2481.69</v>
      </c>
      <c r="U1027" s="78">
        <v>2501.3000000000002</v>
      </c>
      <c r="V1027" s="78">
        <v>2346.89</v>
      </c>
      <c r="W1027" s="78">
        <v>2496.4899999999998</v>
      </c>
      <c r="X1027" s="78">
        <v>40257707</v>
      </c>
    </row>
    <row r="1028" spans="1:24" x14ac:dyDescent="0.2">
      <c r="A1028" s="78" t="s">
        <v>1185</v>
      </c>
      <c r="B1028" s="78">
        <v>15.12</v>
      </c>
      <c r="C1028" s="78">
        <v>15.78</v>
      </c>
      <c r="D1028" s="78">
        <v>15.12</v>
      </c>
      <c r="E1028" s="78">
        <v>15.73</v>
      </c>
      <c r="F1028" s="78">
        <v>6627037</v>
      </c>
      <c r="G1028" s="78">
        <v>15.87</v>
      </c>
      <c r="H1028" s="78">
        <v>14.99</v>
      </c>
      <c r="I1028" s="78">
        <v>14.34</v>
      </c>
      <c r="J1028" s="78">
        <v>12.41</v>
      </c>
      <c r="K1028" s="78" t="s">
        <v>162</v>
      </c>
      <c r="L1028" s="78">
        <v>0</v>
      </c>
      <c r="M1028" s="78">
        <v>66270.37</v>
      </c>
      <c r="N1028" s="78">
        <v>117964.93</v>
      </c>
      <c r="O1028" s="78">
        <v>114531.66</v>
      </c>
      <c r="P1028" s="78">
        <v>11.67</v>
      </c>
      <c r="Q1028" s="78" t="s">
        <v>162</v>
      </c>
      <c r="R1028" s="78">
        <v>8.08</v>
      </c>
      <c r="S1028" s="78" t="s">
        <v>162</v>
      </c>
      <c r="T1028" s="78">
        <v>2475.5500000000002</v>
      </c>
      <c r="U1028" s="78">
        <v>2567.6799999999998</v>
      </c>
      <c r="V1028" s="78">
        <v>2457.8200000000002</v>
      </c>
      <c r="W1028" s="78">
        <v>2552.83</v>
      </c>
      <c r="X1028" s="78">
        <v>35139350</v>
      </c>
    </row>
    <row r="1029" spans="1:24" x14ac:dyDescent="0.2">
      <c r="A1029" s="78" t="s">
        <v>1186</v>
      </c>
      <c r="B1029" s="78">
        <v>15.71</v>
      </c>
      <c r="C1029" s="78">
        <v>16.29</v>
      </c>
      <c r="D1029" s="78">
        <v>15.45</v>
      </c>
      <c r="E1029" s="78">
        <v>16.18</v>
      </c>
      <c r="F1029" s="78">
        <v>10893041</v>
      </c>
      <c r="G1029" s="78">
        <v>15.95</v>
      </c>
      <c r="H1029" s="78">
        <v>15.24</v>
      </c>
      <c r="I1029" s="78">
        <v>14.5</v>
      </c>
      <c r="J1029" s="78">
        <v>12.51</v>
      </c>
      <c r="K1029" s="78" t="s">
        <v>162</v>
      </c>
      <c r="L1029" s="78">
        <v>0</v>
      </c>
      <c r="M1029" s="78">
        <v>108930.41</v>
      </c>
      <c r="N1029" s="78">
        <v>104712.28</v>
      </c>
      <c r="O1029" s="78">
        <v>117559.53</v>
      </c>
      <c r="P1029" s="78">
        <v>15.56</v>
      </c>
      <c r="Q1029" s="78" t="s">
        <v>162</v>
      </c>
      <c r="R1029" s="78">
        <v>13.4</v>
      </c>
      <c r="S1029" s="78" t="s">
        <v>162</v>
      </c>
      <c r="T1029" s="78">
        <v>2558.19</v>
      </c>
      <c r="U1029" s="78">
        <v>2596.92</v>
      </c>
      <c r="V1029" s="78">
        <v>2545.2600000000002</v>
      </c>
      <c r="W1029" s="78">
        <v>2577.7800000000002</v>
      </c>
      <c r="X1029" s="78">
        <v>38288466</v>
      </c>
    </row>
    <row r="1030" spans="1:24" x14ac:dyDescent="0.2">
      <c r="A1030" s="78" t="s">
        <v>1187</v>
      </c>
      <c r="B1030" s="78">
        <v>16.149999999999999</v>
      </c>
      <c r="C1030" s="78">
        <v>16.18</v>
      </c>
      <c r="D1030" s="78">
        <v>15.7</v>
      </c>
      <c r="E1030" s="78">
        <v>15.89</v>
      </c>
      <c r="F1030" s="78">
        <v>8250583</v>
      </c>
      <c r="G1030" s="78">
        <v>15.83</v>
      </c>
      <c r="H1030" s="78">
        <v>15.41</v>
      </c>
      <c r="I1030" s="78">
        <v>14.63</v>
      </c>
      <c r="J1030" s="78">
        <v>12.6</v>
      </c>
      <c r="K1030" s="78" t="s">
        <v>162</v>
      </c>
      <c r="L1030" s="78">
        <v>0</v>
      </c>
      <c r="M1030" s="78">
        <v>82505.83</v>
      </c>
      <c r="N1030" s="78">
        <v>93842.95</v>
      </c>
      <c r="O1030" s="78">
        <v>113795.61</v>
      </c>
      <c r="P1030" s="78">
        <v>13.5</v>
      </c>
      <c r="Q1030" s="78" t="s">
        <v>162</v>
      </c>
      <c r="R1030" s="78">
        <v>11.26</v>
      </c>
      <c r="S1030" s="78" t="s">
        <v>162</v>
      </c>
      <c r="T1030" s="78">
        <v>2584.59</v>
      </c>
      <c r="U1030" s="78">
        <v>2593.6999999999998</v>
      </c>
      <c r="V1030" s="78">
        <v>2539.94</v>
      </c>
      <c r="W1030" s="78">
        <v>2558.85</v>
      </c>
      <c r="X1030" s="78">
        <v>36477492</v>
      </c>
    </row>
    <row r="1031" spans="1:24" x14ac:dyDescent="0.2">
      <c r="A1031" s="78" t="s">
        <v>1188</v>
      </c>
      <c r="B1031" s="78">
        <v>15.82</v>
      </c>
      <c r="C1031" s="78">
        <v>15.86</v>
      </c>
      <c r="D1031" s="78">
        <v>15.1</v>
      </c>
      <c r="E1031" s="78">
        <v>15.3</v>
      </c>
      <c r="F1031" s="78">
        <v>6197661</v>
      </c>
      <c r="G1031" s="78">
        <v>15.69</v>
      </c>
      <c r="H1031" s="78">
        <v>15.56</v>
      </c>
      <c r="I1031" s="78">
        <v>14.71</v>
      </c>
      <c r="J1031" s="78">
        <v>12.68</v>
      </c>
      <c r="K1031" s="78" t="s">
        <v>162</v>
      </c>
      <c r="L1031" s="78">
        <v>0</v>
      </c>
      <c r="M1031" s="78">
        <v>61976.61</v>
      </c>
      <c r="N1031" s="78">
        <v>84179.46</v>
      </c>
      <c r="O1031" s="78">
        <v>109838.17</v>
      </c>
      <c r="P1031" s="78">
        <v>13.2</v>
      </c>
      <c r="Q1031" s="78" t="s">
        <v>162</v>
      </c>
      <c r="R1031" s="78">
        <v>11.64</v>
      </c>
      <c r="S1031" s="78" t="s">
        <v>162</v>
      </c>
      <c r="T1031" s="78">
        <v>2548.9899999999998</v>
      </c>
      <c r="U1031" s="78">
        <v>2548.9899999999998</v>
      </c>
      <c r="V1031" s="78">
        <v>2441.7399999999998</v>
      </c>
      <c r="W1031" s="78">
        <v>2441.7399999999998</v>
      </c>
      <c r="X1031" s="78">
        <v>36021333</v>
      </c>
    </row>
    <row r="1032" spans="1:24" x14ac:dyDescent="0.2">
      <c r="A1032" s="78" t="s">
        <v>1189</v>
      </c>
      <c r="B1032" s="78">
        <v>15.45</v>
      </c>
      <c r="C1032" s="78">
        <v>16.28</v>
      </c>
      <c r="D1032" s="78">
        <v>15.24</v>
      </c>
      <c r="E1032" s="78">
        <v>16.04</v>
      </c>
      <c r="F1032" s="78">
        <v>13196974</v>
      </c>
      <c r="G1032" s="78">
        <v>15.83</v>
      </c>
      <c r="H1032" s="78">
        <v>15.77</v>
      </c>
      <c r="I1032" s="78">
        <v>14.82</v>
      </c>
      <c r="J1032" s="78">
        <v>12.77</v>
      </c>
      <c r="K1032" s="78" t="s">
        <v>162</v>
      </c>
      <c r="L1032" s="78">
        <v>0</v>
      </c>
      <c r="M1032" s="78">
        <v>131969.73000000001</v>
      </c>
      <c r="N1032" s="78">
        <v>90330.59</v>
      </c>
      <c r="O1032" s="78">
        <v>113145.01</v>
      </c>
      <c r="P1032" s="78">
        <v>15.42</v>
      </c>
      <c r="Q1032" s="78" t="s">
        <v>162</v>
      </c>
      <c r="R1032" s="78">
        <v>15.99</v>
      </c>
      <c r="S1032" s="78" t="s">
        <v>162</v>
      </c>
      <c r="T1032" s="78">
        <v>2420.9299999999998</v>
      </c>
      <c r="U1032" s="78">
        <v>2532.31</v>
      </c>
      <c r="V1032" s="78">
        <v>2407.85</v>
      </c>
      <c r="W1032" s="78">
        <v>2484.33</v>
      </c>
      <c r="X1032" s="78">
        <v>30450606</v>
      </c>
    </row>
    <row r="1033" spans="1:24" x14ac:dyDescent="0.2">
      <c r="A1033" s="78" t="s">
        <v>1190</v>
      </c>
      <c r="B1033" s="78">
        <v>16.559999999999999</v>
      </c>
      <c r="C1033" s="78">
        <v>16.57</v>
      </c>
      <c r="D1033" s="78">
        <v>15.81</v>
      </c>
      <c r="E1033" s="78">
        <v>15.88</v>
      </c>
      <c r="F1033" s="78">
        <v>11566352</v>
      </c>
      <c r="G1033" s="78">
        <v>15.86</v>
      </c>
      <c r="H1033" s="78">
        <v>15.86</v>
      </c>
      <c r="I1033" s="78">
        <v>14.94</v>
      </c>
      <c r="J1033" s="78">
        <v>12.85</v>
      </c>
      <c r="K1033" s="78" t="s">
        <v>162</v>
      </c>
      <c r="L1033" s="78">
        <v>0</v>
      </c>
      <c r="M1033" s="78">
        <v>115663.52</v>
      </c>
      <c r="N1033" s="78">
        <v>100209.22</v>
      </c>
      <c r="O1033" s="78">
        <v>109087.08</v>
      </c>
      <c r="P1033" s="78">
        <v>16.63</v>
      </c>
      <c r="Q1033" s="78" t="s">
        <v>162</v>
      </c>
      <c r="R1033" s="78">
        <v>14.9</v>
      </c>
      <c r="S1033" s="78" t="s">
        <v>162</v>
      </c>
      <c r="T1033" s="78">
        <v>2507.4699999999998</v>
      </c>
      <c r="U1033" s="78">
        <v>2511.98</v>
      </c>
      <c r="V1033" s="78">
        <v>2453.2800000000002</v>
      </c>
      <c r="W1033" s="78">
        <v>2463.9899999999998</v>
      </c>
      <c r="X1033" s="78">
        <v>33251374</v>
      </c>
    </row>
    <row r="1034" spans="1:24" x14ac:dyDescent="0.2">
      <c r="A1034" s="78" t="s">
        <v>1191</v>
      </c>
      <c r="B1034" s="78">
        <v>15.85</v>
      </c>
      <c r="C1034" s="78">
        <v>15.85</v>
      </c>
      <c r="D1034" s="78">
        <v>15.25</v>
      </c>
      <c r="E1034" s="78">
        <v>15.55</v>
      </c>
      <c r="F1034" s="78">
        <v>8379258</v>
      </c>
      <c r="G1034" s="78">
        <v>15.73</v>
      </c>
      <c r="H1034" s="78">
        <v>15.84</v>
      </c>
      <c r="I1034" s="78">
        <v>15.02</v>
      </c>
      <c r="J1034" s="78">
        <v>12.93</v>
      </c>
      <c r="K1034" s="78" t="s">
        <v>162</v>
      </c>
      <c r="L1034" s="78">
        <v>0</v>
      </c>
      <c r="M1034" s="78">
        <v>83792.58</v>
      </c>
      <c r="N1034" s="78">
        <v>95181.66</v>
      </c>
      <c r="O1034" s="78">
        <v>99946.97</v>
      </c>
      <c r="P1034" s="78">
        <v>20.36</v>
      </c>
      <c r="Q1034" s="78" t="s">
        <v>162</v>
      </c>
      <c r="R1034" s="78">
        <v>13.3</v>
      </c>
      <c r="S1034" s="78" t="s">
        <v>162</v>
      </c>
      <c r="T1034" s="78">
        <v>2462.41</v>
      </c>
      <c r="U1034" s="78">
        <v>2493.1999999999998</v>
      </c>
      <c r="V1034" s="78">
        <v>2411.34</v>
      </c>
      <c r="W1034" s="78">
        <v>2424.85</v>
      </c>
      <c r="X1034" s="78">
        <v>34510159</v>
      </c>
    </row>
    <row r="1035" spans="1:24" x14ac:dyDescent="0.2">
      <c r="A1035" s="78" t="s">
        <v>1192</v>
      </c>
      <c r="B1035" s="78">
        <v>15.42</v>
      </c>
      <c r="C1035" s="78">
        <v>16.22</v>
      </c>
      <c r="D1035" s="78">
        <v>15.42</v>
      </c>
      <c r="E1035" s="78">
        <v>16.170000000000002</v>
      </c>
      <c r="F1035" s="78">
        <v>8868669</v>
      </c>
      <c r="G1035" s="78">
        <v>15.79</v>
      </c>
      <c r="H1035" s="78">
        <v>15.81</v>
      </c>
      <c r="I1035" s="78">
        <v>15.12</v>
      </c>
      <c r="J1035" s="78">
        <v>13.03</v>
      </c>
      <c r="K1035" s="78" t="s">
        <v>162</v>
      </c>
      <c r="L1035" s="78">
        <v>0</v>
      </c>
      <c r="M1035" s="78">
        <v>88686.69</v>
      </c>
      <c r="N1035" s="78">
        <v>96417.83</v>
      </c>
      <c r="O1035" s="78">
        <v>95130.39</v>
      </c>
      <c r="P1035" s="78">
        <v>16.82</v>
      </c>
      <c r="Q1035" s="78" t="s">
        <v>162</v>
      </c>
      <c r="R1035" s="78">
        <v>12.04</v>
      </c>
      <c r="S1035" s="78" t="s">
        <v>162</v>
      </c>
      <c r="T1035" s="78">
        <v>2443.12</v>
      </c>
      <c r="U1035" s="78">
        <v>2566.09</v>
      </c>
      <c r="V1035" s="78">
        <v>2443.12</v>
      </c>
      <c r="W1035" s="78">
        <v>2566.09</v>
      </c>
      <c r="X1035" s="78">
        <v>32057303</v>
      </c>
    </row>
    <row r="1036" spans="1:24" x14ac:dyDescent="0.2">
      <c r="A1036" s="78" t="s">
        <v>1193</v>
      </c>
      <c r="B1036" s="78">
        <v>16.22</v>
      </c>
      <c r="C1036" s="78">
        <v>16.940000000000001</v>
      </c>
      <c r="D1036" s="78">
        <v>16.190000000000001</v>
      </c>
      <c r="E1036" s="78">
        <v>16.690000000000001</v>
      </c>
      <c r="F1036" s="78">
        <v>14580571</v>
      </c>
      <c r="G1036" s="78">
        <v>16.07</v>
      </c>
      <c r="H1036" s="78">
        <v>15.88</v>
      </c>
      <c r="I1036" s="78">
        <v>15.26</v>
      </c>
      <c r="J1036" s="78">
        <v>13.13</v>
      </c>
      <c r="K1036" s="78" t="s">
        <v>162</v>
      </c>
      <c r="L1036" s="78">
        <v>0</v>
      </c>
      <c r="M1036" s="78">
        <v>145805.70000000001</v>
      </c>
      <c r="N1036" s="78">
        <v>113183.65</v>
      </c>
      <c r="O1036" s="78">
        <v>98681.55</v>
      </c>
      <c r="P1036" s="78">
        <v>20.03</v>
      </c>
      <c r="Q1036" s="78" t="s">
        <v>162</v>
      </c>
      <c r="R1036" s="78">
        <v>12.91</v>
      </c>
      <c r="S1036" s="78" t="s">
        <v>162</v>
      </c>
      <c r="T1036" s="78">
        <v>2610.7399999999998</v>
      </c>
      <c r="U1036" s="78">
        <v>2655.37</v>
      </c>
      <c r="V1036" s="78">
        <v>2610.7399999999998</v>
      </c>
      <c r="W1036" s="78">
        <v>2634.93</v>
      </c>
      <c r="X1036" s="78">
        <v>37301989</v>
      </c>
    </row>
    <row r="1037" spans="1:24" x14ac:dyDescent="0.2">
      <c r="A1037" s="78" t="s">
        <v>1194</v>
      </c>
      <c r="B1037" s="78">
        <v>16.7</v>
      </c>
      <c r="C1037" s="78">
        <v>16.88</v>
      </c>
      <c r="D1037" s="78">
        <v>16.25</v>
      </c>
      <c r="E1037" s="78">
        <v>16.45</v>
      </c>
      <c r="F1037" s="78">
        <v>9315208</v>
      </c>
      <c r="G1037" s="78">
        <v>16.149999999999999</v>
      </c>
      <c r="H1037" s="78">
        <v>15.99</v>
      </c>
      <c r="I1037" s="78">
        <v>15.39</v>
      </c>
      <c r="J1037" s="78">
        <v>13.22</v>
      </c>
      <c r="K1037" s="78" t="s">
        <v>162</v>
      </c>
      <c r="L1037" s="78">
        <v>0</v>
      </c>
      <c r="M1037" s="78">
        <v>93152.08</v>
      </c>
      <c r="N1037" s="78">
        <v>105420.12</v>
      </c>
      <c r="O1037" s="78">
        <v>97875.35</v>
      </c>
      <c r="P1037" s="78">
        <v>22.13</v>
      </c>
      <c r="Q1037" s="78" t="s">
        <v>162</v>
      </c>
      <c r="R1037" s="78">
        <v>11.45</v>
      </c>
      <c r="S1037" s="78" t="s">
        <v>162</v>
      </c>
      <c r="T1037" s="78">
        <v>2656.18</v>
      </c>
      <c r="U1037" s="78">
        <v>2718.26</v>
      </c>
      <c r="V1037" s="78">
        <v>2656.18</v>
      </c>
      <c r="W1037" s="78">
        <v>2706.19</v>
      </c>
      <c r="X1037" s="78">
        <v>38248610</v>
      </c>
    </row>
    <row r="1038" spans="1:24" x14ac:dyDescent="0.2">
      <c r="A1038" s="78" t="s">
        <v>1195</v>
      </c>
      <c r="B1038" s="78">
        <v>16.25</v>
      </c>
      <c r="C1038" s="78">
        <v>16.75</v>
      </c>
      <c r="D1038" s="78">
        <v>16</v>
      </c>
      <c r="E1038" s="78">
        <v>16.7</v>
      </c>
      <c r="F1038" s="78">
        <v>10252905</v>
      </c>
      <c r="G1038" s="78">
        <v>16.309999999999999</v>
      </c>
      <c r="H1038" s="78">
        <v>16.09</v>
      </c>
      <c r="I1038" s="78">
        <v>15.54</v>
      </c>
      <c r="J1038" s="78">
        <v>13.31</v>
      </c>
      <c r="K1038" s="78" t="s">
        <v>162</v>
      </c>
      <c r="L1038" s="78">
        <v>0</v>
      </c>
      <c r="M1038" s="78">
        <v>102529.05</v>
      </c>
      <c r="N1038" s="78">
        <v>102793.22</v>
      </c>
      <c r="O1038" s="78">
        <v>101501.22</v>
      </c>
      <c r="P1038" s="78">
        <v>32.5</v>
      </c>
      <c r="Q1038" s="78" t="s">
        <v>162</v>
      </c>
      <c r="R1038" s="78">
        <v>11.71</v>
      </c>
      <c r="S1038" s="78" t="s">
        <v>162</v>
      </c>
      <c r="T1038" s="78">
        <v>2689.91</v>
      </c>
      <c r="U1038" s="78">
        <v>2747.62</v>
      </c>
      <c r="V1038" s="78">
        <v>2672.2</v>
      </c>
      <c r="W1038" s="78">
        <v>2734.75</v>
      </c>
      <c r="X1038" s="78">
        <v>36429963</v>
      </c>
    </row>
    <row r="1039" spans="1:24" x14ac:dyDescent="0.2">
      <c r="A1039" s="78" t="s">
        <v>1196</v>
      </c>
      <c r="B1039" s="78">
        <v>16.8</v>
      </c>
      <c r="C1039" s="78">
        <v>17.77</v>
      </c>
      <c r="D1039" s="78">
        <v>16.62</v>
      </c>
      <c r="E1039" s="78">
        <v>17.059999999999999</v>
      </c>
      <c r="F1039" s="78">
        <v>15657704</v>
      </c>
      <c r="G1039" s="78">
        <v>16.61</v>
      </c>
      <c r="H1039" s="78">
        <v>16.170000000000002</v>
      </c>
      <c r="I1039" s="78">
        <v>15.71</v>
      </c>
      <c r="J1039" s="78">
        <v>13.41</v>
      </c>
      <c r="K1039" s="78" t="s">
        <v>162</v>
      </c>
      <c r="L1039" s="78">
        <v>0</v>
      </c>
      <c r="M1039" s="78">
        <v>156577.04999999999</v>
      </c>
      <c r="N1039" s="78">
        <v>117350.11</v>
      </c>
      <c r="O1039" s="78">
        <v>106265.88</v>
      </c>
      <c r="P1039" s="78">
        <v>36.479999999999997</v>
      </c>
      <c r="Q1039" s="78" t="s">
        <v>162</v>
      </c>
      <c r="R1039" s="78">
        <v>12.5</v>
      </c>
      <c r="S1039" s="78" t="s">
        <v>162</v>
      </c>
      <c r="T1039" s="78">
        <v>2781.6</v>
      </c>
      <c r="U1039" s="78">
        <v>2806.76</v>
      </c>
      <c r="V1039" s="78">
        <v>2737.15</v>
      </c>
      <c r="W1039" s="78">
        <v>2747.5</v>
      </c>
      <c r="X1039" s="78">
        <v>34684443</v>
      </c>
    </row>
    <row r="1040" spans="1:24" x14ac:dyDescent="0.2">
      <c r="A1040" s="78" t="s">
        <v>1197</v>
      </c>
      <c r="B1040" s="78">
        <v>16.98</v>
      </c>
      <c r="C1040" s="78">
        <v>17.07</v>
      </c>
      <c r="D1040" s="78">
        <v>15.9</v>
      </c>
      <c r="E1040" s="78">
        <v>16.11</v>
      </c>
      <c r="F1040" s="78">
        <v>8642074</v>
      </c>
      <c r="G1040" s="78">
        <v>16.600000000000001</v>
      </c>
      <c r="H1040" s="78">
        <v>16.190000000000001</v>
      </c>
      <c r="I1040" s="78">
        <v>15.8</v>
      </c>
      <c r="J1040" s="78">
        <v>13.5</v>
      </c>
      <c r="K1040" s="78" t="s">
        <v>162</v>
      </c>
      <c r="L1040" s="78">
        <v>0</v>
      </c>
      <c r="M1040" s="78">
        <v>86420.74</v>
      </c>
      <c r="N1040" s="78">
        <v>116896.92</v>
      </c>
      <c r="O1040" s="78">
        <v>106657.38</v>
      </c>
      <c r="P1040" s="78">
        <v>31.09</v>
      </c>
      <c r="Q1040" s="78" t="s">
        <v>162</v>
      </c>
      <c r="R1040" s="78">
        <v>11.83</v>
      </c>
      <c r="S1040" s="78" t="s">
        <v>162</v>
      </c>
      <c r="T1040" s="78">
        <v>2764.41</v>
      </c>
      <c r="U1040" s="78">
        <v>2779.2</v>
      </c>
      <c r="V1040" s="78">
        <v>2650.43</v>
      </c>
      <c r="W1040" s="78">
        <v>2687.97</v>
      </c>
      <c r="X1040" s="78">
        <v>34410030</v>
      </c>
    </row>
    <row r="1041" spans="1:24" x14ac:dyDescent="0.2">
      <c r="A1041" s="78" t="s">
        <v>1198</v>
      </c>
      <c r="B1041" s="78">
        <v>16.100000000000001</v>
      </c>
      <c r="C1041" s="78">
        <v>16.95</v>
      </c>
      <c r="D1041" s="78">
        <v>15.93</v>
      </c>
      <c r="E1041" s="78">
        <v>16.649999999999999</v>
      </c>
      <c r="F1041" s="78">
        <v>7157911</v>
      </c>
      <c r="G1041" s="78">
        <v>16.59</v>
      </c>
      <c r="H1041" s="78">
        <v>16.329999999999998</v>
      </c>
      <c r="I1041" s="78">
        <v>15.95</v>
      </c>
      <c r="J1041" s="78">
        <v>13.58</v>
      </c>
      <c r="K1041" s="78" t="s">
        <v>162</v>
      </c>
      <c r="L1041" s="78">
        <v>0</v>
      </c>
      <c r="M1041" s="78">
        <v>71579.11</v>
      </c>
      <c r="N1041" s="78">
        <v>102051.6</v>
      </c>
      <c r="O1041" s="78">
        <v>107617.62</v>
      </c>
      <c r="P1041" s="78">
        <v>29.09</v>
      </c>
      <c r="Q1041" s="78" t="s">
        <v>162</v>
      </c>
      <c r="R1041" s="78">
        <v>12.66</v>
      </c>
      <c r="S1041" s="78" t="s">
        <v>162</v>
      </c>
      <c r="T1041" s="78">
        <v>2693.48</v>
      </c>
      <c r="U1041" s="78">
        <v>2798.52</v>
      </c>
      <c r="V1041" s="78">
        <v>2674.76</v>
      </c>
      <c r="W1041" s="78">
        <v>2797.52</v>
      </c>
      <c r="X1041" s="78">
        <v>29865932</v>
      </c>
    </row>
    <row r="1042" spans="1:24" x14ac:dyDescent="0.2">
      <c r="A1042" s="78" t="s">
        <v>1199</v>
      </c>
      <c r="B1042" s="78">
        <v>16.899999999999999</v>
      </c>
      <c r="C1042" s="78">
        <v>17.989999999999998</v>
      </c>
      <c r="D1042" s="78">
        <v>16.75</v>
      </c>
      <c r="E1042" s="78">
        <v>17.18</v>
      </c>
      <c r="F1042" s="78">
        <v>14654718</v>
      </c>
      <c r="G1042" s="78">
        <v>16.739999999999998</v>
      </c>
      <c r="H1042" s="78">
        <v>16.440000000000001</v>
      </c>
      <c r="I1042" s="78">
        <v>16.100000000000001</v>
      </c>
      <c r="J1042" s="78">
        <v>13.68</v>
      </c>
      <c r="K1042" s="78" t="s">
        <v>162</v>
      </c>
      <c r="L1042" s="78">
        <v>0</v>
      </c>
      <c r="M1042" s="78">
        <v>146547.19</v>
      </c>
      <c r="N1042" s="78">
        <v>112730.62</v>
      </c>
      <c r="O1042" s="78">
        <v>109075.37</v>
      </c>
      <c r="P1042" s="78">
        <v>33.380000000000003</v>
      </c>
      <c r="Q1042" s="78" t="s">
        <v>162</v>
      </c>
      <c r="R1042" s="78">
        <v>13.02</v>
      </c>
      <c r="S1042" s="78" t="s">
        <v>162</v>
      </c>
      <c r="T1042" s="78">
        <v>2825.16</v>
      </c>
      <c r="U1042" s="78">
        <v>2918.75</v>
      </c>
      <c r="V1042" s="78">
        <v>2825.16</v>
      </c>
      <c r="W1042" s="78">
        <v>2857.89</v>
      </c>
      <c r="X1042" s="78">
        <v>34285827</v>
      </c>
    </row>
    <row r="1043" spans="1:24" x14ac:dyDescent="0.2">
      <c r="A1043" s="78" t="s">
        <v>1200</v>
      </c>
      <c r="B1043" s="78">
        <v>17.25</v>
      </c>
      <c r="C1043" s="78">
        <v>17.88</v>
      </c>
      <c r="D1043" s="78">
        <v>17.21</v>
      </c>
      <c r="E1043" s="78">
        <v>17.350000000000001</v>
      </c>
      <c r="F1043" s="78">
        <v>9672593</v>
      </c>
      <c r="G1043" s="78">
        <v>16.87</v>
      </c>
      <c r="H1043" s="78">
        <v>16.59</v>
      </c>
      <c r="I1043" s="78">
        <v>16.23</v>
      </c>
      <c r="J1043" s="78">
        <v>13.78</v>
      </c>
      <c r="K1043" s="78" t="s">
        <v>162</v>
      </c>
      <c r="L1043" s="78">
        <v>0</v>
      </c>
      <c r="M1043" s="78">
        <v>96725.93</v>
      </c>
      <c r="N1043" s="78">
        <v>111570</v>
      </c>
      <c r="O1043" s="78">
        <v>107181.61</v>
      </c>
      <c r="P1043" s="78">
        <v>33.04</v>
      </c>
      <c r="Q1043" s="78" t="s">
        <v>162</v>
      </c>
      <c r="R1043" s="78">
        <v>12.94</v>
      </c>
      <c r="S1043" s="78" t="s">
        <v>162</v>
      </c>
      <c r="T1043" s="78">
        <v>2868.1</v>
      </c>
      <c r="U1043" s="78">
        <v>2884.44</v>
      </c>
      <c r="V1043" s="78">
        <v>2803.82</v>
      </c>
      <c r="W1043" s="78">
        <v>2845.25</v>
      </c>
      <c r="X1043" s="78">
        <v>29104458</v>
      </c>
    </row>
    <row r="1044" spans="1:24" x14ac:dyDescent="0.2">
      <c r="A1044" s="78" t="s">
        <v>1201</v>
      </c>
      <c r="B1044" s="78">
        <v>17.350000000000001</v>
      </c>
      <c r="C1044" s="78">
        <v>17.45</v>
      </c>
      <c r="D1044" s="78">
        <v>16.66</v>
      </c>
      <c r="E1044" s="78">
        <v>17.11</v>
      </c>
      <c r="F1044" s="78">
        <v>7303076</v>
      </c>
      <c r="G1044" s="78">
        <v>16.88</v>
      </c>
      <c r="H1044" s="78">
        <v>16.75</v>
      </c>
      <c r="I1044" s="78">
        <v>16.29</v>
      </c>
      <c r="J1044" s="78">
        <v>13.88</v>
      </c>
      <c r="K1044" s="78" t="s">
        <v>162</v>
      </c>
      <c r="L1044" s="78">
        <v>0</v>
      </c>
      <c r="M1044" s="78">
        <v>73030.759999999995</v>
      </c>
      <c r="N1044" s="78">
        <v>94860.74</v>
      </c>
      <c r="O1044" s="78">
        <v>106105.43</v>
      </c>
      <c r="P1044" s="78">
        <v>37.409999999999997</v>
      </c>
      <c r="Q1044" s="78" t="s">
        <v>162</v>
      </c>
      <c r="R1044" s="78">
        <v>24.24</v>
      </c>
      <c r="S1044" s="78" t="s">
        <v>162</v>
      </c>
      <c r="T1044" s="78">
        <v>2830.79</v>
      </c>
      <c r="U1044" s="78">
        <v>2845.71</v>
      </c>
      <c r="V1044" s="78">
        <v>2753.87</v>
      </c>
      <c r="W1044" s="78">
        <v>2783.44</v>
      </c>
      <c r="X1044" s="78">
        <v>30083796</v>
      </c>
    </row>
    <row r="1045" spans="1:24" x14ac:dyDescent="0.2">
      <c r="A1045" s="78" t="s">
        <v>1202</v>
      </c>
      <c r="B1045" s="78">
        <v>17.13</v>
      </c>
      <c r="C1045" s="78">
        <v>17.5</v>
      </c>
      <c r="D1045" s="78">
        <v>15.4</v>
      </c>
      <c r="E1045" s="78">
        <v>16.52</v>
      </c>
      <c r="F1045" s="78">
        <v>7056588</v>
      </c>
      <c r="G1045" s="78">
        <v>16.96</v>
      </c>
      <c r="H1045" s="78">
        <v>16.78</v>
      </c>
      <c r="I1045" s="78">
        <v>16.3</v>
      </c>
      <c r="J1045" s="78">
        <v>13.97</v>
      </c>
      <c r="K1045" s="78" t="s">
        <v>162</v>
      </c>
      <c r="L1045" s="78">
        <v>0</v>
      </c>
      <c r="M1045" s="78">
        <v>70565.88</v>
      </c>
      <c r="N1045" s="78">
        <v>91689.77</v>
      </c>
      <c r="O1045" s="78">
        <v>104293.35</v>
      </c>
      <c r="P1045" s="78">
        <v>34.340000000000003</v>
      </c>
      <c r="Q1045" s="78" t="s">
        <v>162</v>
      </c>
      <c r="R1045" s="78">
        <v>23.49</v>
      </c>
      <c r="S1045" s="78" t="s">
        <v>162</v>
      </c>
      <c r="T1045" s="78">
        <v>2806.3</v>
      </c>
      <c r="U1045" s="78">
        <v>2927.03</v>
      </c>
      <c r="V1045" s="78">
        <v>2806.3</v>
      </c>
      <c r="W1045" s="78">
        <v>2846.56</v>
      </c>
      <c r="X1045" s="78">
        <v>34768114</v>
      </c>
    </row>
    <row r="1046" spans="1:24" x14ac:dyDescent="0.2">
      <c r="A1046" s="78" t="s">
        <v>1203</v>
      </c>
      <c r="B1046" s="78">
        <v>16.22</v>
      </c>
      <c r="C1046" s="78">
        <v>16.440000000000001</v>
      </c>
      <c r="D1046" s="78">
        <v>14.87</v>
      </c>
      <c r="E1046" s="78">
        <v>15.03</v>
      </c>
      <c r="F1046" s="78">
        <v>7500396</v>
      </c>
      <c r="G1046" s="78">
        <v>16.64</v>
      </c>
      <c r="H1046" s="78">
        <v>16.62</v>
      </c>
      <c r="I1046" s="78">
        <v>16.25</v>
      </c>
      <c r="J1046" s="78">
        <v>14.04</v>
      </c>
      <c r="K1046" s="78" t="s">
        <v>162</v>
      </c>
      <c r="L1046" s="78">
        <v>0</v>
      </c>
      <c r="M1046" s="78">
        <v>75003.960000000006</v>
      </c>
      <c r="N1046" s="78">
        <v>92374.74</v>
      </c>
      <c r="O1046" s="78">
        <v>97213.17</v>
      </c>
      <c r="P1046" s="78">
        <v>21.64</v>
      </c>
      <c r="Q1046" s="78" t="s">
        <v>162</v>
      </c>
      <c r="R1046" s="78">
        <v>14.94</v>
      </c>
      <c r="S1046" s="78" t="s">
        <v>162</v>
      </c>
      <c r="T1046" s="78">
        <v>2824.82</v>
      </c>
      <c r="U1046" s="78">
        <v>2879.68</v>
      </c>
      <c r="V1046" s="78">
        <v>2801.47</v>
      </c>
      <c r="W1046" s="78">
        <v>2806.05</v>
      </c>
      <c r="X1046" s="78">
        <v>30603594</v>
      </c>
    </row>
    <row r="1047" spans="1:24" x14ac:dyDescent="0.2">
      <c r="A1047" s="78" t="s">
        <v>1204</v>
      </c>
      <c r="B1047" s="78">
        <v>15.3</v>
      </c>
      <c r="C1047" s="78">
        <v>15.92</v>
      </c>
      <c r="D1047" s="78">
        <v>15.2</v>
      </c>
      <c r="E1047" s="78">
        <v>15.81</v>
      </c>
      <c r="F1047" s="78">
        <v>8426699</v>
      </c>
      <c r="G1047" s="78">
        <v>16.36</v>
      </c>
      <c r="H1047" s="78">
        <v>16.55</v>
      </c>
      <c r="I1047" s="78">
        <v>16.27</v>
      </c>
      <c r="J1047" s="78">
        <v>14.12</v>
      </c>
      <c r="K1047" s="78" t="s">
        <v>162</v>
      </c>
      <c r="L1047" s="78">
        <v>0</v>
      </c>
      <c r="M1047" s="78">
        <v>84266.99</v>
      </c>
      <c r="N1047" s="78">
        <v>79918.7</v>
      </c>
      <c r="O1047" s="78">
        <v>96324.66</v>
      </c>
      <c r="P1047" s="78">
        <v>27.82</v>
      </c>
      <c r="Q1047" s="78" t="s">
        <v>162</v>
      </c>
      <c r="R1047" s="78">
        <v>18.079999999999998</v>
      </c>
      <c r="S1047" s="78" t="s">
        <v>162</v>
      </c>
      <c r="T1047" s="78">
        <v>2838.97</v>
      </c>
      <c r="U1047" s="78">
        <v>2974.37</v>
      </c>
      <c r="V1047" s="78">
        <v>2838.97</v>
      </c>
      <c r="W1047" s="78">
        <v>2973.6</v>
      </c>
      <c r="X1047" s="78">
        <v>38363323</v>
      </c>
    </row>
    <row r="1048" spans="1:24" x14ac:dyDescent="0.2">
      <c r="A1048" s="78" t="s">
        <v>1205</v>
      </c>
      <c r="B1048" s="78">
        <v>16</v>
      </c>
      <c r="C1048" s="78">
        <v>16.8</v>
      </c>
      <c r="D1048" s="78">
        <v>15.7</v>
      </c>
      <c r="E1048" s="78">
        <v>16.57</v>
      </c>
      <c r="F1048" s="78">
        <v>8117144</v>
      </c>
      <c r="G1048" s="78">
        <v>16.21</v>
      </c>
      <c r="H1048" s="78">
        <v>16.54</v>
      </c>
      <c r="I1048" s="78">
        <v>16.309999999999999</v>
      </c>
      <c r="J1048" s="78">
        <v>14.2</v>
      </c>
      <c r="K1048" s="78" t="s">
        <v>162</v>
      </c>
      <c r="L1048" s="78">
        <v>0</v>
      </c>
      <c r="M1048" s="78">
        <v>81171.44</v>
      </c>
      <c r="N1048" s="78">
        <v>76807.8</v>
      </c>
      <c r="O1048" s="78">
        <v>94188.91</v>
      </c>
      <c r="P1048" s="78">
        <v>25.51</v>
      </c>
      <c r="Q1048" s="78" t="s">
        <v>162</v>
      </c>
      <c r="R1048" s="78">
        <v>20.71</v>
      </c>
      <c r="S1048" s="78" t="s">
        <v>162</v>
      </c>
      <c r="T1048" s="78">
        <v>3015.43</v>
      </c>
      <c r="U1048" s="78">
        <v>3150.49</v>
      </c>
      <c r="V1048" s="78">
        <v>2991.33</v>
      </c>
      <c r="W1048" s="78">
        <v>3146.83</v>
      </c>
      <c r="X1048" s="78">
        <v>48013491</v>
      </c>
    </row>
    <row r="1049" spans="1:24" x14ac:dyDescent="0.2">
      <c r="A1049" s="78" t="s">
        <v>1206</v>
      </c>
      <c r="B1049" s="78">
        <v>16.66</v>
      </c>
      <c r="C1049" s="78">
        <v>16.7</v>
      </c>
      <c r="D1049" s="78">
        <v>16.309999999999999</v>
      </c>
      <c r="E1049" s="78">
        <v>16.489999999999998</v>
      </c>
      <c r="F1049" s="78">
        <v>7170888</v>
      </c>
      <c r="G1049" s="78">
        <v>16.079999999999998</v>
      </c>
      <c r="H1049" s="78">
        <v>16.48</v>
      </c>
      <c r="I1049" s="78">
        <v>16.329999999999998</v>
      </c>
      <c r="J1049" s="78">
        <v>14.29</v>
      </c>
      <c r="K1049" s="78" t="s">
        <v>162</v>
      </c>
      <c r="L1049" s="78">
        <v>0</v>
      </c>
      <c r="M1049" s="78">
        <v>71708.88</v>
      </c>
      <c r="N1049" s="78">
        <v>76543.429999999993</v>
      </c>
      <c r="O1049" s="78">
        <v>85702.09</v>
      </c>
      <c r="P1049" s="78">
        <v>24.37</v>
      </c>
      <c r="Q1049" s="78" t="s">
        <v>162</v>
      </c>
      <c r="R1049" s="78">
        <v>20.64</v>
      </c>
      <c r="S1049" s="78" t="s">
        <v>162</v>
      </c>
      <c r="T1049" s="78">
        <v>3176.54</v>
      </c>
      <c r="U1049" s="78">
        <v>3254.99</v>
      </c>
      <c r="V1049" s="78">
        <v>3133.96</v>
      </c>
      <c r="W1049" s="78">
        <v>3250.3</v>
      </c>
      <c r="X1049" s="78">
        <v>51249205</v>
      </c>
    </row>
    <row r="1050" spans="1:24" x14ac:dyDescent="0.2">
      <c r="A1050" s="78" t="s">
        <v>1207</v>
      </c>
      <c r="B1050" s="78">
        <v>16.420000000000002</v>
      </c>
      <c r="C1050" s="78">
        <v>17.16</v>
      </c>
      <c r="D1050" s="78">
        <v>16.09</v>
      </c>
      <c r="E1050" s="78">
        <v>16.98</v>
      </c>
      <c r="F1050" s="78">
        <v>9966951</v>
      </c>
      <c r="G1050" s="78">
        <v>16.18</v>
      </c>
      <c r="H1050" s="78">
        <v>16.57</v>
      </c>
      <c r="I1050" s="78">
        <v>16.38</v>
      </c>
      <c r="J1050" s="78">
        <v>14.4</v>
      </c>
      <c r="K1050" s="78" t="s">
        <v>162</v>
      </c>
      <c r="L1050" s="78">
        <v>0</v>
      </c>
      <c r="M1050" s="78">
        <v>99669.51</v>
      </c>
      <c r="N1050" s="78">
        <v>82364.160000000003</v>
      </c>
      <c r="O1050" s="78">
        <v>87026.97</v>
      </c>
      <c r="P1050" s="78">
        <v>25.23</v>
      </c>
      <c r="Q1050" s="78" t="s">
        <v>162</v>
      </c>
      <c r="R1050" s="78">
        <v>20.94</v>
      </c>
      <c r="S1050" s="78" t="s">
        <v>162</v>
      </c>
      <c r="T1050" s="78">
        <v>3185.34</v>
      </c>
      <c r="U1050" s="78">
        <v>3271.18</v>
      </c>
      <c r="V1050" s="78">
        <v>3123.92</v>
      </c>
      <c r="W1050" s="78">
        <v>3192.15</v>
      </c>
      <c r="X1050" s="78">
        <v>46156896</v>
      </c>
    </row>
    <row r="1051" spans="1:24" x14ac:dyDescent="0.2">
      <c r="A1051" s="78" t="s">
        <v>1208</v>
      </c>
      <c r="B1051" s="78">
        <v>16.98</v>
      </c>
      <c r="C1051" s="78">
        <v>17.350000000000001</v>
      </c>
      <c r="D1051" s="78">
        <v>16.63</v>
      </c>
      <c r="E1051" s="78">
        <v>17.22</v>
      </c>
      <c r="F1051" s="78">
        <v>10529142</v>
      </c>
      <c r="G1051" s="78">
        <v>16.61</v>
      </c>
      <c r="H1051" s="78">
        <v>16.63</v>
      </c>
      <c r="I1051" s="78">
        <v>16.48</v>
      </c>
      <c r="J1051" s="78">
        <v>14.5</v>
      </c>
      <c r="K1051" s="78" t="s">
        <v>162</v>
      </c>
      <c r="L1051" s="78">
        <v>0</v>
      </c>
      <c r="M1051" s="78">
        <v>105291.42</v>
      </c>
      <c r="N1051" s="78">
        <v>88421.65</v>
      </c>
      <c r="O1051" s="78">
        <v>90398.2</v>
      </c>
      <c r="P1051" s="78">
        <v>32.47</v>
      </c>
      <c r="Q1051" s="78" t="s">
        <v>162</v>
      </c>
      <c r="R1051" s="78">
        <v>18.21</v>
      </c>
      <c r="S1051" s="78" t="s">
        <v>162</v>
      </c>
      <c r="T1051" s="78">
        <v>3174.45</v>
      </c>
      <c r="U1051" s="78">
        <v>3228.03</v>
      </c>
      <c r="V1051" s="78">
        <v>3137.28</v>
      </c>
      <c r="W1051" s="78">
        <v>3141.59</v>
      </c>
      <c r="X1051" s="78">
        <v>44148589</v>
      </c>
    </row>
    <row r="1052" spans="1:24" x14ac:dyDescent="0.2">
      <c r="A1052" s="78" t="s">
        <v>1209</v>
      </c>
      <c r="B1052" s="78">
        <v>17.2</v>
      </c>
      <c r="C1052" s="78">
        <v>17.3</v>
      </c>
      <c r="D1052" s="78">
        <v>16.61</v>
      </c>
      <c r="E1052" s="78">
        <v>17.190000000000001</v>
      </c>
      <c r="F1052" s="78">
        <v>6762548</v>
      </c>
      <c r="G1052" s="78">
        <v>16.89</v>
      </c>
      <c r="H1052" s="78">
        <v>16.63</v>
      </c>
      <c r="I1052" s="78">
        <v>16.54</v>
      </c>
      <c r="J1052" s="78">
        <v>14.6</v>
      </c>
      <c r="K1052" s="78" t="s">
        <v>162</v>
      </c>
      <c r="L1052" s="78">
        <v>0</v>
      </c>
      <c r="M1052" s="78">
        <v>67625.48</v>
      </c>
      <c r="N1052" s="78">
        <v>85093.34</v>
      </c>
      <c r="O1052" s="78">
        <v>82506.02</v>
      </c>
      <c r="P1052" s="78">
        <v>33.53</v>
      </c>
      <c r="Q1052" s="78" t="s">
        <v>162</v>
      </c>
      <c r="R1052" s="78">
        <v>17.7</v>
      </c>
      <c r="S1052" s="78" t="s">
        <v>162</v>
      </c>
      <c r="T1052" s="78">
        <v>3109.12</v>
      </c>
      <c r="U1052" s="78">
        <v>3176.12</v>
      </c>
      <c r="V1052" s="78">
        <v>3059.86</v>
      </c>
      <c r="W1052" s="78">
        <v>3145.34</v>
      </c>
      <c r="X1052" s="78">
        <v>40803046</v>
      </c>
    </row>
    <row r="1053" spans="1:24" x14ac:dyDescent="0.2">
      <c r="A1053" s="78" t="s">
        <v>1210</v>
      </c>
      <c r="B1053" s="78">
        <v>16.95</v>
      </c>
      <c r="C1053" s="78">
        <v>18.48</v>
      </c>
      <c r="D1053" s="78">
        <v>16.829999999999998</v>
      </c>
      <c r="E1053" s="78">
        <v>18.27</v>
      </c>
      <c r="F1053" s="78">
        <v>15850041</v>
      </c>
      <c r="G1053" s="78">
        <v>17.23</v>
      </c>
      <c r="H1053" s="78">
        <v>16.72</v>
      </c>
      <c r="I1053" s="78">
        <v>16.66</v>
      </c>
      <c r="J1053" s="78">
        <v>14.72</v>
      </c>
      <c r="K1053" s="78" t="s">
        <v>162</v>
      </c>
      <c r="L1053" s="78">
        <v>0</v>
      </c>
      <c r="M1053" s="78">
        <v>158500.41</v>
      </c>
      <c r="N1053" s="78">
        <v>100559.14</v>
      </c>
      <c r="O1053" s="78">
        <v>88683.47</v>
      </c>
      <c r="P1053" s="78">
        <v>43.05</v>
      </c>
      <c r="Q1053" s="78" t="s">
        <v>162</v>
      </c>
      <c r="R1053" s="78">
        <v>22.29</v>
      </c>
      <c r="S1053" s="78" t="s">
        <v>162</v>
      </c>
      <c r="T1053" s="78">
        <v>3178.37</v>
      </c>
      <c r="U1053" s="78">
        <v>3286.41</v>
      </c>
      <c r="V1053" s="78">
        <v>3178.37</v>
      </c>
      <c r="W1053" s="78">
        <v>3278.48</v>
      </c>
      <c r="X1053" s="78">
        <v>42156099</v>
      </c>
    </row>
    <row r="1054" spans="1:24" x14ac:dyDescent="0.2">
      <c r="A1054" s="78" t="s">
        <v>1211</v>
      </c>
      <c r="B1054" s="78">
        <v>18.420000000000002</v>
      </c>
      <c r="C1054" s="78">
        <v>19.649999999999999</v>
      </c>
      <c r="D1054" s="78">
        <v>17.850000000000001</v>
      </c>
      <c r="E1054" s="78">
        <v>19.420000000000002</v>
      </c>
      <c r="F1054" s="78">
        <v>20453168</v>
      </c>
      <c r="G1054" s="78">
        <v>17.82</v>
      </c>
      <c r="H1054" s="78">
        <v>16.95</v>
      </c>
      <c r="I1054" s="78">
        <v>16.850000000000001</v>
      </c>
      <c r="J1054" s="78">
        <v>14.86</v>
      </c>
      <c r="K1054" s="78" t="s">
        <v>162</v>
      </c>
      <c r="L1054" s="78">
        <v>0</v>
      </c>
      <c r="M1054" s="78">
        <v>204531.69</v>
      </c>
      <c r="N1054" s="78">
        <v>127123.7</v>
      </c>
      <c r="O1054" s="78">
        <v>101833.56</v>
      </c>
      <c r="P1054" s="78">
        <v>48.19</v>
      </c>
      <c r="Q1054" s="78" t="s">
        <v>162</v>
      </c>
      <c r="R1054" s="78">
        <v>27.95</v>
      </c>
      <c r="S1054" s="78" t="s">
        <v>162</v>
      </c>
      <c r="T1054" s="78">
        <v>3310.09</v>
      </c>
      <c r="U1054" s="78">
        <v>3340.42</v>
      </c>
      <c r="V1054" s="78">
        <v>3206.78</v>
      </c>
      <c r="W1054" s="78">
        <v>3322.77</v>
      </c>
      <c r="X1054" s="78">
        <v>44285353</v>
      </c>
    </row>
    <row r="1055" spans="1:24" x14ac:dyDescent="0.2">
      <c r="A1055" s="78" t="s">
        <v>1212</v>
      </c>
      <c r="B1055" s="78">
        <v>18.98</v>
      </c>
      <c r="C1055" s="78">
        <v>21.35</v>
      </c>
      <c r="D1055" s="78">
        <v>18.88</v>
      </c>
      <c r="E1055" s="78">
        <v>20</v>
      </c>
      <c r="F1055" s="78">
        <v>20782730</v>
      </c>
      <c r="G1055" s="78">
        <v>18.420000000000002</v>
      </c>
      <c r="H1055" s="78">
        <v>17.3</v>
      </c>
      <c r="I1055" s="78">
        <v>17.04</v>
      </c>
      <c r="J1055" s="78">
        <v>15</v>
      </c>
      <c r="K1055" s="78" t="s">
        <v>162</v>
      </c>
      <c r="L1055" s="78">
        <v>0</v>
      </c>
      <c r="M1055" s="78">
        <v>207827.3</v>
      </c>
      <c r="N1055" s="78">
        <v>148755.25</v>
      </c>
      <c r="O1055" s="78">
        <v>115559.7</v>
      </c>
      <c r="P1055" s="78">
        <v>46.54</v>
      </c>
      <c r="Q1055" s="78" t="s">
        <v>162</v>
      </c>
      <c r="R1055" s="78">
        <v>30.36</v>
      </c>
      <c r="S1055" s="78" t="s">
        <v>162</v>
      </c>
      <c r="T1055" s="78">
        <v>3339.17</v>
      </c>
      <c r="U1055" s="78">
        <v>3471.95</v>
      </c>
      <c r="V1055" s="78">
        <v>3339.17</v>
      </c>
      <c r="W1055" s="78">
        <v>3406.28</v>
      </c>
      <c r="X1055" s="78">
        <v>46165534</v>
      </c>
    </row>
    <row r="1056" spans="1:24" x14ac:dyDescent="0.2">
      <c r="A1056" s="78" t="s">
        <v>1213</v>
      </c>
      <c r="B1056" s="78">
        <v>20.36</v>
      </c>
      <c r="C1056" s="78">
        <v>20.85</v>
      </c>
      <c r="D1056" s="78">
        <v>19.7</v>
      </c>
      <c r="E1056" s="78">
        <v>20.399999999999999</v>
      </c>
      <c r="F1056" s="78">
        <v>12974419</v>
      </c>
      <c r="G1056" s="78">
        <v>19.059999999999999</v>
      </c>
      <c r="H1056" s="78">
        <v>17.829999999999998</v>
      </c>
      <c r="I1056" s="78">
        <v>17.23</v>
      </c>
      <c r="J1056" s="78">
        <v>15.15</v>
      </c>
      <c r="K1056" s="78" t="s">
        <v>162</v>
      </c>
      <c r="L1056" s="78">
        <v>0</v>
      </c>
      <c r="M1056" s="78">
        <v>129744.19</v>
      </c>
      <c r="N1056" s="78">
        <v>153645.81</v>
      </c>
      <c r="O1056" s="78">
        <v>121033.73</v>
      </c>
      <c r="P1056" s="78">
        <v>45.69</v>
      </c>
      <c r="Q1056" s="78" t="s">
        <v>162</v>
      </c>
      <c r="R1056" s="78">
        <v>30.81</v>
      </c>
      <c r="S1056" s="78" t="s">
        <v>162</v>
      </c>
      <c r="T1056" s="78">
        <v>3421.61</v>
      </c>
      <c r="U1056" s="78">
        <v>3531.84</v>
      </c>
      <c r="V1056" s="78">
        <v>3421.45</v>
      </c>
      <c r="W1056" s="78">
        <v>3527.41</v>
      </c>
      <c r="X1056" s="78">
        <v>44954142</v>
      </c>
    </row>
    <row r="1057" spans="1:24" x14ac:dyDescent="0.2">
      <c r="A1057" s="78" t="s">
        <v>1214</v>
      </c>
      <c r="B1057" s="78">
        <v>20.88</v>
      </c>
      <c r="C1057" s="78">
        <v>21.54</v>
      </c>
      <c r="D1057" s="78">
        <v>19.82</v>
      </c>
      <c r="E1057" s="78">
        <v>20.68</v>
      </c>
      <c r="F1057" s="78">
        <v>12732579</v>
      </c>
      <c r="G1057" s="78">
        <v>19.75</v>
      </c>
      <c r="H1057" s="78">
        <v>18.32</v>
      </c>
      <c r="I1057" s="78">
        <v>17.440000000000001</v>
      </c>
      <c r="J1057" s="78">
        <v>15.3</v>
      </c>
      <c r="K1057" s="78" t="s">
        <v>162</v>
      </c>
      <c r="L1057" s="78">
        <v>0</v>
      </c>
      <c r="M1057" s="78">
        <v>127325.79</v>
      </c>
      <c r="N1057" s="78">
        <v>165585.88</v>
      </c>
      <c r="O1057" s="78">
        <v>125339.61</v>
      </c>
      <c r="P1057" s="78">
        <v>33.42</v>
      </c>
      <c r="Q1057" s="78" t="s">
        <v>162</v>
      </c>
      <c r="R1057" s="78">
        <v>26.33</v>
      </c>
      <c r="S1057" s="78" t="s">
        <v>162</v>
      </c>
      <c r="T1057" s="78">
        <v>3594.59</v>
      </c>
      <c r="U1057" s="78">
        <v>3618.24</v>
      </c>
      <c r="V1057" s="78">
        <v>3438.57</v>
      </c>
      <c r="W1057" s="78">
        <v>3516.63</v>
      </c>
      <c r="X1057" s="78">
        <v>57570183</v>
      </c>
    </row>
    <row r="1058" spans="1:24" x14ac:dyDescent="0.2">
      <c r="A1058" s="78" t="s">
        <v>1215</v>
      </c>
      <c r="B1058" s="78">
        <v>20.69</v>
      </c>
      <c r="C1058" s="78">
        <v>22.51</v>
      </c>
      <c r="D1058" s="78">
        <v>20.22</v>
      </c>
      <c r="E1058" s="78">
        <v>21.53</v>
      </c>
      <c r="F1058" s="78">
        <v>13578806</v>
      </c>
      <c r="G1058" s="78">
        <v>20.41</v>
      </c>
      <c r="H1058" s="78">
        <v>18.82</v>
      </c>
      <c r="I1058" s="78">
        <v>17.68</v>
      </c>
      <c r="J1058" s="78">
        <v>15.45</v>
      </c>
      <c r="K1058" s="78" t="s">
        <v>162</v>
      </c>
      <c r="L1058" s="78">
        <v>0</v>
      </c>
      <c r="M1058" s="78">
        <v>135788.06</v>
      </c>
      <c r="N1058" s="78">
        <v>161043.41</v>
      </c>
      <c r="O1058" s="78">
        <v>130801.27</v>
      </c>
      <c r="P1058" s="78">
        <v>37.61</v>
      </c>
      <c r="Q1058" s="78" t="s">
        <v>162</v>
      </c>
      <c r="R1058" s="78">
        <v>27.01</v>
      </c>
      <c r="S1058" s="78" t="s">
        <v>162</v>
      </c>
      <c r="T1058" s="78">
        <v>3415.67</v>
      </c>
      <c r="U1058" s="78">
        <v>3499.54</v>
      </c>
      <c r="V1058" s="78">
        <v>3370.84</v>
      </c>
      <c r="W1058" s="78">
        <v>3467.92</v>
      </c>
      <c r="X1058" s="78">
        <v>45619500</v>
      </c>
    </row>
    <row r="1059" spans="1:24" x14ac:dyDescent="0.2">
      <c r="A1059" s="78" t="s">
        <v>1216</v>
      </c>
      <c r="B1059" s="78">
        <v>21.4</v>
      </c>
      <c r="C1059" s="78">
        <v>23.08</v>
      </c>
      <c r="D1059" s="78">
        <v>21.22</v>
      </c>
      <c r="E1059" s="78">
        <v>23.05</v>
      </c>
      <c r="F1059" s="78">
        <v>11048425</v>
      </c>
      <c r="G1059" s="78">
        <v>21.13</v>
      </c>
      <c r="H1059" s="78">
        <v>19.47</v>
      </c>
      <c r="I1059" s="78">
        <v>17.98</v>
      </c>
      <c r="J1059" s="78">
        <v>15.64</v>
      </c>
      <c r="K1059" s="78" t="s">
        <v>162</v>
      </c>
      <c r="L1059" s="78">
        <v>0</v>
      </c>
      <c r="M1059" s="78">
        <v>110484.25</v>
      </c>
      <c r="N1059" s="78">
        <v>142233.92000000001</v>
      </c>
      <c r="O1059" s="78">
        <v>134678.81</v>
      </c>
      <c r="P1059" s="78">
        <v>42.98</v>
      </c>
      <c r="Q1059" s="78" t="s">
        <v>162</v>
      </c>
      <c r="R1059" s="78">
        <v>30.79</v>
      </c>
      <c r="S1059" s="78" t="s">
        <v>162</v>
      </c>
      <c r="T1059" s="78">
        <v>3471.8</v>
      </c>
      <c r="U1059" s="78">
        <v>3619.49</v>
      </c>
      <c r="V1059" s="78">
        <v>3471.8</v>
      </c>
      <c r="W1059" s="78">
        <v>3618.23</v>
      </c>
      <c r="X1059" s="78">
        <v>45465316</v>
      </c>
    </row>
    <row r="1060" spans="1:24" x14ac:dyDescent="0.2">
      <c r="A1060" s="78" t="s">
        <v>1217</v>
      </c>
      <c r="B1060" s="78">
        <v>22.98</v>
      </c>
      <c r="C1060" s="78">
        <v>24.03</v>
      </c>
      <c r="D1060" s="78">
        <v>22.02</v>
      </c>
      <c r="E1060" s="78">
        <v>23.48</v>
      </c>
      <c r="F1060" s="78">
        <v>8151559</v>
      </c>
      <c r="G1060" s="78">
        <v>21.83</v>
      </c>
      <c r="H1060" s="78">
        <v>20.12</v>
      </c>
      <c r="I1060" s="78">
        <v>18.350000000000001</v>
      </c>
      <c r="J1060" s="78">
        <v>15.83</v>
      </c>
      <c r="K1060" s="78" t="s">
        <v>162</v>
      </c>
      <c r="L1060" s="78">
        <v>0</v>
      </c>
      <c r="M1060" s="78">
        <v>81515.59</v>
      </c>
      <c r="N1060" s="78">
        <v>116971.58</v>
      </c>
      <c r="O1060" s="78">
        <v>132863.42000000001</v>
      </c>
      <c r="P1060" s="78">
        <v>43.94</v>
      </c>
      <c r="Q1060" s="78" t="s">
        <v>162</v>
      </c>
      <c r="R1060" s="78">
        <v>33.229999999999997</v>
      </c>
      <c r="S1060" s="78" t="s">
        <v>162</v>
      </c>
      <c r="T1060" s="78">
        <v>3638.21</v>
      </c>
      <c r="U1060" s="78">
        <v>3662.98</v>
      </c>
      <c r="V1060" s="78">
        <v>3546.58</v>
      </c>
      <c r="W1060" s="78">
        <v>3628.67</v>
      </c>
      <c r="X1060" s="78">
        <v>49660295</v>
      </c>
    </row>
    <row r="1061" spans="1:24" x14ac:dyDescent="0.2">
      <c r="A1061" s="78" t="s">
        <v>1218</v>
      </c>
      <c r="B1061" s="78">
        <v>23.35</v>
      </c>
      <c r="C1061" s="78">
        <v>23.85</v>
      </c>
      <c r="D1061" s="78">
        <v>21.13</v>
      </c>
      <c r="E1061" s="78">
        <v>21.13</v>
      </c>
      <c r="F1061" s="78">
        <v>11080555</v>
      </c>
      <c r="G1061" s="78">
        <v>21.97</v>
      </c>
      <c r="H1061" s="78">
        <v>20.51</v>
      </c>
      <c r="I1061" s="78">
        <v>18.57</v>
      </c>
      <c r="J1061" s="78">
        <v>15.97</v>
      </c>
      <c r="K1061" s="78" t="s">
        <v>162</v>
      </c>
      <c r="L1061" s="78">
        <v>0</v>
      </c>
      <c r="M1061" s="78">
        <v>110805.55</v>
      </c>
      <c r="N1061" s="78">
        <v>113183.85</v>
      </c>
      <c r="O1061" s="78">
        <v>133414.82999999999</v>
      </c>
      <c r="P1061" s="78">
        <v>39.07</v>
      </c>
      <c r="Q1061" s="78" t="s">
        <v>162</v>
      </c>
      <c r="R1061" s="78">
        <v>30.31</v>
      </c>
      <c r="S1061" s="78" t="s">
        <v>162</v>
      </c>
      <c r="T1061" s="78">
        <v>3618.34</v>
      </c>
      <c r="U1061" s="78">
        <v>3677.33</v>
      </c>
      <c r="V1061" s="78">
        <v>3432.98</v>
      </c>
      <c r="W1061" s="78">
        <v>3432.98</v>
      </c>
      <c r="X1061" s="78">
        <v>54111024</v>
      </c>
    </row>
    <row r="1062" spans="1:24" x14ac:dyDescent="0.2">
      <c r="A1062" s="78" t="s">
        <v>1219</v>
      </c>
      <c r="B1062" s="78">
        <v>21.47</v>
      </c>
      <c r="C1062" s="78">
        <v>22.66</v>
      </c>
      <c r="D1062" s="78">
        <v>19.399999999999999</v>
      </c>
      <c r="E1062" s="78">
        <v>22.66</v>
      </c>
      <c r="F1062" s="78">
        <v>15851455</v>
      </c>
      <c r="G1062" s="78">
        <v>22.37</v>
      </c>
      <c r="H1062" s="78">
        <v>21.06</v>
      </c>
      <c r="I1062" s="78">
        <v>18.84</v>
      </c>
      <c r="J1062" s="78">
        <v>16.149999999999999</v>
      </c>
      <c r="K1062" s="78" t="s">
        <v>162</v>
      </c>
      <c r="L1062" s="78">
        <v>0</v>
      </c>
      <c r="M1062" s="78">
        <v>158514.54999999999</v>
      </c>
      <c r="N1062" s="78">
        <v>119421.6</v>
      </c>
      <c r="O1062" s="78">
        <v>142503.73000000001</v>
      </c>
      <c r="P1062" s="78">
        <v>40.14</v>
      </c>
      <c r="Q1062" s="78" t="s">
        <v>162</v>
      </c>
      <c r="R1062" s="78">
        <v>36.479999999999997</v>
      </c>
      <c r="S1062" s="78" t="s">
        <v>162</v>
      </c>
      <c r="T1062" s="78">
        <v>3444.06</v>
      </c>
      <c r="U1062" s="78">
        <v>3595.17</v>
      </c>
      <c r="V1062" s="78">
        <v>3328.46</v>
      </c>
      <c r="W1062" s="78">
        <v>3542.84</v>
      </c>
      <c r="X1062" s="78">
        <v>49995030</v>
      </c>
    </row>
    <row r="1063" spans="1:24" x14ac:dyDescent="0.2">
      <c r="A1063" s="78" t="s">
        <v>1220</v>
      </c>
      <c r="B1063" s="78">
        <v>22.7</v>
      </c>
      <c r="C1063" s="78">
        <v>24.65</v>
      </c>
      <c r="D1063" s="78">
        <v>22.7</v>
      </c>
      <c r="E1063" s="78">
        <v>24.3</v>
      </c>
      <c r="F1063" s="78">
        <v>13633429</v>
      </c>
      <c r="G1063" s="78">
        <v>22.92</v>
      </c>
      <c r="H1063" s="78">
        <v>21.66</v>
      </c>
      <c r="I1063" s="78">
        <v>19.190000000000001</v>
      </c>
      <c r="J1063" s="78">
        <v>16.350000000000001</v>
      </c>
      <c r="K1063" s="78" t="s">
        <v>162</v>
      </c>
      <c r="L1063" s="78">
        <v>0</v>
      </c>
      <c r="M1063" s="78">
        <v>136334.29999999999</v>
      </c>
      <c r="N1063" s="78">
        <v>119530.84</v>
      </c>
      <c r="O1063" s="78">
        <v>140287.12</v>
      </c>
      <c r="P1063" s="78">
        <v>41.54</v>
      </c>
      <c r="Q1063" s="78" t="s">
        <v>162</v>
      </c>
      <c r="R1063" s="78">
        <v>34.1</v>
      </c>
      <c r="S1063" s="78" t="s">
        <v>162</v>
      </c>
      <c r="T1063" s="78">
        <v>3580.08</v>
      </c>
      <c r="U1063" s="78">
        <v>3722.87</v>
      </c>
      <c r="V1063" s="78">
        <v>3580.08</v>
      </c>
      <c r="W1063" s="78">
        <v>3718.75</v>
      </c>
      <c r="X1063" s="78">
        <v>43302740</v>
      </c>
    </row>
    <row r="1064" spans="1:24" x14ac:dyDescent="0.2">
      <c r="A1064" s="78" t="s">
        <v>1221</v>
      </c>
      <c r="B1064" s="78">
        <v>21.83</v>
      </c>
      <c r="C1064" s="78">
        <v>21.83</v>
      </c>
      <c r="D1064" s="78">
        <v>21.83</v>
      </c>
      <c r="E1064" s="78">
        <v>21.83</v>
      </c>
      <c r="F1064" s="78">
        <v>1355000</v>
      </c>
      <c r="G1064" s="78">
        <v>22.68</v>
      </c>
      <c r="H1064" s="78">
        <v>21.91</v>
      </c>
      <c r="I1064" s="78">
        <v>19.43</v>
      </c>
      <c r="J1064" s="78">
        <v>16.5</v>
      </c>
      <c r="K1064" s="78" t="s">
        <v>162</v>
      </c>
      <c r="L1064" s="78">
        <v>0</v>
      </c>
      <c r="M1064" s="78">
        <v>13550</v>
      </c>
      <c r="N1064" s="78">
        <v>100144</v>
      </c>
      <c r="O1064" s="78">
        <v>121188.95</v>
      </c>
      <c r="P1064" s="78">
        <v>59.78</v>
      </c>
      <c r="Q1064" s="78" t="s">
        <v>162</v>
      </c>
      <c r="R1064" s="78">
        <v>50.13</v>
      </c>
      <c r="S1064" s="78" t="s">
        <v>162</v>
      </c>
      <c r="T1064" s="78">
        <v>2943.5</v>
      </c>
      <c r="U1064" s="78">
        <v>2950.13</v>
      </c>
      <c r="V1064" s="78">
        <v>2663.44</v>
      </c>
      <c r="W1064" s="78">
        <v>2689.76</v>
      </c>
      <c r="X1064" s="78">
        <v>38531844</v>
      </c>
    </row>
    <row r="1065" spans="1:24" x14ac:dyDescent="0.2">
      <c r="A1065" s="78" t="s">
        <v>1222</v>
      </c>
      <c r="B1065" s="78">
        <v>19.649999999999999</v>
      </c>
      <c r="C1065" s="78">
        <v>21.5</v>
      </c>
      <c r="D1065" s="78">
        <v>19.649999999999999</v>
      </c>
      <c r="E1065" s="78">
        <v>19.649999999999999</v>
      </c>
      <c r="F1065" s="78">
        <v>24813606</v>
      </c>
      <c r="G1065" s="78">
        <v>21.91</v>
      </c>
      <c r="H1065" s="78">
        <v>21.87</v>
      </c>
      <c r="I1065" s="78">
        <v>19.579999999999998</v>
      </c>
      <c r="J1065" s="78">
        <v>16.61</v>
      </c>
      <c r="K1065" s="78" t="s">
        <v>162</v>
      </c>
      <c r="L1065" s="78">
        <v>0</v>
      </c>
      <c r="M1065" s="78">
        <v>248136.06</v>
      </c>
      <c r="N1065" s="78">
        <v>133468.09</v>
      </c>
      <c r="O1065" s="78">
        <v>125219.84</v>
      </c>
      <c r="P1065" s="78">
        <v>41.22</v>
      </c>
      <c r="Q1065" s="78" t="s">
        <v>162</v>
      </c>
      <c r="R1065" s="78">
        <v>28.21</v>
      </c>
      <c r="S1065" s="78" t="s">
        <v>162</v>
      </c>
      <c r="T1065" s="78">
        <v>2566.02</v>
      </c>
      <c r="U1065" s="78">
        <v>2875.09</v>
      </c>
      <c r="V1065" s="78">
        <v>2485.46</v>
      </c>
      <c r="W1065" s="78">
        <v>2858.61</v>
      </c>
      <c r="X1065" s="78">
        <v>54686573</v>
      </c>
    </row>
    <row r="1066" spans="1:24" x14ac:dyDescent="0.2">
      <c r="A1066" s="78" t="s">
        <v>1223</v>
      </c>
      <c r="B1066" s="78">
        <v>18.260000000000002</v>
      </c>
      <c r="C1066" s="78">
        <v>19.5</v>
      </c>
      <c r="D1066" s="78">
        <v>17.690000000000001</v>
      </c>
      <c r="E1066" s="78">
        <v>17.690000000000001</v>
      </c>
      <c r="F1066" s="78">
        <v>19022600</v>
      </c>
      <c r="G1066" s="78">
        <v>21.23</v>
      </c>
      <c r="H1066" s="78">
        <v>21.6</v>
      </c>
      <c r="I1066" s="78">
        <v>19.72</v>
      </c>
      <c r="J1066" s="78">
        <v>16.690000000000001</v>
      </c>
      <c r="K1066" s="78" t="s">
        <v>162</v>
      </c>
      <c r="L1066" s="78">
        <v>0</v>
      </c>
      <c r="M1066" s="78">
        <v>190226</v>
      </c>
      <c r="N1066" s="78">
        <v>149352.19</v>
      </c>
      <c r="O1066" s="78">
        <v>131268.01999999999</v>
      </c>
      <c r="P1066" s="78">
        <v>35.83</v>
      </c>
      <c r="Q1066" s="78" t="s">
        <v>162</v>
      </c>
      <c r="R1066" s="78">
        <v>29.97</v>
      </c>
      <c r="S1066" s="78" t="s">
        <v>162</v>
      </c>
      <c r="T1066" s="78">
        <v>2842.17</v>
      </c>
      <c r="U1066" s="78">
        <v>3008.19</v>
      </c>
      <c r="V1066" s="78">
        <v>2743.61</v>
      </c>
      <c r="W1066" s="78">
        <v>2759.41</v>
      </c>
      <c r="X1066" s="78">
        <v>52601142</v>
      </c>
    </row>
    <row r="1067" spans="1:24" x14ac:dyDescent="0.2">
      <c r="A1067" s="78" t="s">
        <v>1224</v>
      </c>
      <c r="B1067" s="78">
        <v>16.04</v>
      </c>
      <c r="C1067" s="78">
        <v>16.8</v>
      </c>
      <c r="D1067" s="78">
        <v>15.92</v>
      </c>
      <c r="E1067" s="78">
        <v>15.92</v>
      </c>
      <c r="F1067" s="78">
        <v>13759742</v>
      </c>
      <c r="G1067" s="78">
        <v>19.88</v>
      </c>
      <c r="H1067" s="78">
        <v>21.12</v>
      </c>
      <c r="I1067" s="78">
        <v>19.72</v>
      </c>
      <c r="J1067" s="78">
        <v>16.73</v>
      </c>
      <c r="K1067" s="78" t="s">
        <v>162</v>
      </c>
      <c r="L1067" s="78">
        <v>0</v>
      </c>
      <c r="M1067" s="78">
        <v>137597.42000000001</v>
      </c>
      <c r="N1067" s="78">
        <v>145168.75</v>
      </c>
      <c r="O1067" s="78">
        <v>132295.17000000001</v>
      </c>
      <c r="P1067" s="78">
        <v>35.57</v>
      </c>
      <c r="Q1067" s="78" t="s">
        <v>162</v>
      </c>
      <c r="R1067" s="78">
        <v>27.4</v>
      </c>
      <c r="S1067" s="78" t="s">
        <v>162</v>
      </c>
      <c r="T1067" s="78">
        <v>2756.25</v>
      </c>
      <c r="U1067" s="78">
        <v>2825.15</v>
      </c>
      <c r="V1067" s="78">
        <v>2591.0500000000002</v>
      </c>
      <c r="W1067" s="78">
        <v>2649.32</v>
      </c>
      <c r="X1067" s="78">
        <v>45280319</v>
      </c>
    </row>
    <row r="1068" spans="1:24" x14ac:dyDescent="0.2">
      <c r="A1068" s="78" t="s">
        <v>1225</v>
      </c>
      <c r="B1068" s="78">
        <v>14.35</v>
      </c>
      <c r="C1068" s="78">
        <v>14.9</v>
      </c>
      <c r="D1068" s="78">
        <v>14.33</v>
      </c>
      <c r="E1068" s="78">
        <v>14.33</v>
      </c>
      <c r="F1068" s="78">
        <v>10355058</v>
      </c>
      <c r="G1068" s="78">
        <v>17.88</v>
      </c>
      <c r="H1068" s="78">
        <v>20.399999999999999</v>
      </c>
      <c r="I1068" s="78">
        <v>19.61</v>
      </c>
      <c r="J1068" s="78">
        <v>16.75</v>
      </c>
      <c r="K1068" s="78" t="s">
        <v>162</v>
      </c>
      <c r="L1068" s="78">
        <v>0</v>
      </c>
      <c r="M1068" s="78">
        <v>103550.58</v>
      </c>
      <c r="N1068" s="78">
        <v>138612.01999999999</v>
      </c>
      <c r="O1068" s="78">
        <v>129071.43</v>
      </c>
      <c r="P1068" s="78">
        <v>35.57</v>
      </c>
      <c r="Q1068" s="78" t="s">
        <v>162</v>
      </c>
      <c r="R1068" s="78">
        <v>28.33</v>
      </c>
      <c r="S1068" s="78" t="s">
        <v>162</v>
      </c>
      <c r="T1068" s="78">
        <v>2559.0300000000002</v>
      </c>
      <c r="U1068" s="78">
        <v>2788.76</v>
      </c>
      <c r="V1068" s="78">
        <v>2458.29</v>
      </c>
      <c r="W1068" s="78">
        <v>2605.2800000000002</v>
      </c>
      <c r="X1068" s="78">
        <v>47079751</v>
      </c>
    </row>
    <row r="1069" spans="1:24" x14ac:dyDescent="0.2">
      <c r="A1069" s="78" t="s">
        <v>1226</v>
      </c>
      <c r="B1069" s="78">
        <v>15.32</v>
      </c>
      <c r="C1069" s="78">
        <v>15.33</v>
      </c>
      <c r="D1069" s="78">
        <v>12.9</v>
      </c>
      <c r="E1069" s="78">
        <v>12.9</v>
      </c>
      <c r="F1069" s="78">
        <v>16642912</v>
      </c>
      <c r="G1069" s="78">
        <v>16.100000000000001</v>
      </c>
      <c r="H1069" s="78">
        <v>19.39</v>
      </c>
      <c r="I1069" s="78">
        <v>19.43</v>
      </c>
      <c r="J1069" s="78">
        <v>16.75</v>
      </c>
      <c r="K1069" s="78" t="s">
        <v>162</v>
      </c>
      <c r="L1069" s="78">
        <v>0</v>
      </c>
      <c r="M1069" s="78">
        <v>166429.12</v>
      </c>
      <c r="N1069" s="78">
        <v>169187.84</v>
      </c>
      <c r="O1069" s="78">
        <v>134665.92000000001</v>
      </c>
      <c r="P1069" s="78">
        <v>35.19</v>
      </c>
      <c r="Q1069" s="78" t="s">
        <v>162</v>
      </c>
      <c r="R1069" s="78">
        <v>23.38</v>
      </c>
      <c r="S1069" s="78" t="s">
        <v>162</v>
      </c>
      <c r="T1069" s="78">
        <v>2795.67</v>
      </c>
      <c r="U1069" s="78">
        <v>2795.67</v>
      </c>
      <c r="V1069" s="78">
        <v>2417.56</v>
      </c>
      <c r="W1069" s="78">
        <v>2493.83</v>
      </c>
      <c r="X1069" s="78">
        <v>51605867</v>
      </c>
    </row>
    <row r="1070" spans="1:24" x14ac:dyDescent="0.2">
      <c r="A1070" s="78" t="s">
        <v>1227</v>
      </c>
      <c r="B1070" s="78">
        <v>11.64</v>
      </c>
      <c r="C1070" s="78">
        <v>11.8</v>
      </c>
      <c r="D1070" s="78">
        <v>11.61</v>
      </c>
      <c r="E1070" s="78">
        <v>11.61</v>
      </c>
      <c r="F1070" s="78">
        <v>3423536</v>
      </c>
      <c r="G1070" s="78">
        <v>14.49</v>
      </c>
      <c r="H1070" s="78">
        <v>18.2</v>
      </c>
      <c r="I1070" s="78">
        <v>19.16</v>
      </c>
      <c r="J1070" s="78">
        <v>16.72</v>
      </c>
      <c r="K1070" s="78" t="s">
        <v>162</v>
      </c>
      <c r="L1070" s="78">
        <v>0</v>
      </c>
      <c r="M1070" s="78">
        <v>34235.360000000001</v>
      </c>
      <c r="N1070" s="78">
        <v>126407.7</v>
      </c>
      <c r="O1070" s="78">
        <v>129937.89</v>
      </c>
      <c r="P1070" s="78">
        <v>33.68</v>
      </c>
      <c r="Q1070" s="78" t="s">
        <v>162</v>
      </c>
      <c r="R1070" s="78">
        <v>26.13</v>
      </c>
      <c r="S1070" s="78" t="s">
        <v>162</v>
      </c>
      <c r="T1070" s="78">
        <v>2398.1</v>
      </c>
      <c r="U1070" s="78">
        <v>2415.6799999999998</v>
      </c>
      <c r="V1070" s="78">
        <v>2350.9699999999998</v>
      </c>
      <c r="W1070" s="78">
        <v>2352.0100000000002</v>
      </c>
      <c r="X1070" s="78">
        <v>18897955</v>
      </c>
    </row>
    <row r="1071" spans="1:24" x14ac:dyDescent="0.2">
      <c r="A1071" s="78" t="s">
        <v>1228</v>
      </c>
      <c r="B1071" s="78">
        <v>12.77</v>
      </c>
      <c r="C1071" s="78">
        <v>12.77</v>
      </c>
      <c r="D1071" s="78">
        <v>12.77</v>
      </c>
      <c r="E1071" s="78">
        <v>12.77</v>
      </c>
      <c r="F1071" s="78">
        <v>849238</v>
      </c>
      <c r="G1071" s="78">
        <v>13.51</v>
      </c>
      <c r="H1071" s="78">
        <v>17.37</v>
      </c>
      <c r="I1071" s="78">
        <v>18.940000000000001</v>
      </c>
      <c r="J1071" s="78">
        <v>16.71</v>
      </c>
      <c r="K1071" s="78" t="s">
        <v>162</v>
      </c>
      <c r="L1071" s="78">
        <v>0</v>
      </c>
      <c r="M1071" s="78">
        <v>8492.3799999999992</v>
      </c>
      <c r="N1071" s="78">
        <v>90060.98</v>
      </c>
      <c r="O1071" s="78">
        <v>119706.58</v>
      </c>
      <c r="P1071" s="78">
        <v>22.87</v>
      </c>
      <c r="Q1071" s="78" t="s">
        <v>162</v>
      </c>
      <c r="R1071" s="78">
        <v>14.24</v>
      </c>
      <c r="S1071" s="78" t="s">
        <v>162</v>
      </c>
      <c r="T1071" s="78">
        <v>2725.04</v>
      </c>
      <c r="U1071" s="78">
        <v>2827.55</v>
      </c>
      <c r="V1071" s="78">
        <v>2715.98</v>
      </c>
      <c r="W1071" s="78">
        <v>2726.05</v>
      </c>
      <c r="X1071" s="78">
        <v>40597844</v>
      </c>
    </row>
    <row r="1072" spans="1:24" x14ac:dyDescent="0.2">
      <c r="A1072" s="78" t="s">
        <v>1229</v>
      </c>
      <c r="B1072" s="78">
        <v>14.05</v>
      </c>
      <c r="C1072" s="78">
        <v>14.05</v>
      </c>
      <c r="D1072" s="78">
        <v>12.01</v>
      </c>
      <c r="E1072" s="78">
        <v>12.13</v>
      </c>
      <c r="F1072" s="78">
        <v>33718300</v>
      </c>
      <c r="G1072" s="78">
        <v>12.75</v>
      </c>
      <c r="H1072" s="78">
        <v>16.309999999999999</v>
      </c>
      <c r="I1072" s="78">
        <v>18.690000000000001</v>
      </c>
      <c r="J1072" s="78">
        <v>16.68</v>
      </c>
      <c r="K1072" s="78" t="s">
        <v>162</v>
      </c>
      <c r="L1072" s="78">
        <v>0</v>
      </c>
      <c r="M1072" s="78">
        <v>337183</v>
      </c>
      <c r="N1072" s="78">
        <v>129978.09</v>
      </c>
      <c r="O1072" s="78">
        <v>137573.42000000001</v>
      </c>
      <c r="P1072" s="78">
        <v>20.96</v>
      </c>
      <c r="Q1072" s="78" t="s">
        <v>162</v>
      </c>
      <c r="R1072" s="78">
        <v>17.7</v>
      </c>
      <c r="S1072" s="78" t="s">
        <v>162</v>
      </c>
      <c r="T1072" s="78">
        <v>2750.66</v>
      </c>
      <c r="U1072" s="78">
        <v>2750.66</v>
      </c>
      <c r="V1072" s="78">
        <v>2583.46</v>
      </c>
      <c r="W1072" s="78">
        <v>2590.0300000000002</v>
      </c>
      <c r="X1072" s="78">
        <v>50649970</v>
      </c>
    </row>
    <row r="1073" spans="1:24" x14ac:dyDescent="0.2">
      <c r="A1073" s="78" t="s">
        <v>1230</v>
      </c>
      <c r="B1073" s="78">
        <v>12.13</v>
      </c>
      <c r="C1073" s="78">
        <v>12.78</v>
      </c>
      <c r="D1073" s="78">
        <v>11.06</v>
      </c>
      <c r="E1073" s="78">
        <v>12.65</v>
      </c>
      <c r="F1073" s="78">
        <v>20157244</v>
      </c>
      <c r="G1073" s="78">
        <v>12.41</v>
      </c>
      <c r="H1073" s="78">
        <v>15.15</v>
      </c>
      <c r="I1073" s="78">
        <v>18.41</v>
      </c>
      <c r="J1073" s="78">
        <v>16.670000000000002</v>
      </c>
      <c r="K1073" s="78" t="s">
        <v>162</v>
      </c>
      <c r="L1073" s="78">
        <v>0</v>
      </c>
      <c r="M1073" s="78">
        <v>201572.44</v>
      </c>
      <c r="N1073" s="78">
        <v>149582.45000000001</v>
      </c>
      <c r="O1073" s="78">
        <v>144097.23000000001</v>
      </c>
      <c r="P1073" s="78">
        <v>15.24</v>
      </c>
      <c r="Q1073" s="78" t="s">
        <v>162</v>
      </c>
      <c r="R1073" s="78">
        <v>19.989999999999998</v>
      </c>
      <c r="S1073" s="78" t="s">
        <v>162</v>
      </c>
      <c r="T1073" s="78">
        <v>2526.65</v>
      </c>
      <c r="U1073" s="78">
        <v>2698.16</v>
      </c>
      <c r="V1073" s="78">
        <v>2439.2399999999998</v>
      </c>
      <c r="W1073" s="78">
        <v>2627.08</v>
      </c>
      <c r="X1073" s="78">
        <v>52481076</v>
      </c>
    </row>
    <row r="1074" spans="1:24" x14ac:dyDescent="0.2">
      <c r="A1074" s="78" t="s">
        <v>1231</v>
      </c>
      <c r="B1074" s="78">
        <v>12.8</v>
      </c>
      <c r="C1074" s="78">
        <v>13.9</v>
      </c>
      <c r="D1074" s="78">
        <v>12.66</v>
      </c>
      <c r="E1074" s="78">
        <v>13.7</v>
      </c>
      <c r="F1074" s="78">
        <v>16374761</v>
      </c>
      <c r="G1074" s="78">
        <v>12.57</v>
      </c>
      <c r="H1074" s="78">
        <v>14.34</v>
      </c>
      <c r="I1074" s="78">
        <v>18.12</v>
      </c>
      <c r="J1074" s="78">
        <v>16.66</v>
      </c>
      <c r="K1074" s="78" t="s">
        <v>162</v>
      </c>
      <c r="L1074" s="78">
        <v>0</v>
      </c>
      <c r="M1074" s="78">
        <v>163747.60999999999</v>
      </c>
      <c r="N1074" s="78">
        <v>149046.16</v>
      </c>
      <c r="O1074" s="78">
        <v>159117</v>
      </c>
      <c r="P1074" s="78">
        <v>16.32</v>
      </c>
      <c r="Q1074" s="78" t="s">
        <v>162</v>
      </c>
      <c r="R1074" s="78">
        <v>19.73</v>
      </c>
      <c r="S1074" s="78" t="s">
        <v>162</v>
      </c>
      <c r="T1074" s="78">
        <v>2651.44</v>
      </c>
      <c r="U1074" s="78">
        <v>2805.8</v>
      </c>
      <c r="V1074" s="78">
        <v>2646.5</v>
      </c>
      <c r="W1074" s="78">
        <v>2783.32</v>
      </c>
      <c r="X1074" s="78">
        <v>46866249</v>
      </c>
    </row>
    <row r="1075" spans="1:24" x14ac:dyDescent="0.2">
      <c r="A1075" s="78" t="s">
        <v>1232</v>
      </c>
      <c r="B1075" s="78">
        <v>13.95</v>
      </c>
      <c r="C1075" s="78">
        <v>14.5</v>
      </c>
      <c r="D1075" s="78">
        <v>13.56</v>
      </c>
      <c r="E1075" s="78">
        <v>14.28</v>
      </c>
      <c r="F1075" s="78">
        <v>18700796</v>
      </c>
      <c r="G1075" s="78">
        <v>13.11</v>
      </c>
      <c r="H1075" s="78">
        <v>13.8</v>
      </c>
      <c r="I1075" s="78">
        <v>17.829999999999998</v>
      </c>
      <c r="J1075" s="78">
        <v>16.670000000000002</v>
      </c>
      <c r="K1075" s="78" t="s">
        <v>162</v>
      </c>
      <c r="L1075" s="78">
        <v>0</v>
      </c>
      <c r="M1075" s="78">
        <v>187007.95</v>
      </c>
      <c r="N1075" s="78">
        <v>179600.67</v>
      </c>
      <c r="O1075" s="78">
        <v>153004.19</v>
      </c>
      <c r="P1075" s="78">
        <v>17.809999999999999</v>
      </c>
      <c r="Q1075" s="78" t="s">
        <v>162</v>
      </c>
      <c r="R1075" s="78">
        <v>21.02</v>
      </c>
      <c r="S1075" s="78" t="s">
        <v>162</v>
      </c>
      <c r="T1075" s="78">
        <v>2820.72</v>
      </c>
      <c r="U1075" s="78">
        <v>2907.15</v>
      </c>
      <c r="V1075" s="78">
        <v>2777.91</v>
      </c>
      <c r="W1075" s="78">
        <v>2848.3</v>
      </c>
      <c r="X1075" s="78">
        <v>57264696</v>
      </c>
    </row>
    <row r="1076" spans="1:24" x14ac:dyDescent="0.2">
      <c r="A1076" s="78" t="s">
        <v>1233</v>
      </c>
      <c r="B1076" s="78">
        <v>13.99</v>
      </c>
      <c r="C1076" s="78">
        <v>14.65</v>
      </c>
      <c r="D1076" s="78">
        <v>13.64</v>
      </c>
      <c r="E1076" s="78">
        <v>14.39</v>
      </c>
      <c r="F1076" s="78">
        <v>15204865</v>
      </c>
      <c r="G1076" s="78">
        <v>13.43</v>
      </c>
      <c r="H1076" s="78">
        <v>13.47</v>
      </c>
      <c r="I1076" s="78">
        <v>17.53</v>
      </c>
      <c r="J1076" s="78">
        <v>16.670000000000002</v>
      </c>
      <c r="K1076" s="78" t="s">
        <v>162</v>
      </c>
      <c r="L1076" s="78">
        <v>0</v>
      </c>
      <c r="M1076" s="78">
        <v>152048.66</v>
      </c>
      <c r="N1076" s="78">
        <v>208311.94</v>
      </c>
      <c r="O1076" s="78">
        <v>149186.45000000001</v>
      </c>
      <c r="P1076" s="78">
        <v>21.33</v>
      </c>
      <c r="Q1076" s="78" t="s">
        <v>162</v>
      </c>
      <c r="R1076" s="78">
        <v>21.11</v>
      </c>
      <c r="S1076" s="78" t="s">
        <v>162</v>
      </c>
      <c r="T1076" s="78">
        <v>2802.02</v>
      </c>
      <c r="U1076" s="78">
        <v>2917.41</v>
      </c>
      <c r="V1076" s="78">
        <v>2779.53</v>
      </c>
      <c r="W1076" s="78">
        <v>2882.9</v>
      </c>
      <c r="X1076" s="78">
        <v>48846235</v>
      </c>
    </row>
    <row r="1077" spans="1:24" x14ac:dyDescent="0.2">
      <c r="A1077" s="78" t="s">
        <v>1234</v>
      </c>
      <c r="B1077" s="78">
        <v>14.57</v>
      </c>
      <c r="C1077" s="78">
        <v>14.77</v>
      </c>
      <c r="D1077" s="78">
        <v>13.87</v>
      </c>
      <c r="E1077" s="78">
        <v>14.56</v>
      </c>
      <c r="F1077" s="78">
        <v>14056143</v>
      </c>
      <c r="G1077" s="78">
        <v>13.92</v>
      </c>
      <c r="H1077" s="78">
        <v>13.33</v>
      </c>
      <c r="I1077" s="78">
        <v>17.23</v>
      </c>
      <c r="J1077" s="78">
        <v>16.68</v>
      </c>
      <c r="K1077" s="78" t="s">
        <v>162</v>
      </c>
      <c r="L1077" s="78">
        <v>0</v>
      </c>
      <c r="M1077" s="78">
        <v>140561.44</v>
      </c>
      <c r="N1077" s="78">
        <v>168987.62</v>
      </c>
      <c r="O1077" s="78">
        <v>149482.85999999999</v>
      </c>
      <c r="P1077" s="78">
        <v>29.01</v>
      </c>
      <c r="Q1077" s="78" t="s">
        <v>162</v>
      </c>
      <c r="R1077" s="78">
        <v>20.61</v>
      </c>
      <c r="S1077" s="78" t="s">
        <v>162</v>
      </c>
      <c r="T1077" s="78">
        <v>2882.06</v>
      </c>
      <c r="U1077" s="78">
        <v>2932.06</v>
      </c>
      <c r="V1077" s="78">
        <v>2828.45</v>
      </c>
      <c r="W1077" s="78">
        <v>2897.37</v>
      </c>
      <c r="X1077" s="78">
        <v>51433159</v>
      </c>
    </row>
    <row r="1078" spans="1:24" x14ac:dyDescent="0.2">
      <c r="A1078" s="78" t="s">
        <v>1235</v>
      </c>
      <c r="B1078" s="78">
        <v>14.99</v>
      </c>
      <c r="C1078" s="78">
        <v>15.47</v>
      </c>
      <c r="D1078" s="78">
        <v>14.82</v>
      </c>
      <c r="E1078" s="78">
        <v>15.15</v>
      </c>
      <c r="F1078" s="78">
        <v>18677588</v>
      </c>
      <c r="G1078" s="78">
        <v>14.42</v>
      </c>
      <c r="H1078" s="78">
        <v>13.41</v>
      </c>
      <c r="I1078" s="78">
        <v>16.91</v>
      </c>
      <c r="J1078" s="78">
        <v>16.71</v>
      </c>
      <c r="K1078" s="78" t="s">
        <v>162</v>
      </c>
      <c r="L1078" s="78">
        <v>0</v>
      </c>
      <c r="M1078" s="78">
        <v>186775.88</v>
      </c>
      <c r="N1078" s="78">
        <v>166028.31</v>
      </c>
      <c r="O1078" s="78">
        <v>157805.39000000001</v>
      </c>
      <c r="P1078" s="78">
        <v>34.18</v>
      </c>
      <c r="Q1078" s="78" t="s">
        <v>162</v>
      </c>
      <c r="R1078" s="78">
        <v>19.38</v>
      </c>
      <c r="S1078" s="78" t="s">
        <v>162</v>
      </c>
      <c r="T1078" s="78">
        <v>2896.25</v>
      </c>
      <c r="U1078" s="78">
        <v>2969.35</v>
      </c>
      <c r="V1078" s="78">
        <v>2864.43</v>
      </c>
      <c r="W1078" s="78">
        <v>2967.95</v>
      </c>
      <c r="X1078" s="78">
        <v>53211861</v>
      </c>
    </row>
    <row r="1079" spans="1:24" x14ac:dyDescent="0.2">
      <c r="A1079" s="78" t="s">
        <v>1236</v>
      </c>
      <c r="B1079" s="78">
        <v>15</v>
      </c>
      <c r="C1079" s="78">
        <v>15.22</v>
      </c>
      <c r="D1079" s="78">
        <v>14.41</v>
      </c>
      <c r="E1079" s="78">
        <v>14.44</v>
      </c>
      <c r="F1079" s="78">
        <v>16999256</v>
      </c>
      <c r="G1079" s="78">
        <v>14.56</v>
      </c>
      <c r="H1079" s="78">
        <v>13.57</v>
      </c>
      <c r="I1079" s="78">
        <v>16.48</v>
      </c>
      <c r="J1079" s="78">
        <v>16.72</v>
      </c>
      <c r="K1079" s="78" t="s">
        <v>162</v>
      </c>
      <c r="L1079" s="78">
        <v>0</v>
      </c>
      <c r="M1079" s="78">
        <v>169992.56</v>
      </c>
      <c r="N1079" s="78">
        <v>167277.29999999999</v>
      </c>
      <c r="O1079" s="78">
        <v>158161.73000000001</v>
      </c>
      <c r="P1079" s="78">
        <v>28.51</v>
      </c>
      <c r="Q1079" s="78" t="s">
        <v>162</v>
      </c>
      <c r="R1079" s="78">
        <v>18.36</v>
      </c>
      <c r="S1079" s="78" t="s">
        <v>162</v>
      </c>
      <c r="T1079" s="78">
        <v>2976.94</v>
      </c>
      <c r="U1079" s="78">
        <v>3014.18</v>
      </c>
      <c r="V1079" s="78">
        <v>2879.26</v>
      </c>
      <c r="W1079" s="78">
        <v>2897.82</v>
      </c>
      <c r="X1079" s="78">
        <v>58741277</v>
      </c>
    </row>
    <row r="1080" spans="1:24" x14ac:dyDescent="0.2">
      <c r="A1080" s="78" t="s">
        <v>1237</v>
      </c>
      <c r="B1080" s="78">
        <v>13.91</v>
      </c>
      <c r="C1080" s="78">
        <v>14.54</v>
      </c>
      <c r="D1080" s="78">
        <v>13</v>
      </c>
      <c r="E1080" s="78">
        <v>13</v>
      </c>
      <c r="F1080" s="78">
        <v>11680373</v>
      </c>
      <c r="G1080" s="78">
        <v>14.31</v>
      </c>
      <c r="H1080" s="78">
        <v>13.71</v>
      </c>
      <c r="I1080" s="78">
        <v>15.95</v>
      </c>
      <c r="J1080" s="78">
        <v>16.7</v>
      </c>
      <c r="K1080" s="78" t="s">
        <v>162</v>
      </c>
      <c r="L1080" s="78">
        <v>0</v>
      </c>
      <c r="M1080" s="78">
        <v>116803.73</v>
      </c>
      <c r="N1080" s="78">
        <v>153236.45000000001</v>
      </c>
      <c r="O1080" s="78">
        <v>166418.56</v>
      </c>
      <c r="P1080" s="78">
        <v>26.03</v>
      </c>
      <c r="Q1080" s="78" t="s">
        <v>162</v>
      </c>
      <c r="R1080" s="78">
        <v>16.96</v>
      </c>
      <c r="S1080" s="78" t="s">
        <v>162</v>
      </c>
      <c r="T1080" s="78">
        <v>2822.37</v>
      </c>
      <c r="U1080" s="78">
        <v>2924.08</v>
      </c>
      <c r="V1080" s="78">
        <v>2683.05</v>
      </c>
      <c r="W1080" s="78">
        <v>2683.45</v>
      </c>
      <c r="X1080" s="78">
        <v>55582923</v>
      </c>
    </row>
    <row r="1081" spans="1:24" x14ac:dyDescent="0.2">
      <c r="A1081" s="78" t="s">
        <v>1238</v>
      </c>
      <c r="B1081" s="78">
        <v>12.2</v>
      </c>
      <c r="C1081" s="78">
        <v>13.38</v>
      </c>
      <c r="D1081" s="78">
        <v>11.78</v>
      </c>
      <c r="E1081" s="78">
        <v>12.57</v>
      </c>
      <c r="F1081" s="78">
        <v>13636833</v>
      </c>
      <c r="G1081" s="78">
        <v>13.94</v>
      </c>
      <c r="H1081" s="78">
        <v>13.69</v>
      </c>
      <c r="I1081" s="78">
        <v>15.53</v>
      </c>
      <c r="J1081" s="78">
        <v>16.68</v>
      </c>
      <c r="K1081" s="78" t="s">
        <v>162</v>
      </c>
      <c r="L1081" s="78">
        <v>0</v>
      </c>
      <c r="M1081" s="78">
        <v>136368.32999999999</v>
      </c>
      <c r="N1081" s="78">
        <v>150100.39000000001</v>
      </c>
      <c r="O1081" s="78">
        <v>179206.16</v>
      </c>
      <c r="P1081" s="78">
        <v>26.39</v>
      </c>
      <c r="Q1081" s="78" t="s">
        <v>162</v>
      </c>
      <c r="R1081" s="78">
        <v>17.46</v>
      </c>
      <c r="S1081" s="78" t="s">
        <v>162</v>
      </c>
      <c r="T1081" s="78">
        <v>2546.41</v>
      </c>
      <c r="U1081" s="78">
        <v>2705.18</v>
      </c>
      <c r="V1081" s="78">
        <v>2492.19</v>
      </c>
      <c r="W1081" s="78">
        <v>2581.96</v>
      </c>
      <c r="X1081" s="78">
        <v>58035381</v>
      </c>
    </row>
    <row r="1082" spans="1:24" x14ac:dyDescent="0.2">
      <c r="A1082" s="78" t="s">
        <v>1239</v>
      </c>
      <c r="B1082" s="78">
        <v>13.07</v>
      </c>
      <c r="C1082" s="78">
        <v>13.6</v>
      </c>
      <c r="D1082" s="78">
        <v>12.45</v>
      </c>
      <c r="E1082" s="78">
        <v>13.59</v>
      </c>
      <c r="F1082" s="78">
        <v>11629731</v>
      </c>
      <c r="G1082" s="78">
        <v>13.75</v>
      </c>
      <c r="H1082" s="78">
        <v>13.83</v>
      </c>
      <c r="I1082" s="78">
        <v>15.07</v>
      </c>
      <c r="J1082" s="78">
        <v>16.670000000000002</v>
      </c>
      <c r="K1082" s="78" t="s">
        <v>162</v>
      </c>
      <c r="L1082" s="78">
        <v>0</v>
      </c>
      <c r="M1082" s="78">
        <v>116297.31</v>
      </c>
      <c r="N1082" s="78">
        <v>145247.56</v>
      </c>
      <c r="O1082" s="78">
        <v>157117.59</v>
      </c>
      <c r="P1082" s="78">
        <v>34.840000000000003</v>
      </c>
      <c r="Q1082" s="78" t="s">
        <v>162</v>
      </c>
      <c r="R1082" s="78">
        <v>21.34</v>
      </c>
      <c r="S1082" s="78" t="s">
        <v>162</v>
      </c>
      <c r="T1082" s="78">
        <v>2617.94</v>
      </c>
      <c r="U1082" s="78">
        <v>2693.99</v>
      </c>
      <c r="V1082" s="78">
        <v>2483.92</v>
      </c>
      <c r="W1082" s="78">
        <v>2693.87</v>
      </c>
      <c r="X1082" s="78">
        <v>52023480</v>
      </c>
    </row>
    <row r="1083" spans="1:24" x14ac:dyDescent="0.2">
      <c r="A1083" s="78" t="s">
        <v>1240</v>
      </c>
      <c r="B1083" s="78">
        <v>13.58</v>
      </c>
      <c r="C1083" s="78">
        <v>13.99</v>
      </c>
      <c r="D1083" s="78">
        <v>13.1</v>
      </c>
      <c r="E1083" s="78">
        <v>13.19</v>
      </c>
      <c r="F1083" s="78">
        <v>11770525</v>
      </c>
      <c r="G1083" s="78">
        <v>13.36</v>
      </c>
      <c r="H1083" s="78">
        <v>13.89</v>
      </c>
      <c r="I1083" s="78">
        <v>14.52</v>
      </c>
      <c r="J1083" s="78">
        <v>16.649999999999999</v>
      </c>
      <c r="K1083" s="78" t="s">
        <v>162</v>
      </c>
      <c r="L1083" s="78">
        <v>0</v>
      </c>
      <c r="M1083" s="78">
        <v>117705.25</v>
      </c>
      <c r="N1083" s="78">
        <v>131433.44</v>
      </c>
      <c r="O1083" s="78">
        <v>148730.88</v>
      </c>
      <c r="P1083" s="78">
        <v>45.19</v>
      </c>
      <c r="Q1083" s="78" t="s">
        <v>162</v>
      </c>
      <c r="R1083" s="78">
        <v>22.48</v>
      </c>
      <c r="S1083" s="78" t="s">
        <v>162</v>
      </c>
      <c r="T1083" s="78">
        <v>2671.46</v>
      </c>
      <c r="U1083" s="78">
        <v>2707.76</v>
      </c>
      <c r="V1083" s="78">
        <v>2556.09</v>
      </c>
      <c r="W1083" s="78">
        <v>2561.19</v>
      </c>
      <c r="X1083" s="78">
        <v>48185189</v>
      </c>
    </row>
    <row r="1084" spans="1:24" x14ac:dyDescent="0.2">
      <c r="A1084" s="78" t="s">
        <v>1241</v>
      </c>
      <c r="B1084" s="78">
        <v>12.91</v>
      </c>
      <c r="C1084" s="78">
        <v>13.6</v>
      </c>
      <c r="D1084" s="78">
        <v>12.76</v>
      </c>
      <c r="E1084" s="78">
        <v>12.95</v>
      </c>
      <c r="F1084" s="78">
        <v>6965529</v>
      </c>
      <c r="G1084" s="78">
        <v>13.06</v>
      </c>
      <c r="H1084" s="78">
        <v>13.81</v>
      </c>
      <c r="I1084" s="78">
        <v>14.07</v>
      </c>
      <c r="J1084" s="78">
        <v>16.600000000000001</v>
      </c>
      <c r="K1084" s="78" t="s">
        <v>162</v>
      </c>
      <c r="L1084" s="78">
        <v>0</v>
      </c>
      <c r="M1084" s="78">
        <v>69655.289999999994</v>
      </c>
      <c r="N1084" s="78">
        <v>111365.98</v>
      </c>
      <c r="O1084" s="78">
        <v>139321.64000000001</v>
      </c>
      <c r="P1084" s="78">
        <v>44.94</v>
      </c>
      <c r="Q1084" s="78" t="s">
        <v>162</v>
      </c>
      <c r="R1084" s="78">
        <v>24.6</v>
      </c>
      <c r="S1084" s="78" t="s">
        <v>162</v>
      </c>
      <c r="T1084" s="78">
        <v>2507.2600000000002</v>
      </c>
      <c r="U1084" s="78">
        <v>2605.34</v>
      </c>
      <c r="V1084" s="78">
        <v>2499.25</v>
      </c>
      <c r="W1084" s="78">
        <v>2539.84</v>
      </c>
      <c r="X1084" s="78">
        <v>38567344</v>
      </c>
    </row>
    <row r="1085" spans="1:24" x14ac:dyDescent="0.2">
      <c r="A1085" s="78" t="s">
        <v>1242</v>
      </c>
      <c r="B1085" s="78">
        <v>13</v>
      </c>
      <c r="C1085" s="78">
        <v>13.43</v>
      </c>
      <c r="D1085" s="78">
        <v>12.33</v>
      </c>
      <c r="E1085" s="78">
        <v>12.64</v>
      </c>
      <c r="F1085" s="78">
        <v>8581765</v>
      </c>
      <c r="G1085" s="78">
        <v>12.99</v>
      </c>
      <c r="H1085" s="78">
        <v>13.65</v>
      </c>
      <c r="I1085" s="78">
        <v>13.72</v>
      </c>
      <c r="J1085" s="78">
        <v>16.53</v>
      </c>
      <c r="K1085" s="78" t="s">
        <v>162</v>
      </c>
      <c r="L1085" s="78">
        <v>0</v>
      </c>
      <c r="M1085" s="78">
        <v>85817.65</v>
      </c>
      <c r="N1085" s="78">
        <v>105168.77</v>
      </c>
      <c r="O1085" s="78">
        <v>129202.61</v>
      </c>
      <c r="P1085" s="78">
        <v>46</v>
      </c>
      <c r="Q1085" s="78" t="s">
        <v>162</v>
      </c>
      <c r="R1085" s="78">
        <v>24.75</v>
      </c>
      <c r="S1085" s="78" t="s">
        <v>162</v>
      </c>
      <c r="T1085" s="78">
        <v>2475.33</v>
      </c>
      <c r="U1085" s="78">
        <v>2494.8000000000002</v>
      </c>
      <c r="V1085" s="78">
        <v>2371.48</v>
      </c>
      <c r="W1085" s="78">
        <v>2399.27</v>
      </c>
      <c r="X1085" s="78">
        <v>39835425</v>
      </c>
    </row>
    <row r="1086" spans="1:24" x14ac:dyDescent="0.2">
      <c r="A1086" s="78" t="s">
        <v>1243</v>
      </c>
      <c r="B1086" s="78">
        <v>12.76</v>
      </c>
      <c r="C1086" s="78">
        <v>13.9</v>
      </c>
      <c r="D1086" s="78">
        <v>12.76</v>
      </c>
      <c r="E1086" s="78">
        <v>13.82</v>
      </c>
      <c r="F1086" s="78">
        <v>11761171</v>
      </c>
      <c r="G1086" s="78">
        <v>13.24</v>
      </c>
      <c r="H1086" s="78">
        <v>13.59</v>
      </c>
      <c r="I1086" s="78">
        <v>13.53</v>
      </c>
      <c r="J1086" s="78">
        <v>16.5</v>
      </c>
      <c r="K1086" s="78" t="s">
        <v>162</v>
      </c>
      <c r="L1086" s="78">
        <v>0</v>
      </c>
      <c r="M1086" s="78">
        <v>117611.71</v>
      </c>
      <c r="N1086" s="78">
        <v>101417.45</v>
      </c>
      <c r="O1086" s="78">
        <v>125758.91</v>
      </c>
      <c r="P1086" s="78">
        <v>43.58</v>
      </c>
      <c r="Q1086" s="78" t="s">
        <v>162</v>
      </c>
      <c r="R1086" s="78">
        <v>26.46</v>
      </c>
      <c r="S1086" s="78" t="s">
        <v>162</v>
      </c>
      <c r="T1086" s="78">
        <v>2396.41</v>
      </c>
      <c r="U1086" s="78">
        <v>2546.16</v>
      </c>
      <c r="V1086" s="78">
        <v>2380.2800000000002</v>
      </c>
      <c r="W1086" s="78">
        <v>2546.16</v>
      </c>
      <c r="X1086" s="78">
        <v>42143742</v>
      </c>
    </row>
    <row r="1087" spans="1:24" x14ac:dyDescent="0.2">
      <c r="A1087" s="78" t="s">
        <v>1244</v>
      </c>
      <c r="B1087" s="78">
        <v>13.85</v>
      </c>
      <c r="C1087" s="78">
        <v>14.38</v>
      </c>
      <c r="D1087" s="78">
        <v>13.67</v>
      </c>
      <c r="E1087" s="78">
        <v>13.77</v>
      </c>
      <c r="F1087" s="78">
        <v>14172679</v>
      </c>
      <c r="G1087" s="78">
        <v>13.27</v>
      </c>
      <c r="H1087" s="78">
        <v>13.51</v>
      </c>
      <c r="I1087" s="78">
        <v>13.42</v>
      </c>
      <c r="J1087" s="78">
        <v>16.47</v>
      </c>
      <c r="K1087" s="78" t="s">
        <v>162</v>
      </c>
      <c r="L1087" s="78">
        <v>0</v>
      </c>
      <c r="M1087" s="78">
        <v>141726.79999999999</v>
      </c>
      <c r="N1087" s="78">
        <v>106503.34</v>
      </c>
      <c r="O1087" s="78">
        <v>125875.45</v>
      </c>
      <c r="P1087" s="78">
        <v>44.46</v>
      </c>
      <c r="Q1087" s="78" t="s">
        <v>162</v>
      </c>
      <c r="R1087" s="78">
        <v>26.75</v>
      </c>
      <c r="S1087" s="78" t="s">
        <v>162</v>
      </c>
      <c r="T1087" s="78">
        <v>2542.27</v>
      </c>
      <c r="U1087" s="78">
        <v>2584.19</v>
      </c>
      <c r="V1087" s="78">
        <v>2480.4499999999998</v>
      </c>
      <c r="W1087" s="78">
        <v>2502.04</v>
      </c>
      <c r="X1087" s="78">
        <v>46817454</v>
      </c>
    </row>
    <row r="1088" spans="1:24" x14ac:dyDescent="0.2">
      <c r="A1088" s="78" t="s">
        <v>1245</v>
      </c>
      <c r="B1088" s="78">
        <v>13.47</v>
      </c>
      <c r="C1088" s="78">
        <v>13.85</v>
      </c>
      <c r="D1088" s="78">
        <v>13.08</v>
      </c>
      <c r="E1088" s="78">
        <v>13.47</v>
      </c>
      <c r="F1088" s="78">
        <v>7882261</v>
      </c>
      <c r="G1088" s="78">
        <v>13.33</v>
      </c>
      <c r="H1088" s="78">
        <v>13.34</v>
      </c>
      <c r="I1088" s="78">
        <v>13.38</v>
      </c>
      <c r="J1088" s="78">
        <v>16.43</v>
      </c>
      <c r="K1088" s="78" t="s">
        <v>162</v>
      </c>
      <c r="L1088" s="78">
        <v>0</v>
      </c>
      <c r="M1088" s="78">
        <v>78822.61</v>
      </c>
      <c r="N1088" s="78">
        <v>98726.81</v>
      </c>
      <c r="O1088" s="78">
        <v>115080.12</v>
      </c>
      <c r="P1088" s="78">
        <v>41.32</v>
      </c>
      <c r="Q1088" s="78" t="s">
        <v>162</v>
      </c>
      <c r="R1088" s="78">
        <v>25.14</v>
      </c>
      <c r="S1088" s="78" t="s">
        <v>162</v>
      </c>
      <c r="T1088" s="78">
        <v>2441.96</v>
      </c>
      <c r="U1088" s="78">
        <v>2517.9899999999998</v>
      </c>
      <c r="V1088" s="78">
        <v>2430.5300000000002</v>
      </c>
      <c r="W1088" s="78">
        <v>2480.9299999999998</v>
      </c>
      <c r="X1088" s="78">
        <v>33923606</v>
      </c>
    </row>
    <row r="1089" spans="1:24" x14ac:dyDescent="0.2">
      <c r="A1089" s="78" t="s">
        <v>1246</v>
      </c>
      <c r="B1089" s="78">
        <v>13.68</v>
      </c>
      <c r="C1089" s="78">
        <v>14.4</v>
      </c>
      <c r="D1089" s="78">
        <v>13.55</v>
      </c>
      <c r="E1089" s="78">
        <v>14.16</v>
      </c>
      <c r="F1089" s="78">
        <v>12029592</v>
      </c>
      <c r="G1089" s="78">
        <v>13.57</v>
      </c>
      <c r="H1089" s="78">
        <v>13.32</v>
      </c>
      <c r="I1089" s="78">
        <v>13.44</v>
      </c>
      <c r="J1089" s="78">
        <v>16.399999999999999</v>
      </c>
      <c r="K1089" s="78" t="s">
        <v>162</v>
      </c>
      <c r="L1089" s="78">
        <v>0</v>
      </c>
      <c r="M1089" s="78">
        <v>120295.92</v>
      </c>
      <c r="N1089" s="78">
        <v>108854.94</v>
      </c>
      <c r="O1089" s="78">
        <v>110110.46</v>
      </c>
      <c r="P1089" s="78">
        <v>45.25</v>
      </c>
      <c r="Q1089" s="78" t="s">
        <v>162</v>
      </c>
      <c r="R1089" s="78">
        <v>25.56</v>
      </c>
      <c r="S1089" s="78" t="s">
        <v>162</v>
      </c>
      <c r="T1089" s="78">
        <v>2509.96</v>
      </c>
      <c r="U1089" s="78">
        <v>2586.5300000000002</v>
      </c>
      <c r="V1089" s="78">
        <v>2505.27</v>
      </c>
      <c r="W1089" s="78">
        <v>2576.9899999999998</v>
      </c>
      <c r="X1089" s="78">
        <v>42575831</v>
      </c>
    </row>
    <row r="1090" spans="1:24" x14ac:dyDescent="0.2">
      <c r="A1090" s="78" t="s">
        <v>1247</v>
      </c>
      <c r="B1090" s="78">
        <v>14.29</v>
      </c>
      <c r="C1090" s="78">
        <v>14.96</v>
      </c>
      <c r="D1090" s="78">
        <v>14.1</v>
      </c>
      <c r="E1090" s="78">
        <v>14.78</v>
      </c>
      <c r="F1090" s="78">
        <v>16552040</v>
      </c>
      <c r="G1090" s="78">
        <v>14</v>
      </c>
      <c r="H1090" s="78">
        <v>13.49</v>
      </c>
      <c r="I1090" s="78">
        <v>13.6</v>
      </c>
      <c r="J1090" s="78">
        <v>16.38</v>
      </c>
      <c r="K1090" s="78" t="s">
        <v>162</v>
      </c>
      <c r="L1090" s="78">
        <v>0</v>
      </c>
      <c r="M1090" s="78">
        <v>165520.41</v>
      </c>
      <c r="N1090" s="78">
        <v>124795.49</v>
      </c>
      <c r="O1090" s="78">
        <v>114982.12</v>
      </c>
      <c r="P1090" s="78">
        <v>42.84</v>
      </c>
      <c r="Q1090" s="78" t="s">
        <v>162</v>
      </c>
      <c r="R1090" s="78">
        <v>20.420000000000002</v>
      </c>
      <c r="S1090" s="78" t="s">
        <v>162</v>
      </c>
      <c r="T1090" s="78">
        <v>2606.7399999999998</v>
      </c>
      <c r="U1090" s="78">
        <v>2726.9</v>
      </c>
      <c r="V1090" s="78">
        <v>2593.41</v>
      </c>
      <c r="W1090" s="78">
        <v>2706.72</v>
      </c>
      <c r="X1090" s="78">
        <v>47852695</v>
      </c>
    </row>
    <row r="1091" spans="1:24" x14ac:dyDescent="0.2">
      <c r="A1091" s="78" t="s">
        <v>1248</v>
      </c>
      <c r="B1091" s="78">
        <v>14.66</v>
      </c>
      <c r="C1091" s="78">
        <v>15.06</v>
      </c>
      <c r="D1091" s="78">
        <v>14.4</v>
      </c>
      <c r="E1091" s="78">
        <v>14.63</v>
      </c>
      <c r="F1091" s="78">
        <v>15441637</v>
      </c>
      <c r="G1091" s="78">
        <v>14.16</v>
      </c>
      <c r="H1091" s="78">
        <v>13.7</v>
      </c>
      <c r="I1091" s="78">
        <v>13.69</v>
      </c>
      <c r="J1091" s="78">
        <v>16.37</v>
      </c>
      <c r="K1091" s="78" t="s">
        <v>162</v>
      </c>
      <c r="L1091" s="78">
        <v>0</v>
      </c>
      <c r="M1091" s="78">
        <v>154416.38</v>
      </c>
      <c r="N1091" s="78">
        <v>132156.42000000001</v>
      </c>
      <c r="O1091" s="78">
        <v>116786.93</v>
      </c>
      <c r="P1091" s="78">
        <v>36.21</v>
      </c>
      <c r="Q1091" s="78" t="s">
        <v>162</v>
      </c>
      <c r="R1091" s="78">
        <v>20.260000000000002</v>
      </c>
      <c r="S1091" s="78" t="s">
        <v>162</v>
      </c>
      <c r="T1091" s="78">
        <v>2705.04</v>
      </c>
      <c r="U1091" s="78">
        <v>2747.83</v>
      </c>
      <c r="V1091" s="78">
        <v>2675.15</v>
      </c>
      <c r="W1091" s="78">
        <v>2698.91</v>
      </c>
      <c r="X1091" s="78">
        <v>48057873</v>
      </c>
    </row>
    <row r="1092" spans="1:24" x14ac:dyDescent="0.2">
      <c r="A1092" s="78" t="s">
        <v>1249</v>
      </c>
      <c r="B1092" s="78">
        <v>14.49</v>
      </c>
      <c r="C1092" s="78">
        <v>14.92</v>
      </c>
      <c r="D1092" s="78">
        <v>14.33</v>
      </c>
      <c r="E1092" s="78">
        <v>14.55</v>
      </c>
      <c r="F1092" s="78">
        <v>11278316</v>
      </c>
      <c r="G1092" s="78">
        <v>14.32</v>
      </c>
      <c r="H1092" s="78">
        <v>13.8</v>
      </c>
      <c r="I1092" s="78">
        <v>13.81</v>
      </c>
      <c r="J1092" s="78">
        <v>16.350000000000001</v>
      </c>
      <c r="K1092" s="78" t="s">
        <v>162</v>
      </c>
      <c r="L1092" s="78">
        <v>0</v>
      </c>
      <c r="M1092" s="78">
        <v>112783.16</v>
      </c>
      <c r="N1092" s="78">
        <v>126367.7</v>
      </c>
      <c r="O1092" s="78">
        <v>116435.52</v>
      </c>
      <c r="P1092" s="78">
        <v>41.26</v>
      </c>
      <c r="Q1092" s="78" t="s">
        <v>162</v>
      </c>
      <c r="R1092" s="78">
        <v>19.73</v>
      </c>
      <c r="S1092" s="78" t="s">
        <v>162</v>
      </c>
      <c r="T1092" s="78">
        <v>2658.84</v>
      </c>
      <c r="U1092" s="78">
        <v>2700.4</v>
      </c>
      <c r="V1092" s="78">
        <v>2622.19</v>
      </c>
      <c r="W1092" s="78">
        <v>2622.19</v>
      </c>
      <c r="X1092" s="78">
        <v>38304000</v>
      </c>
    </row>
    <row r="1093" spans="1:24" x14ac:dyDescent="0.2">
      <c r="A1093" s="78" t="s">
        <v>1250</v>
      </c>
      <c r="B1093" s="78">
        <v>14.4</v>
      </c>
      <c r="C1093" s="78">
        <v>15.35</v>
      </c>
      <c r="D1093" s="78">
        <v>14.01</v>
      </c>
      <c r="E1093" s="78">
        <v>15.14</v>
      </c>
      <c r="F1093" s="78">
        <v>15644365</v>
      </c>
      <c r="G1093" s="78">
        <v>14.65</v>
      </c>
      <c r="H1093" s="78">
        <v>13.99</v>
      </c>
      <c r="I1093" s="78">
        <v>13.94</v>
      </c>
      <c r="J1093" s="78">
        <v>16.329999999999998</v>
      </c>
      <c r="K1093" s="78" t="s">
        <v>162</v>
      </c>
      <c r="L1093" s="78">
        <v>0</v>
      </c>
      <c r="M1093" s="78">
        <v>156443.66</v>
      </c>
      <c r="N1093" s="78">
        <v>141891.91</v>
      </c>
      <c r="O1093" s="78">
        <v>120309.36</v>
      </c>
      <c r="P1093" s="78">
        <v>41.34</v>
      </c>
      <c r="Q1093" s="78" t="s">
        <v>162</v>
      </c>
      <c r="R1093" s="78">
        <v>20.93</v>
      </c>
      <c r="S1093" s="78" t="s">
        <v>162</v>
      </c>
      <c r="T1093" s="78">
        <v>2608.7399999999998</v>
      </c>
      <c r="U1093" s="78">
        <v>2684.26</v>
      </c>
      <c r="V1093" s="78">
        <v>2578.91</v>
      </c>
      <c r="W1093" s="78">
        <v>2684.26</v>
      </c>
      <c r="X1093" s="78">
        <v>37616566</v>
      </c>
    </row>
    <row r="1094" spans="1:24" x14ac:dyDescent="0.2">
      <c r="A1094" s="78" t="s">
        <v>1251</v>
      </c>
      <c r="B1094" s="78">
        <v>15.4</v>
      </c>
      <c r="C1094" s="78">
        <v>15.46</v>
      </c>
      <c r="D1094" s="78">
        <v>14.9</v>
      </c>
      <c r="E1094" s="78">
        <v>14.93</v>
      </c>
      <c r="F1094" s="78">
        <v>13623247</v>
      </c>
      <c r="G1094" s="78">
        <v>14.81</v>
      </c>
      <c r="H1094" s="78">
        <v>14.19</v>
      </c>
      <c r="I1094" s="78">
        <v>14</v>
      </c>
      <c r="J1094" s="78">
        <v>16.32</v>
      </c>
      <c r="K1094" s="78" t="s">
        <v>162</v>
      </c>
      <c r="L1094" s="78">
        <v>0</v>
      </c>
      <c r="M1094" s="78">
        <v>136232.47</v>
      </c>
      <c r="N1094" s="78">
        <v>145079.22</v>
      </c>
      <c r="O1094" s="78">
        <v>126967.08</v>
      </c>
      <c r="P1094" s="78">
        <v>38.22</v>
      </c>
      <c r="Q1094" s="78" t="s">
        <v>162</v>
      </c>
      <c r="R1094" s="78">
        <v>19.2</v>
      </c>
      <c r="S1094" s="78" t="s">
        <v>162</v>
      </c>
      <c r="T1094" s="78">
        <v>2713.78</v>
      </c>
      <c r="U1094" s="78">
        <v>2725.47</v>
      </c>
      <c r="V1094" s="78">
        <v>2664.42</v>
      </c>
      <c r="W1094" s="78">
        <v>2674.02</v>
      </c>
      <c r="X1094" s="78">
        <v>40688352</v>
      </c>
    </row>
    <row r="1095" spans="1:24" x14ac:dyDescent="0.2">
      <c r="A1095" s="78" t="s">
        <v>1252</v>
      </c>
      <c r="B1095" s="78">
        <v>14.78</v>
      </c>
      <c r="C1095" s="78">
        <v>15.23</v>
      </c>
      <c r="D1095" s="78">
        <v>14.61</v>
      </c>
      <c r="E1095" s="78">
        <v>15.16</v>
      </c>
      <c r="F1095" s="78">
        <v>12352686</v>
      </c>
      <c r="G1095" s="78">
        <v>14.88</v>
      </c>
      <c r="H1095" s="78">
        <v>14.44</v>
      </c>
      <c r="I1095" s="78">
        <v>14.04</v>
      </c>
      <c r="J1095" s="78">
        <v>16.309999999999999</v>
      </c>
      <c r="K1095" s="78" t="s">
        <v>162</v>
      </c>
      <c r="L1095" s="78">
        <v>0</v>
      </c>
      <c r="M1095" s="78">
        <v>123526.86</v>
      </c>
      <c r="N1095" s="78">
        <v>136680.5</v>
      </c>
      <c r="O1095" s="78">
        <v>130738</v>
      </c>
      <c r="P1095" s="78">
        <v>42.2</v>
      </c>
      <c r="Q1095" s="78" t="s">
        <v>162</v>
      </c>
      <c r="R1095" s="78">
        <v>17.84</v>
      </c>
      <c r="S1095" s="78" t="s">
        <v>162</v>
      </c>
      <c r="T1095" s="78">
        <v>2665.37</v>
      </c>
      <c r="U1095" s="78">
        <v>2676.72</v>
      </c>
      <c r="V1095" s="78">
        <v>2613.7800000000002</v>
      </c>
      <c r="W1095" s="78">
        <v>2666.29</v>
      </c>
      <c r="X1095" s="78">
        <v>36547442</v>
      </c>
    </row>
    <row r="1096" spans="1:24" x14ac:dyDescent="0.2">
      <c r="A1096" s="78" t="s">
        <v>1253</v>
      </c>
      <c r="B1096" s="78">
        <v>15.21</v>
      </c>
      <c r="C1096" s="78">
        <v>15.3</v>
      </c>
      <c r="D1096" s="78">
        <v>13.64</v>
      </c>
      <c r="E1096" s="78">
        <v>13.64</v>
      </c>
      <c r="F1096" s="78">
        <v>13764659</v>
      </c>
      <c r="G1096" s="78">
        <v>14.68</v>
      </c>
      <c r="H1096" s="78">
        <v>14.42</v>
      </c>
      <c r="I1096" s="78">
        <v>14.01</v>
      </c>
      <c r="J1096" s="78">
        <v>16.260000000000002</v>
      </c>
      <c r="K1096" s="78" t="s">
        <v>162</v>
      </c>
      <c r="L1096" s="78">
        <v>0</v>
      </c>
      <c r="M1096" s="78">
        <v>137646.59</v>
      </c>
      <c r="N1096" s="78">
        <v>133326.54999999999</v>
      </c>
      <c r="O1096" s="78">
        <v>132741.48000000001</v>
      </c>
      <c r="P1096" s="78">
        <v>38.35</v>
      </c>
      <c r="Q1096" s="78" t="s">
        <v>162</v>
      </c>
      <c r="R1096" s="78">
        <v>17.71</v>
      </c>
      <c r="S1096" s="78" t="s">
        <v>162</v>
      </c>
      <c r="T1096" s="78">
        <v>2674.42</v>
      </c>
      <c r="U1096" s="78">
        <v>2720.58</v>
      </c>
      <c r="V1096" s="78">
        <v>2488.61</v>
      </c>
      <c r="W1096" s="78">
        <v>2504.17</v>
      </c>
      <c r="X1096" s="78">
        <v>49129699</v>
      </c>
    </row>
    <row r="1097" spans="1:24" x14ac:dyDescent="0.2">
      <c r="A1097" s="78" t="s">
        <v>1254</v>
      </c>
      <c r="B1097" s="78">
        <v>13.2</v>
      </c>
      <c r="C1097" s="78">
        <v>13.94</v>
      </c>
      <c r="D1097" s="78">
        <v>12.28</v>
      </c>
      <c r="E1097" s="78">
        <v>13.84</v>
      </c>
      <c r="F1097" s="78">
        <v>10742025</v>
      </c>
      <c r="G1097" s="78">
        <v>14.54</v>
      </c>
      <c r="H1097" s="78">
        <v>14.43</v>
      </c>
      <c r="I1097" s="78">
        <v>13.97</v>
      </c>
      <c r="J1097" s="78">
        <v>16.21</v>
      </c>
      <c r="K1097" s="78" t="s">
        <v>162</v>
      </c>
      <c r="L1097" s="78">
        <v>0</v>
      </c>
      <c r="M1097" s="78">
        <v>107420.25</v>
      </c>
      <c r="N1097" s="78">
        <v>132253.97</v>
      </c>
      <c r="O1097" s="78">
        <v>129310.83</v>
      </c>
      <c r="P1097" s="78">
        <v>31.37</v>
      </c>
      <c r="Q1097" s="78" t="s">
        <v>162</v>
      </c>
      <c r="R1097" s="78">
        <v>16.62</v>
      </c>
      <c r="S1097" s="78" t="s">
        <v>162</v>
      </c>
      <c r="T1097" s="78">
        <v>2427.94</v>
      </c>
      <c r="U1097" s="78">
        <v>2584.36</v>
      </c>
      <c r="V1097" s="78">
        <v>2359.17</v>
      </c>
      <c r="W1097" s="78">
        <v>2570.69</v>
      </c>
      <c r="X1097" s="78">
        <v>43737323</v>
      </c>
    </row>
    <row r="1098" spans="1:24" x14ac:dyDescent="0.2">
      <c r="A1098" s="78" t="s">
        <v>1255</v>
      </c>
      <c r="B1098" s="78">
        <v>13.52</v>
      </c>
      <c r="C1098" s="78">
        <v>13.96</v>
      </c>
      <c r="D1098" s="78">
        <v>13.21</v>
      </c>
      <c r="E1098" s="78">
        <v>13.21</v>
      </c>
      <c r="F1098" s="78">
        <v>7157155</v>
      </c>
      <c r="G1098" s="78">
        <v>14.16</v>
      </c>
      <c r="H1098" s="78">
        <v>14.4</v>
      </c>
      <c r="I1098" s="78">
        <v>13.87</v>
      </c>
      <c r="J1098" s="78">
        <v>16.149999999999999</v>
      </c>
      <c r="K1098" s="78" t="s">
        <v>162</v>
      </c>
      <c r="L1098" s="78">
        <v>0</v>
      </c>
      <c r="M1098" s="78">
        <v>71571.55</v>
      </c>
      <c r="N1098" s="78">
        <v>115279.55</v>
      </c>
      <c r="O1098" s="78">
        <v>128585.73</v>
      </c>
      <c r="P1098" s="78">
        <v>29.62</v>
      </c>
      <c r="Q1098" s="78" t="s">
        <v>162</v>
      </c>
      <c r="R1098" s="78">
        <v>16.16</v>
      </c>
      <c r="S1098" s="78" t="s">
        <v>162</v>
      </c>
      <c r="T1098" s="78">
        <v>2556.77</v>
      </c>
      <c r="U1098" s="78">
        <v>2610.9</v>
      </c>
      <c r="V1098" s="78">
        <v>2508.35</v>
      </c>
      <c r="W1098" s="78">
        <v>2508.8200000000002</v>
      </c>
      <c r="X1098" s="78">
        <v>39721275</v>
      </c>
    </row>
    <row r="1099" spans="1:24" x14ac:dyDescent="0.2">
      <c r="A1099" s="78" t="s">
        <v>1256</v>
      </c>
      <c r="B1099" s="78">
        <v>12.76</v>
      </c>
      <c r="C1099" s="78">
        <v>13.37</v>
      </c>
      <c r="D1099" s="78">
        <v>12.38</v>
      </c>
      <c r="E1099" s="78">
        <v>12.74</v>
      </c>
      <c r="F1099" s="78">
        <v>8977135</v>
      </c>
      <c r="G1099" s="78">
        <v>13.72</v>
      </c>
      <c r="H1099" s="78">
        <v>14.26</v>
      </c>
      <c r="I1099" s="78">
        <v>13.79</v>
      </c>
      <c r="J1099" s="78">
        <v>16.079999999999998</v>
      </c>
      <c r="K1099" s="78" t="s">
        <v>162</v>
      </c>
      <c r="L1099" s="78">
        <v>0</v>
      </c>
      <c r="M1099" s="78">
        <v>89771.35</v>
      </c>
      <c r="N1099" s="78">
        <v>105987.32</v>
      </c>
      <c r="O1099" s="78">
        <v>125533.27</v>
      </c>
      <c r="P1099" s="78">
        <v>35.28</v>
      </c>
      <c r="Q1099" s="78" t="s">
        <v>162</v>
      </c>
      <c r="R1099" s="78">
        <v>19.489999999999998</v>
      </c>
      <c r="S1099" s="78" t="s">
        <v>162</v>
      </c>
      <c r="T1099" s="78">
        <v>2452.62</v>
      </c>
      <c r="U1099" s="78">
        <v>2480.6799999999998</v>
      </c>
      <c r="V1099" s="78">
        <v>2340.92</v>
      </c>
      <c r="W1099" s="78">
        <v>2341.9499999999998</v>
      </c>
      <c r="X1099" s="78">
        <v>35141461</v>
      </c>
    </row>
    <row r="1100" spans="1:24" x14ac:dyDescent="0.2">
      <c r="A1100" s="78" t="s">
        <v>1257</v>
      </c>
      <c r="B1100" s="78">
        <v>12.22</v>
      </c>
      <c r="C1100" s="78">
        <v>12.39</v>
      </c>
      <c r="D1100" s="78">
        <v>11.47</v>
      </c>
      <c r="E1100" s="78">
        <v>11.47</v>
      </c>
      <c r="F1100" s="78">
        <v>9017702</v>
      </c>
      <c r="G1100" s="78">
        <v>12.98</v>
      </c>
      <c r="H1100" s="78">
        <v>13.93</v>
      </c>
      <c r="I1100" s="78">
        <v>13.71</v>
      </c>
      <c r="J1100" s="78">
        <v>16</v>
      </c>
      <c r="K1100" s="78" t="s">
        <v>162</v>
      </c>
      <c r="L1100" s="78">
        <v>0</v>
      </c>
      <c r="M1100" s="78">
        <v>90177.02</v>
      </c>
      <c r="N1100" s="78">
        <v>99317.35</v>
      </c>
      <c r="O1100" s="78">
        <v>117998.93</v>
      </c>
      <c r="P1100" s="78">
        <v>36.47</v>
      </c>
      <c r="Q1100" s="78" t="s">
        <v>162</v>
      </c>
      <c r="R1100" s="78">
        <v>19.43</v>
      </c>
      <c r="S1100" s="78" t="s">
        <v>162</v>
      </c>
      <c r="T1100" s="78">
        <v>2222.54</v>
      </c>
      <c r="U1100" s="78">
        <v>2246.5500000000002</v>
      </c>
      <c r="V1100" s="78">
        <v>2152.61</v>
      </c>
      <c r="W1100" s="78">
        <v>2152.61</v>
      </c>
      <c r="X1100" s="78">
        <v>23049576</v>
      </c>
    </row>
    <row r="1101" spans="1:24" x14ac:dyDescent="0.2">
      <c r="A1101" s="78" t="s">
        <v>1258</v>
      </c>
      <c r="B1101" s="78">
        <v>10.49</v>
      </c>
      <c r="C1101" s="78">
        <v>10.84</v>
      </c>
      <c r="D1101" s="78">
        <v>10.32</v>
      </c>
      <c r="E1101" s="78">
        <v>10.32</v>
      </c>
      <c r="F1101" s="78">
        <v>9161552</v>
      </c>
      <c r="G1101" s="78">
        <v>12.32</v>
      </c>
      <c r="H1101" s="78">
        <v>13.5</v>
      </c>
      <c r="I1101" s="78">
        <v>13.6</v>
      </c>
      <c r="J1101" s="78">
        <v>15.9</v>
      </c>
      <c r="K1101" s="78" t="s">
        <v>162</v>
      </c>
      <c r="L1101" s="78">
        <v>0</v>
      </c>
      <c r="M1101" s="78">
        <v>91615.52</v>
      </c>
      <c r="N1101" s="78">
        <v>90111.14</v>
      </c>
      <c r="O1101" s="78">
        <v>111718.84</v>
      </c>
      <c r="P1101" s="78">
        <v>32.33</v>
      </c>
      <c r="Q1101" s="78" t="s">
        <v>162</v>
      </c>
      <c r="R1101" s="78">
        <v>18.37</v>
      </c>
      <c r="S1101" s="78" t="s">
        <v>162</v>
      </c>
      <c r="T1101" s="78">
        <v>1996.04</v>
      </c>
      <c r="U1101" s="78">
        <v>2048.0300000000002</v>
      </c>
      <c r="V1101" s="78">
        <v>1987.12</v>
      </c>
      <c r="W1101" s="78">
        <v>1990.71</v>
      </c>
      <c r="X1101" s="78">
        <v>27176061</v>
      </c>
    </row>
    <row r="1102" spans="1:24" x14ac:dyDescent="0.2">
      <c r="A1102" s="78" t="s">
        <v>1259</v>
      </c>
      <c r="B1102" s="78">
        <v>10.4</v>
      </c>
      <c r="C1102" s="78">
        <v>11.03</v>
      </c>
      <c r="D1102" s="78">
        <v>10.02</v>
      </c>
      <c r="E1102" s="78">
        <v>10.38</v>
      </c>
      <c r="F1102" s="78">
        <v>12468353</v>
      </c>
      <c r="G1102" s="78">
        <v>11.62</v>
      </c>
      <c r="H1102" s="78">
        <v>13.08</v>
      </c>
      <c r="I1102" s="78">
        <v>13.44</v>
      </c>
      <c r="J1102" s="78">
        <v>15.79</v>
      </c>
      <c r="K1102" s="78" t="s">
        <v>162</v>
      </c>
      <c r="L1102" s="78">
        <v>0</v>
      </c>
      <c r="M1102" s="78">
        <v>124683.53</v>
      </c>
      <c r="N1102" s="78">
        <v>93563.8</v>
      </c>
      <c r="O1102" s="78">
        <v>112908.88</v>
      </c>
      <c r="P1102" s="78">
        <v>42.59</v>
      </c>
      <c r="Q1102" s="78" t="s">
        <v>162</v>
      </c>
      <c r="R1102" s="78">
        <v>22.59</v>
      </c>
      <c r="S1102" s="78" t="s">
        <v>162</v>
      </c>
      <c r="T1102" s="78">
        <v>1975.92</v>
      </c>
      <c r="U1102" s="78">
        <v>2044.66</v>
      </c>
      <c r="V1102" s="78">
        <v>1875.03</v>
      </c>
      <c r="W1102" s="78">
        <v>1890.04</v>
      </c>
      <c r="X1102" s="78">
        <v>46445009</v>
      </c>
    </row>
    <row r="1103" spans="1:24" x14ac:dyDescent="0.2">
      <c r="A1103" s="78" t="s">
        <v>1260</v>
      </c>
      <c r="B1103" s="78">
        <v>10.74</v>
      </c>
      <c r="C1103" s="78">
        <v>10.88</v>
      </c>
      <c r="D1103" s="78">
        <v>10.18</v>
      </c>
      <c r="E1103" s="78">
        <v>10.82</v>
      </c>
      <c r="F1103" s="78">
        <v>8584168</v>
      </c>
      <c r="G1103" s="78">
        <v>11.15</v>
      </c>
      <c r="H1103" s="78">
        <v>12.65</v>
      </c>
      <c r="I1103" s="78">
        <v>13.32</v>
      </c>
      <c r="J1103" s="78">
        <v>15.68</v>
      </c>
      <c r="K1103" s="78" t="s">
        <v>162</v>
      </c>
      <c r="L1103" s="78">
        <v>0</v>
      </c>
      <c r="M1103" s="78">
        <v>85841.68</v>
      </c>
      <c r="N1103" s="78">
        <v>96417.82</v>
      </c>
      <c r="O1103" s="78">
        <v>105848.68</v>
      </c>
      <c r="P1103" s="78">
        <v>46.57</v>
      </c>
      <c r="Q1103" s="78" t="s">
        <v>162</v>
      </c>
      <c r="R1103" s="78">
        <v>20.43</v>
      </c>
      <c r="S1103" s="78" t="s">
        <v>162</v>
      </c>
      <c r="T1103" s="78">
        <v>1924.78</v>
      </c>
      <c r="U1103" s="78">
        <v>1959.98</v>
      </c>
      <c r="V1103" s="78">
        <v>1843.19</v>
      </c>
      <c r="W1103" s="78">
        <v>1959.49</v>
      </c>
      <c r="X1103" s="78">
        <v>40510061</v>
      </c>
    </row>
    <row r="1104" spans="1:24" x14ac:dyDescent="0.2">
      <c r="A1104" s="78" t="s">
        <v>1261</v>
      </c>
      <c r="B1104" s="78">
        <v>11.05</v>
      </c>
      <c r="C1104" s="78">
        <v>11.64</v>
      </c>
      <c r="D1104" s="78">
        <v>11.01</v>
      </c>
      <c r="E1104" s="78">
        <v>11.63</v>
      </c>
      <c r="F1104" s="78">
        <v>9287685</v>
      </c>
      <c r="G1104" s="78">
        <v>10.92</v>
      </c>
      <c r="H1104" s="78">
        <v>12.32</v>
      </c>
      <c r="I1104" s="78">
        <v>13.26</v>
      </c>
      <c r="J1104" s="78">
        <v>15.59</v>
      </c>
      <c r="K1104" s="78" t="s">
        <v>162</v>
      </c>
      <c r="L1104" s="78">
        <v>0</v>
      </c>
      <c r="M1104" s="78">
        <v>92876.85</v>
      </c>
      <c r="N1104" s="78">
        <v>97038.92</v>
      </c>
      <c r="O1104" s="78">
        <v>101513.12</v>
      </c>
      <c r="P1104" s="78">
        <v>47.27</v>
      </c>
      <c r="Q1104" s="78" t="s">
        <v>162</v>
      </c>
      <c r="R1104" s="78">
        <v>22.91</v>
      </c>
      <c r="S1104" s="78" t="s">
        <v>162</v>
      </c>
      <c r="T1104" s="78">
        <v>1990.35</v>
      </c>
      <c r="U1104" s="78">
        <v>2086.87</v>
      </c>
      <c r="V1104" s="78">
        <v>1960.39</v>
      </c>
      <c r="W1104" s="78">
        <v>2082.12</v>
      </c>
      <c r="X1104" s="78">
        <v>45280232</v>
      </c>
    </row>
    <row r="1105" spans="1:24" x14ac:dyDescent="0.2">
      <c r="A1105" s="78" t="s">
        <v>1262</v>
      </c>
      <c r="B1105" s="78">
        <v>11.4</v>
      </c>
      <c r="C1105" s="78">
        <v>11.66</v>
      </c>
      <c r="D1105" s="78">
        <v>11.1</v>
      </c>
      <c r="E1105" s="78">
        <v>11.25</v>
      </c>
      <c r="F1105" s="78">
        <v>8198803</v>
      </c>
      <c r="G1105" s="78">
        <v>10.88</v>
      </c>
      <c r="H1105" s="78">
        <v>11.93</v>
      </c>
      <c r="I1105" s="78">
        <v>13.19</v>
      </c>
      <c r="J1105" s="78">
        <v>15.5</v>
      </c>
      <c r="K1105" s="78" t="s">
        <v>162</v>
      </c>
      <c r="L1105" s="78">
        <v>0</v>
      </c>
      <c r="M1105" s="78">
        <v>81988.03</v>
      </c>
      <c r="N1105" s="78">
        <v>95401.12</v>
      </c>
      <c r="O1105" s="78">
        <v>97359.23</v>
      </c>
      <c r="P1105" s="78">
        <v>48.02</v>
      </c>
      <c r="Q1105" s="78" t="s">
        <v>162</v>
      </c>
      <c r="R1105" s="78">
        <v>25.09</v>
      </c>
      <c r="S1105" s="78" t="s">
        <v>162</v>
      </c>
      <c r="T1105" s="78">
        <v>2056.29</v>
      </c>
      <c r="U1105" s="78">
        <v>2058.85</v>
      </c>
      <c r="V1105" s="78">
        <v>1987.58</v>
      </c>
      <c r="W1105" s="78">
        <v>1996.87</v>
      </c>
      <c r="X1105" s="78">
        <v>35634528</v>
      </c>
    </row>
    <row r="1106" spans="1:24" x14ac:dyDescent="0.2">
      <c r="A1106" s="78" t="s">
        <v>1263</v>
      </c>
      <c r="B1106" s="78">
        <v>11.07</v>
      </c>
      <c r="C1106" s="78">
        <v>11.07</v>
      </c>
      <c r="D1106" s="78">
        <v>10.210000000000001</v>
      </c>
      <c r="E1106" s="78">
        <v>10.25</v>
      </c>
      <c r="F1106" s="78">
        <v>6852402</v>
      </c>
      <c r="G1106" s="78">
        <v>10.87</v>
      </c>
      <c r="H1106" s="78">
        <v>11.59</v>
      </c>
      <c r="I1106" s="78">
        <v>13.01</v>
      </c>
      <c r="J1106" s="78">
        <v>15.42</v>
      </c>
      <c r="K1106" s="78" t="s">
        <v>162</v>
      </c>
      <c r="L1106" s="78">
        <v>0</v>
      </c>
      <c r="M1106" s="78">
        <v>68524.02</v>
      </c>
      <c r="N1106" s="78">
        <v>90782.82</v>
      </c>
      <c r="O1106" s="78">
        <v>90446.98</v>
      </c>
      <c r="P1106" s="78">
        <v>45.59</v>
      </c>
      <c r="Q1106" s="78" t="s">
        <v>162</v>
      </c>
      <c r="R1106" s="78">
        <v>23.36</v>
      </c>
      <c r="S1106" s="78" t="s">
        <v>162</v>
      </c>
      <c r="T1106" s="78">
        <v>1959.46</v>
      </c>
      <c r="U1106" s="78">
        <v>1959.46</v>
      </c>
      <c r="V1106" s="78">
        <v>1877.36</v>
      </c>
      <c r="W1106" s="78">
        <v>1889.49</v>
      </c>
      <c r="X1106" s="78">
        <v>31889888</v>
      </c>
    </row>
    <row r="1107" spans="1:24" x14ac:dyDescent="0.2">
      <c r="A1107" s="78" t="s">
        <v>1264</v>
      </c>
      <c r="B1107" s="78">
        <v>9.4</v>
      </c>
      <c r="C1107" s="78">
        <v>10.68</v>
      </c>
      <c r="D1107" s="78">
        <v>9.4</v>
      </c>
      <c r="E1107" s="78">
        <v>9.83</v>
      </c>
      <c r="F1107" s="78">
        <v>6183516</v>
      </c>
      <c r="G1107" s="78">
        <v>10.76</v>
      </c>
      <c r="H1107" s="78">
        <v>11.19</v>
      </c>
      <c r="I1107" s="78">
        <v>12.81</v>
      </c>
      <c r="J1107" s="78">
        <v>15.32</v>
      </c>
      <c r="K1107" s="78" t="s">
        <v>162</v>
      </c>
      <c r="L1107" s="78">
        <v>0</v>
      </c>
      <c r="M1107" s="78">
        <v>61835.16</v>
      </c>
      <c r="N1107" s="78">
        <v>78213.149999999994</v>
      </c>
      <c r="O1107" s="78">
        <v>85888.47</v>
      </c>
      <c r="P1107" s="78">
        <v>48.16</v>
      </c>
      <c r="Q1107" s="78" t="s">
        <v>162</v>
      </c>
      <c r="R1107" s="78">
        <v>22.52</v>
      </c>
      <c r="S1107" s="78" t="s">
        <v>162</v>
      </c>
      <c r="T1107" s="78">
        <v>1787.71</v>
      </c>
      <c r="U1107" s="78">
        <v>1953.91</v>
      </c>
      <c r="V1107" s="78">
        <v>1779.18</v>
      </c>
      <c r="W1107" s="78">
        <v>1855.03</v>
      </c>
      <c r="X1107" s="78">
        <v>38372944</v>
      </c>
    </row>
    <row r="1108" spans="1:24" x14ac:dyDescent="0.2">
      <c r="A1108" s="78" t="s">
        <v>1265</v>
      </c>
      <c r="B1108" s="78">
        <v>10.11</v>
      </c>
      <c r="C1108" s="78">
        <v>10.43</v>
      </c>
      <c r="D1108" s="78">
        <v>10.050000000000001</v>
      </c>
      <c r="E1108" s="78">
        <v>10.130000000000001</v>
      </c>
      <c r="F1108" s="78">
        <v>5273948</v>
      </c>
      <c r="G1108" s="78">
        <v>10.62</v>
      </c>
      <c r="H1108" s="78">
        <v>10.88</v>
      </c>
      <c r="I1108" s="78">
        <v>12.64</v>
      </c>
      <c r="J1108" s="78">
        <v>15.21</v>
      </c>
      <c r="K1108" s="78" t="s">
        <v>162</v>
      </c>
      <c r="L1108" s="78">
        <v>0</v>
      </c>
      <c r="M1108" s="78">
        <v>52739.48</v>
      </c>
      <c r="N1108" s="78">
        <v>71592.710000000006</v>
      </c>
      <c r="O1108" s="78">
        <v>84005.27</v>
      </c>
      <c r="P1108" s="78">
        <v>46.77</v>
      </c>
      <c r="Q1108" s="78" t="s">
        <v>162</v>
      </c>
      <c r="R1108" s="78">
        <v>23.36</v>
      </c>
      <c r="S1108" s="78" t="s">
        <v>162</v>
      </c>
      <c r="T1108" s="78">
        <v>1882.86</v>
      </c>
      <c r="U1108" s="78">
        <v>1953.4</v>
      </c>
      <c r="V1108" s="78">
        <v>1878.26</v>
      </c>
      <c r="W1108" s="78">
        <v>1893.52</v>
      </c>
      <c r="X1108" s="78">
        <v>37806241</v>
      </c>
    </row>
    <row r="1109" spans="1:24" x14ac:dyDescent="0.2">
      <c r="A1109" s="78" t="s">
        <v>1266</v>
      </c>
      <c r="B1109" s="78">
        <v>10.050000000000001</v>
      </c>
      <c r="C1109" s="78">
        <v>10.89</v>
      </c>
      <c r="D1109" s="78">
        <v>10.050000000000001</v>
      </c>
      <c r="E1109" s="78">
        <v>10.74</v>
      </c>
      <c r="F1109" s="78">
        <v>4860763</v>
      </c>
      <c r="G1109" s="78">
        <v>10.44</v>
      </c>
      <c r="H1109" s="78">
        <v>10.68</v>
      </c>
      <c r="I1109" s="78">
        <v>12.47</v>
      </c>
      <c r="J1109" s="78">
        <v>15.12</v>
      </c>
      <c r="K1109" s="78" t="s">
        <v>162</v>
      </c>
      <c r="L1109" s="78">
        <v>0</v>
      </c>
      <c r="M1109" s="78">
        <v>48607.63</v>
      </c>
      <c r="N1109" s="78">
        <v>62738.86</v>
      </c>
      <c r="O1109" s="78">
        <v>79888.89</v>
      </c>
      <c r="P1109" s="78">
        <v>52.25</v>
      </c>
      <c r="Q1109" s="78" t="s">
        <v>162</v>
      </c>
      <c r="R1109" s="78">
        <v>22.46</v>
      </c>
      <c r="S1109" s="78" t="s">
        <v>162</v>
      </c>
      <c r="T1109" s="78">
        <v>1875.67</v>
      </c>
      <c r="U1109" s="78">
        <v>2004.81</v>
      </c>
      <c r="V1109" s="78">
        <v>1859.21</v>
      </c>
      <c r="W1109" s="78">
        <v>2001.16</v>
      </c>
      <c r="X1109" s="78">
        <v>36849649</v>
      </c>
    </row>
    <row r="1110" spans="1:24" x14ac:dyDescent="0.2">
      <c r="A1110" s="78" t="s">
        <v>1267</v>
      </c>
      <c r="B1110" s="78">
        <v>10.89</v>
      </c>
      <c r="C1110" s="78">
        <v>11.2</v>
      </c>
      <c r="D1110" s="78">
        <v>10.73</v>
      </c>
      <c r="E1110" s="78">
        <v>11.07</v>
      </c>
      <c r="F1110" s="78">
        <v>10283021</v>
      </c>
      <c r="G1110" s="78">
        <v>10.4</v>
      </c>
      <c r="H1110" s="78">
        <v>10.64</v>
      </c>
      <c r="I1110" s="78">
        <v>12.29</v>
      </c>
      <c r="J1110" s="78">
        <v>15.02</v>
      </c>
      <c r="K1110" s="78" t="s">
        <v>162</v>
      </c>
      <c r="L1110" s="78">
        <v>0</v>
      </c>
      <c r="M1110" s="78">
        <v>102830.21</v>
      </c>
      <c r="N1110" s="78">
        <v>66907.3</v>
      </c>
      <c r="O1110" s="78">
        <v>81154.210000000006</v>
      </c>
      <c r="P1110" s="78">
        <v>56.13</v>
      </c>
      <c r="Q1110" s="78" t="s">
        <v>162</v>
      </c>
      <c r="R1110" s="78">
        <v>19.13</v>
      </c>
      <c r="S1110" s="78" t="s">
        <v>162</v>
      </c>
      <c r="T1110" s="78">
        <v>2023.31</v>
      </c>
      <c r="U1110" s="78">
        <v>2102.23</v>
      </c>
      <c r="V1110" s="78">
        <v>2017.1</v>
      </c>
      <c r="W1110" s="78">
        <v>2071.7199999999998</v>
      </c>
      <c r="X1110" s="78">
        <v>50760168</v>
      </c>
    </row>
    <row r="1111" spans="1:24" x14ac:dyDescent="0.2">
      <c r="A1111" s="78" t="s">
        <v>1268</v>
      </c>
      <c r="B1111" s="78">
        <v>10.89</v>
      </c>
      <c r="C1111" s="78">
        <v>11.02</v>
      </c>
      <c r="D1111" s="78">
        <v>10.76</v>
      </c>
      <c r="E1111" s="78">
        <v>10.81</v>
      </c>
      <c r="F1111" s="78">
        <v>5472646</v>
      </c>
      <c r="G1111" s="78">
        <v>10.52</v>
      </c>
      <c r="H1111" s="78">
        <v>10.69</v>
      </c>
      <c r="I1111" s="78">
        <v>12.1</v>
      </c>
      <c r="J1111" s="78">
        <v>14.91</v>
      </c>
      <c r="K1111" s="78" t="s">
        <v>162</v>
      </c>
      <c r="L1111" s="78">
        <v>0</v>
      </c>
      <c r="M1111" s="78">
        <v>54726.46</v>
      </c>
      <c r="N1111" s="78">
        <v>64147.79</v>
      </c>
      <c r="O1111" s="78">
        <v>77465.3</v>
      </c>
      <c r="P1111" s="78">
        <v>55.29</v>
      </c>
      <c r="Q1111" s="78" t="s">
        <v>162</v>
      </c>
      <c r="R1111" s="78">
        <v>18.3</v>
      </c>
      <c r="S1111" s="78" t="s">
        <v>162</v>
      </c>
      <c r="T1111" s="78">
        <v>2030.03</v>
      </c>
      <c r="U1111" s="78">
        <v>2078.42</v>
      </c>
      <c r="V1111" s="78">
        <v>2024.89</v>
      </c>
      <c r="W1111" s="78">
        <v>2039.12</v>
      </c>
      <c r="X1111" s="78">
        <v>35482570</v>
      </c>
    </row>
    <row r="1112" spans="1:24" x14ac:dyDescent="0.2">
      <c r="A1112" s="78" t="s">
        <v>1269</v>
      </c>
      <c r="B1112" s="78">
        <v>10.83</v>
      </c>
      <c r="C1112" s="78">
        <v>10.98</v>
      </c>
      <c r="D1112" s="78">
        <v>10.75</v>
      </c>
      <c r="E1112" s="78">
        <v>10.9</v>
      </c>
      <c r="F1112" s="78">
        <v>4230061</v>
      </c>
      <c r="G1112" s="78">
        <v>10.73</v>
      </c>
      <c r="H1112" s="78">
        <v>10.74</v>
      </c>
      <c r="I1112" s="78">
        <v>11.91</v>
      </c>
      <c r="J1112" s="78">
        <v>14.81</v>
      </c>
      <c r="K1112" s="78" t="s">
        <v>162</v>
      </c>
      <c r="L1112" s="78">
        <v>0</v>
      </c>
      <c r="M1112" s="78">
        <v>42300.61</v>
      </c>
      <c r="N1112" s="78">
        <v>60240.88</v>
      </c>
      <c r="O1112" s="78">
        <v>69227.02</v>
      </c>
      <c r="P1112" s="78">
        <v>53.85</v>
      </c>
      <c r="Q1112" s="78" t="s">
        <v>162</v>
      </c>
      <c r="R1112" s="78">
        <v>18.34</v>
      </c>
      <c r="S1112" s="78" t="s">
        <v>162</v>
      </c>
      <c r="T1112" s="78">
        <v>2039.01</v>
      </c>
      <c r="U1112" s="78">
        <v>2084.0500000000002</v>
      </c>
      <c r="V1112" s="78">
        <v>2029.81</v>
      </c>
      <c r="W1112" s="78">
        <v>2060.5</v>
      </c>
      <c r="X1112" s="78">
        <v>32555430</v>
      </c>
    </row>
    <row r="1113" spans="1:24" x14ac:dyDescent="0.2">
      <c r="A1113" s="78" t="s">
        <v>1270</v>
      </c>
      <c r="B1113" s="78">
        <v>10.99</v>
      </c>
      <c r="C1113" s="78">
        <v>11.05</v>
      </c>
      <c r="D1113" s="78">
        <v>9.81</v>
      </c>
      <c r="E1113" s="78">
        <v>9.81</v>
      </c>
      <c r="F1113" s="78">
        <v>7458829</v>
      </c>
      <c r="G1113" s="78">
        <v>10.67</v>
      </c>
      <c r="H1113" s="78">
        <v>10.64</v>
      </c>
      <c r="I1113" s="78">
        <v>11.65</v>
      </c>
      <c r="J1113" s="78">
        <v>14.66</v>
      </c>
      <c r="K1113" s="78" t="s">
        <v>162</v>
      </c>
      <c r="L1113" s="78">
        <v>0</v>
      </c>
      <c r="M1113" s="78">
        <v>74588.289999999994</v>
      </c>
      <c r="N1113" s="78">
        <v>64610.64</v>
      </c>
      <c r="O1113" s="78">
        <v>68101.67</v>
      </c>
      <c r="P1113" s="78">
        <v>51.9</v>
      </c>
      <c r="Q1113" s="78" t="s">
        <v>162</v>
      </c>
      <c r="R1113" s="78">
        <v>16.54</v>
      </c>
      <c r="S1113" s="78" t="s">
        <v>162</v>
      </c>
      <c r="T1113" s="78">
        <v>2068.1999999999998</v>
      </c>
      <c r="U1113" s="78">
        <v>2075.67</v>
      </c>
      <c r="V1113" s="78">
        <v>1905.2</v>
      </c>
      <c r="W1113" s="78">
        <v>1906.21</v>
      </c>
      <c r="X1113" s="78">
        <v>34890885</v>
      </c>
    </row>
    <row r="1114" spans="1:24" x14ac:dyDescent="0.2">
      <c r="A1114" s="78" t="s">
        <v>1271</v>
      </c>
      <c r="B1114" s="78">
        <v>9.68</v>
      </c>
      <c r="C1114" s="78">
        <v>9.8000000000000007</v>
      </c>
      <c r="D1114" s="78">
        <v>9.23</v>
      </c>
      <c r="E1114" s="78">
        <v>9.3800000000000008</v>
      </c>
      <c r="F1114" s="78">
        <v>4631691</v>
      </c>
      <c r="G1114" s="78">
        <v>10.39</v>
      </c>
      <c r="H1114" s="78">
        <v>10.42</v>
      </c>
      <c r="I1114" s="78">
        <v>11.37</v>
      </c>
      <c r="J1114" s="78">
        <v>14.5</v>
      </c>
      <c r="K1114" s="78" t="s">
        <v>162</v>
      </c>
      <c r="L1114" s="78">
        <v>0</v>
      </c>
      <c r="M1114" s="78">
        <v>46316.91</v>
      </c>
      <c r="N1114" s="78">
        <v>64152.5</v>
      </c>
      <c r="O1114" s="78">
        <v>63445.68</v>
      </c>
      <c r="P1114" s="78">
        <v>54.08</v>
      </c>
      <c r="Q1114" s="78" t="s">
        <v>162</v>
      </c>
      <c r="R1114" s="78">
        <v>16.41</v>
      </c>
      <c r="S1114" s="78" t="s">
        <v>162</v>
      </c>
      <c r="T1114" s="78">
        <v>1843.23</v>
      </c>
      <c r="U1114" s="78">
        <v>1892.81</v>
      </c>
      <c r="V1114" s="78">
        <v>1794.29</v>
      </c>
      <c r="W1114" s="78">
        <v>1797.56</v>
      </c>
      <c r="X1114" s="78">
        <v>33039214</v>
      </c>
    </row>
    <row r="1115" spans="1:24" x14ac:dyDescent="0.2">
      <c r="A1115" s="78" t="s">
        <v>1272</v>
      </c>
      <c r="B1115" s="78">
        <v>9.4600000000000009</v>
      </c>
      <c r="C1115" s="78">
        <v>10.32</v>
      </c>
      <c r="D1115" s="78">
        <v>9.3800000000000008</v>
      </c>
      <c r="E1115" s="78">
        <v>10.29</v>
      </c>
      <c r="F1115" s="78">
        <v>7231379</v>
      </c>
      <c r="G1115" s="78">
        <v>10.24</v>
      </c>
      <c r="H1115" s="78">
        <v>10.32</v>
      </c>
      <c r="I1115" s="78">
        <v>11.13</v>
      </c>
      <c r="J1115" s="78">
        <v>14.33</v>
      </c>
      <c r="K1115" s="78" t="s">
        <v>162</v>
      </c>
      <c r="L1115" s="78">
        <v>0</v>
      </c>
      <c r="M1115" s="78">
        <v>72313.789999999994</v>
      </c>
      <c r="N1115" s="78">
        <v>58049.21</v>
      </c>
      <c r="O1115" s="78">
        <v>62478.26</v>
      </c>
      <c r="P1115" s="78">
        <v>54.66</v>
      </c>
      <c r="Q1115" s="78" t="s">
        <v>162</v>
      </c>
      <c r="R1115" s="78">
        <v>18.920000000000002</v>
      </c>
      <c r="S1115" s="78" t="s">
        <v>162</v>
      </c>
      <c r="T1115" s="78">
        <v>1813.73</v>
      </c>
      <c r="U1115" s="78">
        <v>1928.78</v>
      </c>
      <c r="V1115" s="78">
        <v>1808.75</v>
      </c>
      <c r="W1115" s="78">
        <v>1926.25</v>
      </c>
      <c r="X1115" s="78">
        <v>39024402</v>
      </c>
    </row>
    <row r="1116" spans="1:24" x14ac:dyDescent="0.2">
      <c r="A1116" s="78" t="s">
        <v>1273</v>
      </c>
      <c r="B1116" s="78">
        <v>10.01</v>
      </c>
      <c r="C1116" s="78">
        <v>10.66</v>
      </c>
      <c r="D1116" s="78">
        <v>9.9499999999999993</v>
      </c>
      <c r="E1116" s="78">
        <v>10.119999999999999</v>
      </c>
      <c r="F1116" s="78">
        <v>7753338</v>
      </c>
      <c r="G1116" s="78">
        <v>10.1</v>
      </c>
      <c r="H1116" s="78">
        <v>10.31</v>
      </c>
      <c r="I1116" s="78">
        <v>10.95</v>
      </c>
      <c r="J1116" s="78">
        <v>14.16</v>
      </c>
      <c r="K1116" s="78" t="s">
        <v>162</v>
      </c>
      <c r="L1116" s="78">
        <v>0</v>
      </c>
      <c r="M1116" s="78">
        <v>77533.38</v>
      </c>
      <c r="N1116" s="78">
        <v>62610.6</v>
      </c>
      <c r="O1116" s="78">
        <v>63379.19</v>
      </c>
      <c r="P1116" s="78">
        <v>51.36</v>
      </c>
      <c r="Q1116" s="78" t="s">
        <v>162</v>
      </c>
      <c r="R1116" s="78">
        <v>16.600000000000001</v>
      </c>
      <c r="S1116" s="78" t="s">
        <v>162</v>
      </c>
      <c r="T1116" s="78">
        <v>1943.29</v>
      </c>
      <c r="U1116" s="78">
        <v>2020.55</v>
      </c>
      <c r="V1116" s="78">
        <v>1922.8</v>
      </c>
      <c r="W1116" s="78">
        <v>1933.3</v>
      </c>
      <c r="X1116" s="78">
        <v>47985104</v>
      </c>
    </row>
    <row r="1117" spans="1:24" x14ac:dyDescent="0.2">
      <c r="A1117" s="78" t="s">
        <v>1274</v>
      </c>
      <c r="B1117" s="78">
        <v>10.18</v>
      </c>
      <c r="C1117" s="78">
        <v>10.55</v>
      </c>
      <c r="D1117" s="78">
        <v>9.98</v>
      </c>
      <c r="E1117" s="78">
        <v>10.4</v>
      </c>
      <c r="F1117" s="78">
        <v>6181047</v>
      </c>
      <c r="G1117" s="78">
        <v>10</v>
      </c>
      <c r="H1117" s="78">
        <v>10.36</v>
      </c>
      <c r="I1117" s="78">
        <v>10.78</v>
      </c>
      <c r="J1117" s="78">
        <v>13.99</v>
      </c>
      <c r="K1117" s="78" t="s">
        <v>162</v>
      </c>
      <c r="L1117" s="78">
        <v>0</v>
      </c>
      <c r="M1117" s="78">
        <v>61810.47</v>
      </c>
      <c r="N1117" s="78">
        <v>66512.570000000007</v>
      </c>
      <c r="O1117" s="78">
        <v>63376.72</v>
      </c>
      <c r="P1117" s="78">
        <v>54.2</v>
      </c>
      <c r="Q1117" s="78" t="s">
        <v>162</v>
      </c>
      <c r="R1117" s="78">
        <v>14.72</v>
      </c>
      <c r="S1117" s="78" t="s">
        <v>162</v>
      </c>
      <c r="T1117" s="78">
        <v>1948.12</v>
      </c>
      <c r="U1117" s="78">
        <v>1995.5</v>
      </c>
      <c r="V1117" s="78">
        <v>1922.14</v>
      </c>
      <c r="W1117" s="78">
        <v>1983.3</v>
      </c>
      <c r="X1117" s="78">
        <v>37674215</v>
      </c>
    </row>
    <row r="1118" spans="1:24" x14ac:dyDescent="0.2">
      <c r="A1118" s="78" t="s">
        <v>1275</v>
      </c>
      <c r="B1118" s="78">
        <v>10.25</v>
      </c>
      <c r="C1118" s="78">
        <v>11.42</v>
      </c>
      <c r="D1118" s="78">
        <v>10.18</v>
      </c>
      <c r="E1118" s="78">
        <v>11.01</v>
      </c>
      <c r="F1118" s="78">
        <v>7134116</v>
      </c>
      <c r="G1118" s="78">
        <v>10.24</v>
      </c>
      <c r="H1118" s="78">
        <v>10.45</v>
      </c>
      <c r="I1118" s="78">
        <v>10.67</v>
      </c>
      <c r="J1118" s="78">
        <v>13.82</v>
      </c>
      <c r="K1118" s="78" t="s">
        <v>162</v>
      </c>
      <c r="L1118" s="78">
        <v>0</v>
      </c>
      <c r="M1118" s="78">
        <v>71341.16</v>
      </c>
      <c r="N1118" s="78">
        <v>65863.14</v>
      </c>
      <c r="O1118" s="78">
        <v>65236.89</v>
      </c>
      <c r="P1118" s="78">
        <v>52.67</v>
      </c>
      <c r="Q1118" s="78" t="s">
        <v>162</v>
      </c>
      <c r="R1118" s="78">
        <v>16.38</v>
      </c>
      <c r="S1118" s="78" t="s">
        <v>162</v>
      </c>
      <c r="T1118" s="78">
        <v>1950.33</v>
      </c>
      <c r="U1118" s="78">
        <v>2080.2199999999998</v>
      </c>
      <c r="V1118" s="78">
        <v>1945.35</v>
      </c>
      <c r="W1118" s="78">
        <v>2079.06</v>
      </c>
      <c r="X1118" s="78">
        <v>43477603</v>
      </c>
    </row>
    <row r="1119" spans="1:24" x14ac:dyDescent="0.2">
      <c r="A1119" s="78" t="s">
        <v>1276</v>
      </c>
      <c r="B1119" s="78">
        <v>10.91</v>
      </c>
      <c r="C1119" s="78">
        <v>11.14</v>
      </c>
      <c r="D1119" s="78">
        <v>10.75</v>
      </c>
      <c r="E1119" s="78">
        <v>10.92</v>
      </c>
      <c r="F1119" s="78">
        <v>6926326</v>
      </c>
      <c r="G1119" s="78">
        <v>10.55</v>
      </c>
      <c r="H1119" s="78">
        <v>10.47</v>
      </c>
      <c r="I1119" s="78">
        <v>10.58</v>
      </c>
      <c r="J1119" s="78">
        <v>13.61</v>
      </c>
      <c r="K1119" s="78" t="s">
        <v>162</v>
      </c>
      <c r="L1119" s="78">
        <v>0</v>
      </c>
      <c r="M1119" s="78">
        <v>69263.259999999995</v>
      </c>
      <c r="N1119" s="78">
        <v>70452.41</v>
      </c>
      <c r="O1119" s="78">
        <v>67302.45</v>
      </c>
      <c r="P1119" s="78">
        <v>51.95</v>
      </c>
      <c r="Q1119" s="78" t="s">
        <v>162</v>
      </c>
      <c r="R1119" s="78">
        <v>18.07</v>
      </c>
      <c r="S1119" s="78" t="s">
        <v>162</v>
      </c>
      <c r="T1119" s="78">
        <v>2082.34</v>
      </c>
      <c r="U1119" s="78">
        <v>2108.56</v>
      </c>
      <c r="V1119" s="78">
        <v>2042.13</v>
      </c>
      <c r="W1119" s="78">
        <v>2078.7199999999998</v>
      </c>
      <c r="X1119" s="78">
        <v>47584444</v>
      </c>
    </row>
    <row r="1120" spans="1:24" x14ac:dyDescent="0.2">
      <c r="A1120" s="78" t="s">
        <v>1277</v>
      </c>
      <c r="B1120" s="78">
        <v>10.72</v>
      </c>
      <c r="C1120" s="78">
        <v>10.89</v>
      </c>
      <c r="D1120" s="78">
        <v>10.55</v>
      </c>
      <c r="E1120" s="78">
        <v>10.64</v>
      </c>
      <c r="F1120" s="78">
        <v>4785180</v>
      </c>
      <c r="G1120" s="78">
        <v>10.62</v>
      </c>
      <c r="H1120" s="78">
        <v>10.43</v>
      </c>
      <c r="I1120" s="78">
        <v>10.53</v>
      </c>
      <c r="J1120" s="78">
        <v>13.4</v>
      </c>
      <c r="K1120" s="78" t="s">
        <v>162</v>
      </c>
      <c r="L1120" s="78">
        <v>0</v>
      </c>
      <c r="M1120" s="78">
        <v>47851.8</v>
      </c>
      <c r="N1120" s="78">
        <v>65560.02</v>
      </c>
      <c r="O1120" s="78">
        <v>61804.61</v>
      </c>
      <c r="P1120" s="78">
        <v>50.5</v>
      </c>
      <c r="Q1120" s="78" t="s">
        <v>162</v>
      </c>
      <c r="R1120" s="78">
        <v>17.71</v>
      </c>
      <c r="S1120" s="78" t="s">
        <v>162</v>
      </c>
      <c r="T1120" s="78">
        <v>2039.49</v>
      </c>
      <c r="U1120" s="78">
        <v>2103.2199999999998</v>
      </c>
      <c r="V1120" s="78">
        <v>2036.06</v>
      </c>
      <c r="W1120" s="78">
        <v>2077.9899999999998</v>
      </c>
      <c r="X1120" s="78">
        <v>41306381</v>
      </c>
    </row>
    <row r="1121" spans="1:24" x14ac:dyDescent="0.2">
      <c r="A1121" s="78" t="s">
        <v>1278</v>
      </c>
      <c r="B1121" s="78">
        <v>10.78</v>
      </c>
      <c r="C1121" s="78">
        <v>11.18</v>
      </c>
      <c r="D1121" s="78">
        <v>10.71</v>
      </c>
      <c r="E1121" s="78">
        <v>11.18</v>
      </c>
      <c r="F1121" s="78">
        <v>7591728</v>
      </c>
      <c r="G1121" s="78">
        <v>10.83</v>
      </c>
      <c r="H1121" s="78">
        <v>10.47</v>
      </c>
      <c r="I1121" s="78">
        <v>10.58</v>
      </c>
      <c r="J1121" s="78">
        <v>13.23</v>
      </c>
      <c r="K1121" s="78" t="s">
        <v>162</v>
      </c>
      <c r="L1121" s="78">
        <v>0</v>
      </c>
      <c r="M1121" s="78">
        <v>75917.279999999999</v>
      </c>
      <c r="N1121" s="78">
        <v>65236.79</v>
      </c>
      <c r="O1121" s="78">
        <v>63923.7</v>
      </c>
      <c r="P1121" s="78">
        <v>54.41</v>
      </c>
      <c r="Q1121" s="78" t="s">
        <v>162</v>
      </c>
      <c r="R1121" s="78">
        <v>18.579999999999998</v>
      </c>
      <c r="S1121" s="78" t="s">
        <v>162</v>
      </c>
      <c r="T1121" s="78">
        <v>2090.56</v>
      </c>
      <c r="U1121" s="78">
        <v>2130.4699999999998</v>
      </c>
      <c r="V1121" s="78">
        <v>2084.31</v>
      </c>
      <c r="W1121" s="78">
        <v>2106.59</v>
      </c>
      <c r="X1121" s="78">
        <v>43139456</v>
      </c>
    </row>
    <row r="1122" spans="1:24" x14ac:dyDescent="0.2">
      <c r="A1122" s="78" t="s">
        <v>1279</v>
      </c>
      <c r="B1122" s="78">
        <v>11.15</v>
      </c>
      <c r="C1122" s="78">
        <v>11.39</v>
      </c>
      <c r="D1122" s="78">
        <v>10.72</v>
      </c>
      <c r="E1122" s="78">
        <v>10.86</v>
      </c>
      <c r="F1122" s="78">
        <v>6880392</v>
      </c>
      <c r="G1122" s="78">
        <v>10.92</v>
      </c>
      <c r="H1122" s="78">
        <v>10.46</v>
      </c>
      <c r="I1122" s="78">
        <v>10.6</v>
      </c>
      <c r="J1122" s="78">
        <v>13.04</v>
      </c>
      <c r="K1122" s="78" t="s">
        <v>162</v>
      </c>
      <c r="L1122" s="78">
        <v>0</v>
      </c>
      <c r="M1122" s="78">
        <v>68803.92</v>
      </c>
      <c r="N1122" s="78">
        <v>66635.48</v>
      </c>
      <c r="O1122" s="78">
        <v>66574.02</v>
      </c>
      <c r="P1122" s="78">
        <v>57.56</v>
      </c>
      <c r="Q1122" s="78" t="s">
        <v>162</v>
      </c>
      <c r="R1122" s="78">
        <v>21.88</v>
      </c>
      <c r="S1122" s="78" t="s">
        <v>162</v>
      </c>
      <c r="T1122" s="78">
        <v>2091.86</v>
      </c>
      <c r="U1122" s="78">
        <v>2106.9499999999998</v>
      </c>
      <c r="V1122" s="78">
        <v>2002.45</v>
      </c>
      <c r="W1122" s="78">
        <v>2020.97</v>
      </c>
      <c r="X1122" s="78">
        <v>41100874</v>
      </c>
    </row>
    <row r="1123" spans="1:24" x14ac:dyDescent="0.2">
      <c r="A1123" s="78" t="s">
        <v>1280</v>
      </c>
      <c r="B1123" s="78">
        <v>10.87</v>
      </c>
      <c r="C1123" s="78">
        <v>11.36</v>
      </c>
      <c r="D1123" s="78">
        <v>10.7</v>
      </c>
      <c r="E1123" s="78">
        <v>11.33</v>
      </c>
      <c r="F1123" s="78">
        <v>6427759</v>
      </c>
      <c r="G1123" s="78">
        <v>10.99</v>
      </c>
      <c r="H1123" s="78">
        <v>10.61</v>
      </c>
      <c r="I1123" s="78">
        <v>10.63</v>
      </c>
      <c r="J1123" s="78">
        <v>12.82</v>
      </c>
      <c r="K1123" s="78" t="s">
        <v>162</v>
      </c>
      <c r="L1123" s="78">
        <v>0</v>
      </c>
      <c r="M1123" s="78">
        <v>64277.59</v>
      </c>
      <c r="N1123" s="78">
        <v>65222.77</v>
      </c>
      <c r="O1123" s="78">
        <v>65542.95</v>
      </c>
      <c r="P1123" s="78">
        <v>58.49</v>
      </c>
      <c r="Q1123" s="78" t="s">
        <v>162</v>
      </c>
      <c r="R1123" s="78">
        <v>24.79</v>
      </c>
      <c r="S1123" s="78" t="s">
        <v>162</v>
      </c>
      <c r="T1123" s="78">
        <v>2024.89</v>
      </c>
      <c r="U1123" s="78">
        <v>2124.06</v>
      </c>
      <c r="V1123" s="78">
        <v>2007.92</v>
      </c>
      <c r="W1123" s="78">
        <v>2122.2600000000002</v>
      </c>
      <c r="X1123" s="78">
        <v>37858681</v>
      </c>
    </row>
    <row r="1124" spans="1:24" x14ac:dyDescent="0.2">
      <c r="A1124" s="78" t="s">
        <v>1281</v>
      </c>
      <c r="B1124" s="78">
        <v>11.22</v>
      </c>
      <c r="C1124" s="78">
        <v>11.24</v>
      </c>
      <c r="D1124" s="78">
        <v>10.8</v>
      </c>
      <c r="E1124" s="78">
        <v>11.02</v>
      </c>
      <c r="F1124" s="78">
        <v>5254298</v>
      </c>
      <c r="G1124" s="78">
        <v>11.01</v>
      </c>
      <c r="H1124" s="78">
        <v>10.78</v>
      </c>
      <c r="I1124" s="78">
        <v>10.6</v>
      </c>
      <c r="J1124" s="78">
        <v>12.64</v>
      </c>
      <c r="K1124" s="78" t="s">
        <v>162</v>
      </c>
      <c r="L1124" s="78">
        <v>0</v>
      </c>
      <c r="M1124" s="78">
        <v>52542.98</v>
      </c>
      <c r="N1124" s="78">
        <v>61878.71</v>
      </c>
      <c r="O1124" s="78">
        <v>66165.56</v>
      </c>
      <c r="P1124" s="78">
        <v>56.21</v>
      </c>
      <c r="Q1124" s="78" t="s">
        <v>162</v>
      </c>
      <c r="R1124" s="78">
        <v>22.96</v>
      </c>
      <c r="S1124" s="78" t="s">
        <v>162</v>
      </c>
      <c r="T1124" s="78">
        <v>2089.54</v>
      </c>
      <c r="U1124" s="78">
        <v>2135.5100000000002</v>
      </c>
      <c r="V1124" s="78">
        <v>2075.9699999999998</v>
      </c>
      <c r="W1124" s="78">
        <v>2098.5700000000002</v>
      </c>
      <c r="X1124" s="78">
        <v>38424618</v>
      </c>
    </row>
    <row r="1125" spans="1:24" x14ac:dyDescent="0.2">
      <c r="A1125" s="78" t="s">
        <v>1282</v>
      </c>
      <c r="B1125" s="78">
        <v>11</v>
      </c>
      <c r="C1125" s="78">
        <v>11.07</v>
      </c>
      <c r="D1125" s="78">
        <v>10.73</v>
      </c>
      <c r="E1125" s="78">
        <v>10.88</v>
      </c>
      <c r="F1125" s="78">
        <v>6312099</v>
      </c>
      <c r="G1125" s="78">
        <v>11.05</v>
      </c>
      <c r="H1125" s="78">
        <v>10.84</v>
      </c>
      <c r="I1125" s="78">
        <v>10.58</v>
      </c>
      <c r="J1125" s="78">
        <v>12.5</v>
      </c>
      <c r="K1125" s="78" t="s">
        <v>162</v>
      </c>
      <c r="L1125" s="78">
        <v>0</v>
      </c>
      <c r="M1125" s="78">
        <v>63120.99</v>
      </c>
      <c r="N1125" s="78">
        <v>64932.55</v>
      </c>
      <c r="O1125" s="78">
        <v>65246.28</v>
      </c>
      <c r="P1125" s="78">
        <v>53.61</v>
      </c>
      <c r="Q1125" s="78" t="s">
        <v>162</v>
      </c>
      <c r="R1125" s="78">
        <v>20.23</v>
      </c>
      <c r="S1125" s="78" t="s">
        <v>162</v>
      </c>
      <c r="T1125" s="78">
        <v>2111.9899999999998</v>
      </c>
      <c r="U1125" s="78">
        <v>2124.29</v>
      </c>
      <c r="V1125" s="78">
        <v>2049.4299999999998</v>
      </c>
      <c r="W1125" s="78">
        <v>2082.67</v>
      </c>
      <c r="X1125" s="78">
        <v>29708449</v>
      </c>
    </row>
    <row r="1126" spans="1:24" x14ac:dyDescent="0.2">
      <c r="A1126" s="78" t="s">
        <v>1283</v>
      </c>
      <c r="B1126" s="78">
        <v>11.28</v>
      </c>
      <c r="C1126" s="78">
        <v>11.36</v>
      </c>
      <c r="D1126" s="78">
        <v>11.04</v>
      </c>
      <c r="E1126" s="78">
        <v>11.3</v>
      </c>
      <c r="F1126" s="78">
        <v>7615219</v>
      </c>
      <c r="G1126" s="78">
        <v>11.08</v>
      </c>
      <c r="H1126" s="78">
        <v>10.95</v>
      </c>
      <c r="I1126" s="78">
        <v>10.63</v>
      </c>
      <c r="J1126" s="78">
        <v>12.39</v>
      </c>
      <c r="K1126" s="78" t="s">
        <v>162</v>
      </c>
      <c r="L1126" s="78">
        <v>0</v>
      </c>
      <c r="M1126" s="78">
        <v>76152.19</v>
      </c>
      <c r="N1126" s="78">
        <v>64979.54</v>
      </c>
      <c r="O1126" s="78">
        <v>65108.160000000003</v>
      </c>
      <c r="P1126" s="78">
        <v>54.02</v>
      </c>
      <c r="Q1126" s="78" t="s">
        <v>162</v>
      </c>
      <c r="R1126" s="78">
        <v>17.66</v>
      </c>
      <c r="S1126" s="78" t="s">
        <v>162</v>
      </c>
      <c r="T1126" s="78">
        <v>2153.12</v>
      </c>
      <c r="U1126" s="78">
        <v>2210.04</v>
      </c>
      <c r="V1126" s="78">
        <v>2138.54</v>
      </c>
      <c r="W1126" s="78">
        <v>2190.31</v>
      </c>
      <c r="X1126" s="78">
        <v>42031221</v>
      </c>
    </row>
    <row r="1127" spans="1:24" x14ac:dyDescent="0.2">
      <c r="A1127" s="78" t="s">
        <v>1284</v>
      </c>
      <c r="B1127" s="78">
        <v>11.25</v>
      </c>
      <c r="C1127" s="78">
        <v>11.75</v>
      </c>
      <c r="D1127" s="78">
        <v>11.18</v>
      </c>
      <c r="E1127" s="78">
        <v>11.63</v>
      </c>
      <c r="F1127" s="78">
        <v>7388952</v>
      </c>
      <c r="G1127" s="78">
        <v>11.23</v>
      </c>
      <c r="H1127" s="78">
        <v>11.08</v>
      </c>
      <c r="I1127" s="78">
        <v>10.72</v>
      </c>
      <c r="J1127" s="78">
        <v>12.32</v>
      </c>
      <c r="K1127" s="78" t="s">
        <v>162</v>
      </c>
      <c r="L1127" s="78">
        <v>0</v>
      </c>
      <c r="M1127" s="78">
        <v>73889.52</v>
      </c>
      <c r="N1127" s="78">
        <v>65996.66</v>
      </c>
      <c r="O1127" s="78">
        <v>66316.070000000007</v>
      </c>
      <c r="P1127" s="78">
        <v>50.34</v>
      </c>
      <c r="Q1127" s="78" t="s">
        <v>162</v>
      </c>
      <c r="R1127" s="78">
        <v>19.46</v>
      </c>
      <c r="S1127" s="78" t="s">
        <v>162</v>
      </c>
      <c r="T1127" s="78">
        <v>2190.84</v>
      </c>
      <c r="U1127" s="78">
        <v>2230.0300000000002</v>
      </c>
      <c r="V1127" s="78">
        <v>2184.5500000000002</v>
      </c>
      <c r="W1127" s="78">
        <v>2216.66</v>
      </c>
      <c r="X1127" s="78">
        <v>42927691</v>
      </c>
    </row>
    <row r="1128" spans="1:24" x14ac:dyDescent="0.2">
      <c r="A1128" s="78" t="s">
        <v>1285</v>
      </c>
      <c r="B1128" s="78">
        <v>11.61</v>
      </c>
      <c r="C1128" s="78">
        <v>12.25</v>
      </c>
      <c r="D1128" s="78">
        <v>11.57</v>
      </c>
      <c r="E1128" s="78">
        <v>12.14</v>
      </c>
      <c r="F1128" s="78">
        <v>9298527</v>
      </c>
      <c r="G1128" s="78">
        <v>11.39</v>
      </c>
      <c r="H1128" s="78">
        <v>11.19</v>
      </c>
      <c r="I1128" s="78">
        <v>10.82</v>
      </c>
      <c r="J1128" s="78">
        <v>12.28</v>
      </c>
      <c r="K1128" s="78" t="s">
        <v>162</v>
      </c>
      <c r="L1128" s="78">
        <v>0</v>
      </c>
      <c r="M1128" s="78">
        <v>92985.27</v>
      </c>
      <c r="N1128" s="78">
        <v>71738.19</v>
      </c>
      <c r="O1128" s="78">
        <v>68480.479999999996</v>
      </c>
      <c r="P1128" s="78">
        <v>53.71</v>
      </c>
      <c r="Q1128" s="78" t="s">
        <v>162</v>
      </c>
      <c r="R1128" s="78">
        <v>19.45</v>
      </c>
      <c r="S1128" s="78" t="s">
        <v>162</v>
      </c>
      <c r="T1128" s="78">
        <v>2233.61</v>
      </c>
      <c r="U1128" s="78">
        <v>2344.21</v>
      </c>
      <c r="V1128" s="78">
        <v>2232.27</v>
      </c>
      <c r="W1128" s="78">
        <v>2316.7800000000002</v>
      </c>
      <c r="X1128" s="78">
        <v>55775629</v>
      </c>
    </row>
    <row r="1129" spans="1:24" x14ac:dyDescent="0.2">
      <c r="A1129" s="78" t="s">
        <v>1286</v>
      </c>
      <c r="B1129" s="78">
        <v>12</v>
      </c>
      <c r="C1129" s="78">
        <v>12.18</v>
      </c>
      <c r="D1129" s="78">
        <v>11.91</v>
      </c>
      <c r="E1129" s="78">
        <v>12.17</v>
      </c>
      <c r="F1129" s="78">
        <v>6206059</v>
      </c>
      <c r="G1129" s="78">
        <v>11.62</v>
      </c>
      <c r="H1129" s="78">
        <v>11.32</v>
      </c>
      <c r="I1129" s="78">
        <v>10.89</v>
      </c>
      <c r="J1129" s="78">
        <v>12.27</v>
      </c>
      <c r="K1129" s="78" t="s">
        <v>162</v>
      </c>
      <c r="L1129" s="78">
        <v>0</v>
      </c>
      <c r="M1129" s="78">
        <v>62060.59</v>
      </c>
      <c r="N1129" s="78">
        <v>73641.710000000006</v>
      </c>
      <c r="O1129" s="78">
        <v>67760.210000000006</v>
      </c>
      <c r="P1129" s="78">
        <v>51.62</v>
      </c>
      <c r="Q1129" s="78" t="s">
        <v>162</v>
      </c>
      <c r="R1129" s="78">
        <v>19.510000000000002</v>
      </c>
      <c r="S1129" s="78" t="s">
        <v>162</v>
      </c>
      <c r="T1129" s="78">
        <v>2297.9299999999998</v>
      </c>
      <c r="U1129" s="78">
        <v>2351.52</v>
      </c>
      <c r="V1129" s="78">
        <v>2290.64</v>
      </c>
      <c r="W1129" s="78">
        <v>2342.04</v>
      </c>
      <c r="X1129" s="78">
        <v>50249441</v>
      </c>
    </row>
    <row r="1130" spans="1:24" x14ac:dyDescent="0.2">
      <c r="A1130" s="78" t="s">
        <v>1287</v>
      </c>
      <c r="B1130" s="78">
        <v>12.1</v>
      </c>
      <c r="C1130" s="78">
        <v>12.4</v>
      </c>
      <c r="D1130" s="78">
        <v>12</v>
      </c>
      <c r="E1130" s="78">
        <v>12.13</v>
      </c>
      <c r="F1130" s="78">
        <v>7954412</v>
      </c>
      <c r="G1130" s="78">
        <v>11.87</v>
      </c>
      <c r="H1130" s="78">
        <v>11.46</v>
      </c>
      <c r="I1130" s="78">
        <v>10.95</v>
      </c>
      <c r="J1130" s="78">
        <v>12.28</v>
      </c>
      <c r="K1130" s="78" t="s">
        <v>162</v>
      </c>
      <c r="L1130" s="78">
        <v>0</v>
      </c>
      <c r="M1130" s="78">
        <v>79544.12</v>
      </c>
      <c r="N1130" s="78">
        <v>76926.34</v>
      </c>
      <c r="O1130" s="78">
        <v>70929.45</v>
      </c>
      <c r="P1130" s="78">
        <v>51.49</v>
      </c>
      <c r="Q1130" s="78" t="s">
        <v>162</v>
      </c>
      <c r="R1130" s="78">
        <v>18.239999999999998</v>
      </c>
      <c r="S1130" s="78" t="s">
        <v>162</v>
      </c>
      <c r="T1130" s="78">
        <v>2330.08</v>
      </c>
      <c r="U1130" s="78">
        <v>2350.59</v>
      </c>
      <c r="V1130" s="78">
        <v>2295.6</v>
      </c>
      <c r="W1130" s="78">
        <v>2305</v>
      </c>
      <c r="X1130" s="78">
        <v>52435987</v>
      </c>
    </row>
    <row r="1131" spans="1:24" x14ac:dyDescent="0.2">
      <c r="A1131" s="78" t="s">
        <v>1288</v>
      </c>
      <c r="B1131" s="78">
        <v>12.01</v>
      </c>
      <c r="C1131" s="78">
        <v>12.54</v>
      </c>
      <c r="D1131" s="78">
        <v>12.01</v>
      </c>
      <c r="E1131" s="78">
        <v>12.52</v>
      </c>
      <c r="F1131" s="78">
        <v>8546712</v>
      </c>
      <c r="G1131" s="78">
        <v>12.12</v>
      </c>
      <c r="H1131" s="78">
        <v>11.6</v>
      </c>
      <c r="I1131" s="78">
        <v>11.03</v>
      </c>
      <c r="J1131" s="78">
        <v>12.27</v>
      </c>
      <c r="K1131" s="78" t="s">
        <v>162</v>
      </c>
      <c r="L1131" s="78">
        <v>0</v>
      </c>
      <c r="M1131" s="78">
        <v>85467.12</v>
      </c>
      <c r="N1131" s="78">
        <v>78789.33</v>
      </c>
      <c r="O1131" s="78">
        <v>71884.429999999993</v>
      </c>
      <c r="P1131" s="78">
        <v>48.39</v>
      </c>
      <c r="Q1131" s="78" t="s">
        <v>162</v>
      </c>
      <c r="R1131" s="78">
        <v>19.489999999999998</v>
      </c>
      <c r="S1131" s="78" t="s">
        <v>162</v>
      </c>
      <c r="T1131" s="78">
        <v>2300.62</v>
      </c>
      <c r="U1131" s="78">
        <v>2406.21</v>
      </c>
      <c r="V1131" s="78">
        <v>2296.8000000000002</v>
      </c>
      <c r="W1131" s="78">
        <v>2404.5300000000002</v>
      </c>
      <c r="X1131" s="78">
        <v>56549121</v>
      </c>
    </row>
    <row r="1132" spans="1:24" x14ac:dyDescent="0.2">
      <c r="A1132" s="78" t="s">
        <v>1289</v>
      </c>
      <c r="B1132" s="78">
        <v>12.65</v>
      </c>
      <c r="C1132" s="78">
        <v>13.7</v>
      </c>
      <c r="D1132" s="78">
        <v>12.43</v>
      </c>
      <c r="E1132" s="78">
        <v>13.37</v>
      </c>
      <c r="F1132" s="78">
        <v>15299369</v>
      </c>
      <c r="G1132" s="78">
        <v>12.47</v>
      </c>
      <c r="H1132" s="78">
        <v>11.85</v>
      </c>
      <c r="I1132" s="78">
        <v>11.15</v>
      </c>
      <c r="J1132" s="78">
        <v>12.29</v>
      </c>
      <c r="K1132" s="78" t="s">
        <v>162</v>
      </c>
      <c r="L1132" s="78">
        <v>0</v>
      </c>
      <c r="M1132" s="78">
        <v>152993.69</v>
      </c>
      <c r="N1132" s="78">
        <v>94610.16</v>
      </c>
      <c r="O1132" s="78">
        <v>80303.41</v>
      </c>
      <c r="P1132" s="78">
        <v>53.39</v>
      </c>
      <c r="Q1132" s="78" t="s">
        <v>162</v>
      </c>
      <c r="R1132" s="78">
        <v>27.32</v>
      </c>
      <c r="S1132" s="78" t="s">
        <v>162</v>
      </c>
      <c r="T1132" s="78">
        <v>2424.62</v>
      </c>
      <c r="U1132" s="78">
        <v>2452.94</v>
      </c>
      <c r="V1132" s="78">
        <v>2401.09</v>
      </c>
      <c r="W1132" s="78">
        <v>2449.0300000000002</v>
      </c>
      <c r="X1132" s="78">
        <v>61932153</v>
      </c>
    </row>
    <row r="1133" spans="1:24" x14ac:dyDescent="0.2">
      <c r="A1133" s="78" t="s">
        <v>1290</v>
      </c>
      <c r="B1133" s="78">
        <v>13.22</v>
      </c>
      <c r="C1133" s="78">
        <v>13.38</v>
      </c>
      <c r="D1133" s="78">
        <v>12.83</v>
      </c>
      <c r="E1133" s="78">
        <v>13</v>
      </c>
      <c r="F1133" s="78">
        <v>9637105</v>
      </c>
      <c r="G1133" s="78">
        <v>12.64</v>
      </c>
      <c r="H1133" s="78">
        <v>12.02</v>
      </c>
      <c r="I1133" s="78">
        <v>11.31</v>
      </c>
      <c r="J1133" s="78">
        <v>12.3</v>
      </c>
      <c r="K1133" s="78" t="s">
        <v>162</v>
      </c>
      <c r="L1133" s="78">
        <v>0</v>
      </c>
      <c r="M1133" s="78">
        <v>96371.05</v>
      </c>
      <c r="N1133" s="78">
        <v>95287.31</v>
      </c>
      <c r="O1133" s="78">
        <v>83512.75</v>
      </c>
      <c r="P1133" s="78">
        <v>53.97</v>
      </c>
      <c r="Q1133" s="78" t="s">
        <v>162</v>
      </c>
      <c r="R1133" s="78">
        <v>26.04</v>
      </c>
      <c r="S1133" s="78" t="s">
        <v>162</v>
      </c>
      <c r="T1133" s="78">
        <v>2465.11</v>
      </c>
      <c r="U1133" s="78">
        <v>2466.48</v>
      </c>
      <c r="V1133" s="78">
        <v>2398.34</v>
      </c>
      <c r="W1133" s="78">
        <v>2433.6</v>
      </c>
      <c r="X1133" s="78">
        <v>57914034</v>
      </c>
    </row>
    <row r="1134" spans="1:24" x14ac:dyDescent="0.2">
      <c r="A1134" s="78" t="s">
        <v>1291</v>
      </c>
      <c r="B1134" s="78">
        <v>12.91</v>
      </c>
      <c r="C1134" s="78">
        <v>13.35</v>
      </c>
      <c r="D1134" s="78">
        <v>12.91</v>
      </c>
      <c r="E1134" s="78">
        <v>13.19</v>
      </c>
      <c r="F1134" s="78">
        <v>7169783</v>
      </c>
      <c r="G1134" s="78">
        <v>12.84</v>
      </c>
      <c r="H1134" s="78">
        <v>12.23</v>
      </c>
      <c r="I1134" s="78">
        <v>11.51</v>
      </c>
      <c r="J1134" s="78">
        <v>12.29</v>
      </c>
      <c r="K1134" s="78" t="s">
        <v>162</v>
      </c>
      <c r="L1134" s="78">
        <v>0</v>
      </c>
      <c r="M1134" s="78">
        <v>71697.83</v>
      </c>
      <c r="N1134" s="78">
        <v>97214.76</v>
      </c>
      <c r="O1134" s="78">
        <v>85428.23</v>
      </c>
      <c r="P1134" s="78">
        <v>51.6</v>
      </c>
      <c r="Q1134" s="78" t="s">
        <v>162</v>
      </c>
      <c r="R1134" s="78">
        <v>25.19</v>
      </c>
      <c r="S1134" s="78" t="s">
        <v>162</v>
      </c>
      <c r="T1134" s="78">
        <v>2430.1799999999998</v>
      </c>
      <c r="U1134" s="78">
        <v>2520.08</v>
      </c>
      <c r="V1134" s="78">
        <v>2427.7800000000002</v>
      </c>
      <c r="W1134" s="78">
        <v>2511.16</v>
      </c>
      <c r="X1134" s="78">
        <v>58460596</v>
      </c>
    </row>
    <row r="1135" spans="1:24" x14ac:dyDescent="0.2">
      <c r="A1135" s="78" t="s">
        <v>1292</v>
      </c>
      <c r="B1135" s="78">
        <v>13.1</v>
      </c>
      <c r="C1135" s="78">
        <v>13.24</v>
      </c>
      <c r="D1135" s="78">
        <v>11.87</v>
      </c>
      <c r="E1135" s="78">
        <v>11.91</v>
      </c>
      <c r="F1135" s="78">
        <v>8142794</v>
      </c>
      <c r="G1135" s="78">
        <v>12.8</v>
      </c>
      <c r="H1135" s="78">
        <v>12.34</v>
      </c>
      <c r="I1135" s="78">
        <v>11.59</v>
      </c>
      <c r="J1135" s="78">
        <v>12.25</v>
      </c>
      <c r="K1135" s="78" t="s">
        <v>162</v>
      </c>
      <c r="L1135" s="78">
        <v>0</v>
      </c>
      <c r="M1135" s="78">
        <v>81427.94</v>
      </c>
      <c r="N1135" s="78">
        <v>97591.52</v>
      </c>
      <c r="O1135" s="78">
        <v>87258.93</v>
      </c>
      <c r="P1135" s="78">
        <v>46.66</v>
      </c>
      <c r="Q1135" s="78" t="s">
        <v>162</v>
      </c>
      <c r="R1135" s="78">
        <v>23.87</v>
      </c>
      <c r="S1135" s="78" t="s">
        <v>162</v>
      </c>
      <c r="T1135" s="78">
        <v>2504.7800000000002</v>
      </c>
      <c r="U1135" s="78">
        <v>2527.77</v>
      </c>
      <c r="V1135" s="78">
        <v>2335.66</v>
      </c>
      <c r="W1135" s="78">
        <v>2344.7399999999998</v>
      </c>
      <c r="X1135" s="78">
        <v>72233598</v>
      </c>
    </row>
    <row r="1136" spans="1:24" x14ac:dyDescent="0.2">
      <c r="A1136" s="78" t="s">
        <v>1293</v>
      </c>
      <c r="B1136" s="78">
        <v>12.03</v>
      </c>
      <c r="C1136" s="78">
        <v>12.65</v>
      </c>
      <c r="D1136" s="78">
        <v>11.96</v>
      </c>
      <c r="E1136" s="78">
        <v>12.53</v>
      </c>
      <c r="F1136" s="78">
        <v>6987366</v>
      </c>
      <c r="G1136" s="78">
        <v>12.8</v>
      </c>
      <c r="H1136" s="78">
        <v>12.46</v>
      </c>
      <c r="I1136" s="78">
        <v>11.71</v>
      </c>
      <c r="J1136" s="78">
        <v>12.22</v>
      </c>
      <c r="K1136" s="78" t="s">
        <v>162</v>
      </c>
      <c r="L1136" s="78">
        <v>0</v>
      </c>
      <c r="M1136" s="78">
        <v>69873.66</v>
      </c>
      <c r="N1136" s="78">
        <v>94472.83</v>
      </c>
      <c r="O1136" s="78">
        <v>86631.08</v>
      </c>
      <c r="P1136" s="78">
        <v>49.25</v>
      </c>
      <c r="Q1136" s="78" t="s">
        <v>162</v>
      </c>
      <c r="R1136" s="78">
        <v>22.44</v>
      </c>
      <c r="S1136" s="78" t="s">
        <v>162</v>
      </c>
      <c r="T1136" s="78">
        <v>2355.16</v>
      </c>
      <c r="U1136" s="78">
        <v>2465.1</v>
      </c>
      <c r="V1136" s="78">
        <v>2355.16</v>
      </c>
      <c r="W1136" s="78">
        <v>2458.14</v>
      </c>
      <c r="X1136" s="78">
        <v>59640206</v>
      </c>
    </row>
    <row r="1137" spans="1:24" x14ac:dyDescent="0.2">
      <c r="A1137" s="78" t="s">
        <v>1294</v>
      </c>
      <c r="B1137" s="78">
        <v>12.67</v>
      </c>
      <c r="C1137" s="78">
        <v>13.17</v>
      </c>
      <c r="D1137" s="78">
        <v>12.45</v>
      </c>
      <c r="E1137" s="78">
        <v>13.03</v>
      </c>
      <c r="F1137" s="78">
        <v>7639719</v>
      </c>
      <c r="G1137" s="78">
        <v>12.73</v>
      </c>
      <c r="H1137" s="78">
        <v>12.6</v>
      </c>
      <c r="I1137" s="78">
        <v>11.84</v>
      </c>
      <c r="J1137" s="78">
        <v>12.2</v>
      </c>
      <c r="K1137" s="78" t="s">
        <v>162</v>
      </c>
      <c r="L1137" s="78">
        <v>0</v>
      </c>
      <c r="M1137" s="78">
        <v>76397.19</v>
      </c>
      <c r="N1137" s="78">
        <v>79153.53</v>
      </c>
      <c r="O1137" s="78">
        <v>86881.84</v>
      </c>
      <c r="P1137" s="78">
        <v>51.6</v>
      </c>
      <c r="Q1137" s="78" t="s">
        <v>162</v>
      </c>
      <c r="R1137" s="78">
        <v>20.47</v>
      </c>
      <c r="S1137" s="78" t="s">
        <v>162</v>
      </c>
      <c r="T1137" s="78">
        <v>2488.31</v>
      </c>
      <c r="U1137" s="78">
        <v>2549.7600000000002</v>
      </c>
      <c r="V1137" s="78">
        <v>2461.4899999999998</v>
      </c>
      <c r="W1137" s="78">
        <v>2538.38</v>
      </c>
      <c r="X1137" s="78">
        <v>67588134</v>
      </c>
    </row>
    <row r="1138" spans="1:24" x14ac:dyDescent="0.2">
      <c r="A1138" s="78" t="s">
        <v>1295</v>
      </c>
      <c r="B1138" s="78">
        <v>13.28</v>
      </c>
      <c r="C1138" s="78">
        <v>13.61</v>
      </c>
      <c r="D1138" s="78">
        <v>12.8</v>
      </c>
      <c r="E1138" s="78">
        <v>13.47</v>
      </c>
      <c r="F1138" s="78">
        <v>9575415</v>
      </c>
      <c r="G1138" s="78">
        <v>12.83</v>
      </c>
      <c r="H1138" s="78">
        <v>12.73</v>
      </c>
      <c r="I1138" s="78">
        <v>11.96</v>
      </c>
      <c r="J1138" s="78">
        <v>12.17</v>
      </c>
      <c r="K1138" s="78" t="s">
        <v>162</v>
      </c>
      <c r="L1138" s="78">
        <v>0</v>
      </c>
      <c r="M1138" s="78">
        <v>95754.15</v>
      </c>
      <c r="N1138" s="78">
        <v>79030.149999999994</v>
      </c>
      <c r="O1138" s="78">
        <v>87158.73</v>
      </c>
      <c r="P1138" s="78">
        <v>54.5</v>
      </c>
      <c r="Q1138" s="78" t="s">
        <v>162</v>
      </c>
      <c r="R1138" s="78">
        <v>18.850000000000001</v>
      </c>
      <c r="S1138" s="78" t="s">
        <v>162</v>
      </c>
      <c r="T1138" s="78">
        <v>2570.13</v>
      </c>
      <c r="U1138" s="78">
        <v>2570.13</v>
      </c>
      <c r="V1138" s="78">
        <v>2481.59</v>
      </c>
      <c r="W1138" s="78">
        <v>2527.48</v>
      </c>
      <c r="X1138" s="78">
        <v>68447318</v>
      </c>
    </row>
    <row r="1139" spans="1:24" x14ac:dyDescent="0.2">
      <c r="A1139" s="78" t="s">
        <v>1296</v>
      </c>
      <c r="B1139" s="78">
        <v>13.35</v>
      </c>
      <c r="C1139" s="78">
        <v>13.46</v>
      </c>
      <c r="D1139" s="78">
        <v>12.62</v>
      </c>
      <c r="E1139" s="78">
        <v>13.29</v>
      </c>
      <c r="F1139" s="78">
        <v>7380655</v>
      </c>
      <c r="G1139" s="78">
        <v>12.85</v>
      </c>
      <c r="H1139" s="78">
        <v>12.84</v>
      </c>
      <c r="I1139" s="78">
        <v>12.08</v>
      </c>
      <c r="J1139" s="78">
        <v>12.15</v>
      </c>
      <c r="K1139" s="78" t="s">
        <v>162</v>
      </c>
      <c r="L1139" s="78">
        <v>0</v>
      </c>
      <c r="M1139" s="78">
        <v>73806.55</v>
      </c>
      <c r="N1139" s="78">
        <v>79451.899999999994</v>
      </c>
      <c r="O1139" s="78">
        <v>88333.33</v>
      </c>
      <c r="P1139" s="78">
        <v>53.51</v>
      </c>
      <c r="Q1139" s="78" t="s">
        <v>162</v>
      </c>
      <c r="R1139" s="78">
        <v>15.3</v>
      </c>
      <c r="S1139" s="78" t="s">
        <v>162</v>
      </c>
      <c r="T1139" s="78">
        <v>2497.16</v>
      </c>
      <c r="U1139" s="78">
        <v>2586.9499999999998</v>
      </c>
      <c r="V1139" s="78">
        <v>2423.6</v>
      </c>
      <c r="W1139" s="78">
        <v>2563.96</v>
      </c>
      <c r="X1139" s="78">
        <v>62288146</v>
      </c>
    </row>
    <row r="1140" spans="1:24" x14ac:dyDescent="0.2">
      <c r="A1140" s="78" t="s">
        <v>1297</v>
      </c>
      <c r="B1140" s="78">
        <v>13.11</v>
      </c>
      <c r="C1140" s="78">
        <v>13.65</v>
      </c>
      <c r="D1140" s="78">
        <v>13.09</v>
      </c>
      <c r="E1140" s="78">
        <v>13.22</v>
      </c>
      <c r="F1140" s="78">
        <v>8664977</v>
      </c>
      <c r="G1140" s="78">
        <v>13.11</v>
      </c>
      <c r="H1140" s="78">
        <v>12.95</v>
      </c>
      <c r="I1140" s="78">
        <v>12.21</v>
      </c>
      <c r="J1140" s="78">
        <v>12.15</v>
      </c>
      <c r="K1140" s="78" t="s">
        <v>162</v>
      </c>
      <c r="L1140" s="78">
        <v>0</v>
      </c>
      <c r="M1140" s="78">
        <v>86649.77</v>
      </c>
      <c r="N1140" s="78">
        <v>80496.27</v>
      </c>
      <c r="O1140" s="78">
        <v>89043.89</v>
      </c>
      <c r="P1140" s="78">
        <v>52.73</v>
      </c>
      <c r="Q1140" s="78" t="s">
        <v>162</v>
      </c>
      <c r="R1140" s="78">
        <v>16.170000000000002</v>
      </c>
      <c r="S1140" s="78" t="s">
        <v>162</v>
      </c>
      <c r="T1140" s="78">
        <v>2551.6999999999998</v>
      </c>
      <c r="U1140" s="78">
        <v>2583.8200000000002</v>
      </c>
      <c r="V1140" s="78">
        <v>2473.4699999999998</v>
      </c>
      <c r="W1140" s="78">
        <v>2485.2399999999998</v>
      </c>
      <c r="X1140" s="78">
        <v>57717000</v>
      </c>
    </row>
    <row r="1141" spans="1:24" x14ac:dyDescent="0.2">
      <c r="A1141" s="78" t="s">
        <v>1298</v>
      </c>
      <c r="B1141" s="78">
        <v>13.37</v>
      </c>
      <c r="C1141" s="78">
        <v>13.43</v>
      </c>
      <c r="D1141" s="78">
        <v>13</v>
      </c>
      <c r="E1141" s="78">
        <v>13.26</v>
      </c>
      <c r="F1141" s="78">
        <v>6563865</v>
      </c>
      <c r="G1141" s="78">
        <v>13.25</v>
      </c>
      <c r="H1141" s="78">
        <v>13.03</v>
      </c>
      <c r="I1141" s="78">
        <v>12.31</v>
      </c>
      <c r="J1141" s="78">
        <v>12.16</v>
      </c>
      <c r="K1141" s="78" t="s">
        <v>162</v>
      </c>
      <c r="L1141" s="78">
        <v>0</v>
      </c>
      <c r="M1141" s="78">
        <v>65638.649999999994</v>
      </c>
      <c r="N1141" s="78">
        <v>79649.259999999995</v>
      </c>
      <c r="O1141" s="78">
        <v>87061.05</v>
      </c>
      <c r="P1141" s="78">
        <v>54.93</v>
      </c>
      <c r="Q1141" s="78" t="s">
        <v>162</v>
      </c>
      <c r="R1141" s="78">
        <v>13.44</v>
      </c>
      <c r="S1141" s="78" t="s">
        <v>162</v>
      </c>
      <c r="T1141" s="78">
        <v>2504.85</v>
      </c>
      <c r="U1141" s="78">
        <v>2528.6999999999998</v>
      </c>
      <c r="V1141" s="78">
        <v>2436.7800000000002</v>
      </c>
      <c r="W1141" s="78">
        <v>2485.2800000000002</v>
      </c>
      <c r="X1141" s="78">
        <v>44057659</v>
      </c>
    </row>
    <row r="1142" spans="1:24" x14ac:dyDescent="0.2">
      <c r="A1142" s="78" t="s">
        <v>1299</v>
      </c>
      <c r="B1142" s="78">
        <v>13.2</v>
      </c>
      <c r="C1142" s="78">
        <v>13.28</v>
      </c>
      <c r="D1142" s="78">
        <v>12.8</v>
      </c>
      <c r="E1142" s="78">
        <v>12.99</v>
      </c>
      <c r="F1142" s="78">
        <v>5517080</v>
      </c>
      <c r="G1142" s="78">
        <v>13.25</v>
      </c>
      <c r="H1142" s="78">
        <v>12.99</v>
      </c>
      <c r="I1142" s="78">
        <v>12.42</v>
      </c>
      <c r="J1142" s="78">
        <v>12.15</v>
      </c>
      <c r="K1142" s="78" t="s">
        <v>162</v>
      </c>
      <c r="L1142" s="78">
        <v>0</v>
      </c>
      <c r="M1142" s="78">
        <v>55170.8</v>
      </c>
      <c r="N1142" s="78">
        <v>75403.98</v>
      </c>
      <c r="O1142" s="78">
        <v>77278.759999999995</v>
      </c>
      <c r="P1142" s="78">
        <v>49.98</v>
      </c>
      <c r="Q1142" s="78" t="s">
        <v>162</v>
      </c>
      <c r="R1142" s="78">
        <v>13.58</v>
      </c>
      <c r="S1142" s="78" t="s">
        <v>162</v>
      </c>
      <c r="T1142" s="78">
        <v>2475.23</v>
      </c>
      <c r="U1142" s="78">
        <v>2534.4699999999998</v>
      </c>
      <c r="V1142" s="78">
        <v>2439.16</v>
      </c>
      <c r="W1142" s="78">
        <v>2478.2800000000002</v>
      </c>
      <c r="X1142" s="78">
        <v>50077025</v>
      </c>
    </row>
    <row r="1143" spans="1:24" x14ac:dyDescent="0.2">
      <c r="A1143" s="78" t="s">
        <v>1300</v>
      </c>
      <c r="B1143" s="78">
        <v>12.55</v>
      </c>
      <c r="C1143" s="78">
        <v>13.05</v>
      </c>
      <c r="D1143" s="78">
        <v>12.5</v>
      </c>
      <c r="E1143" s="78">
        <v>12.6</v>
      </c>
      <c r="F1143" s="78">
        <v>4801725</v>
      </c>
      <c r="G1143" s="78">
        <v>13.07</v>
      </c>
      <c r="H1143" s="78">
        <v>12.95</v>
      </c>
      <c r="I1143" s="78">
        <v>12.48</v>
      </c>
      <c r="J1143" s="78">
        <v>12.14</v>
      </c>
      <c r="K1143" s="78" t="s">
        <v>162</v>
      </c>
      <c r="L1143" s="78">
        <v>0</v>
      </c>
      <c r="M1143" s="78">
        <v>48017.25</v>
      </c>
      <c r="N1143" s="78">
        <v>65856.600000000006</v>
      </c>
      <c r="O1143" s="78">
        <v>72443.38</v>
      </c>
      <c r="P1143" s="78">
        <v>39.65</v>
      </c>
      <c r="Q1143" s="78" t="s">
        <v>162</v>
      </c>
      <c r="R1143" s="78">
        <v>13.68</v>
      </c>
      <c r="S1143" s="78" t="s">
        <v>162</v>
      </c>
      <c r="T1143" s="78">
        <v>2416.1</v>
      </c>
      <c r="U1143" s="78">
        <v>2513.3200000000002</v>
      </c>
      <c r="V1143" s="78">
        <v>2408.7800000000002</v>
      </c>
      <c r="W1143" s="78">
        <v>2432.04</v>
      </c>
      <c r="X1143" s="78">
        <v>46816872</v>
      </c>
    </row>
    <row r="1144" spans="1:24" x14ac:dyDescent="0.2">
      <c r="A1144" s="78" t="s">
        <v>1301</v>
      </c>
      <c r="B1144" s="78">
        <v>12.7</v>
      </c>
      <c r="C1144" s="78">
        <v>13.09</v>
      </c>
      <c r="D1144" s="78">
        <v>12.7</v>
      </c>
      <c r="E1144" s="78">
        <v>12.85</v>
      </c>
      <c r="F1144" s="78">
        <v>4981416</v>
      </c>
      <c r="G1144" s="78">
        <v>12.98</v>
      </c>
      <c r="H1144" s="78">
        <v>12.91</v>
      </c>
      <c r="I1144" s="78">
        <v>12.57</v>
      </c>
      <c r="J1144" s="78">
        <v>12.14</v>
      </c>
      <c r="K1144" s="78" t="s">
        <v>162</v>
      </c>
      <c r="L1144" s="78">
        <v>0</v>
      </c>
      <c r="M1144" s="78">
        <v>49814.16</v>
      </c>
      <c r="N1144" s="78">
        <v>61058.12</v>
      </c>
      <c r="O1144" s="78">
        <v>70255.009999999995</v>
      </c>
      <c r="P1144" s="78">
        <v>32.61</v>
      </c>
      <c r="Q1144" s="78" t="s">
        <v>162</v>
      </c>
      <c r="R1144" s="78">
        <v>13.03</v>
      </c>
      <c r="S1144" s="78" t="s">
        <v>162</v>
      </c>
      <c r="T1144" s="78">
        <v>2444.0500000000002</v>
      </c>
      <c r="U1144" s="78">
        <v>2461.33</v>
      </c>
      <c r="V1144" s="78">
        <v>2407.5500000000002</v>
      </c>
      <c r="W1144" s="78">
        <v>2429.27</v>
      </c>
      <c r="X1144" s="78">
        <v>39935035</v>
      </c>
    </row>
    <row r="1145" spans="1:24" x14ac:dyDescent="0.2">
      <c r="A1145" s="78" t="s">
        <v>1302</v>
      </c>
      <c r="B1145" s="78">
        <v>12.81</v>
      </c>
      <c r="C1145" s="78">
        <v>13.59</v>
      </c>
      <c r="D1145" s="78">
        <v>12.81</v>
      </c>
      <c r="E1145" s="78">
        <v>13.55</v>
      </c>
      <c r="F1145" s="78">
        <v>8506648</v>
      </c>
      <c r="G1145" s="78">
        <v>13.05</v>
      </c>
      <c r="H1145" s="78">
        <v>13.08</v>
      </c>
      <c r="I1145" s="78">
        <v>12.71</v>
      </c>
      <c r="J1145" s="78">
        <v>12.16</v>
      </c>
      <c r="K1145" s="78" t="s">
        <v>162</v>
      </c>
      <c r="L1145" s="78">
        <v>0</v>
      </c>
      <c r="M1145" s="78">
        <v>85066.48</v>
      </c>
      <c r="N1145" s="78">
        <v>60741.47</v>
      </c>
      <c r="O1145" s="78">
        <v>70618.87</v>
      </c>
      <c r="P1145" s="78">
        <v>27.89</v>
      </c>
      <c r="Q1145" s="78" t="s">
        <v>162</v>
      </c>
      <c r="R1145" s="78">
        <v>13.07</v>
      </c>
      <c r="S1145" s="78" t="s">
        <v>162</v>
      </c>
      <c r="T1145" s="78">
        <v>2451.23</v>
      </c>
      <c r="U1145" s="78">
        <v>2584.3200000000002</v>
      </c>
      <c r="V1145" s="78">
        <v>2451.23</v>
      </c>
      <c r="W1145" s="78">
        <v>2584.3200000000002</v>
      </c>
      <c r="X1145" s="78">
        <v>58452418</v>
      </c>
    </row>
    <row r="1146" spans="1:24" x14ac:dyDescent="0.2">
      <c r="A1146" s="78" t="s">
        <v>1303</v>
      </c>
      <c r="B1146" s="78">
        <v>13.56</v>
      </c>
      <c r="C1146" s="78">
        <v>13.71</v>
      </c>
      <c r="D1146" s="78">
        <v>13</v>
      </c>
      <c r="E1146" s="78">
        <v>13.71</v>
      </c>
      <c r="F1146" s="78">
        <v>13050017</v>
      </c>
      <c r="G1146" s="78">
        <v>13.14</v>
      </c>
      <c r="H1146" s="78">
        <v>13.2</v>
      </c>
      <c r="I1146" s="78">
        <v>12.83</v>
      </c>
      <c r="J1146" s="78">
        <v>12.16</v>
      </c>
      <c r="K1146" s="78" t="s">
        <v>162</v>
      </c>
      <c r="L1146" s="78">
        <v>0</v>
      </c>
      <c r="M1146" s="78">
        <v>130500.17</v>
      </c>
      <c r="N1146" s="78">
        <v>73713.77</v>
      </c>
      <c r="O1146" s="78">
        <v>76681.52</v>
      </c>
      <c r="P1146" s="78">
        <v>35.56</v>
      </c>
      <c r="Q1146" s="78" t="s">
        <v>162</v>
      </c>
      <c r="R1146" s="78">
        <v>18.97</v>
      </c>
      <c r="S1146" s="78" t="s">
        <v>162</v>
      </c>
      <c r="T1146" s="78">
        <v>2587.8200000000002</v>
      </c>
      <c r="U1146" s="78">
        <v>2630.83</v>
      </c>
      <c r="V1146" s="78">
        <v>2542.85</v>
      </c>
      <c r="W1146" s="78">
        <v>2564.7199999999998</v>
      </c>
      <c r="X1146" s="78">
        <v>65112053</v>
      </c>
    </row>
    <row r="1147" spans="1:24" x14ac:dyDescent="0.2">
      <c r="A1147" s="78" t="s">
        <v>1304</v>
      </c>
      <c r="B1147" s="78">
        <v>13.7</v>
      </c>
      <c r="C1147" s="78">
        <v>14.2</v>
      </c>
      <c r="D1147" s="78">
        <v>13.57</v>
      </c>
      <c r="E1147" s="78">
        <v>14.12</v>
      </c>
      <c r="F1147" s="78">
        <v>12445908</v>
      </c>
      <c r="G1147" s="78">
        <v>13.37</v>
      </c>
      <c r="H1147" s="78">
        <v>13.31</v>
      </c>
      <c r="I1147" s="78">
        <v>12.95</v>
      </c>
      <c r="J1147" s="78">
        <v>12.16</v>
      </c>
      <c r="K1147" s="78" t="s">
        <v>162</v>
      </c>
      <c r="L1147" s="78">
        <v>0</v>
      </c>
      <c r="M1147" s="78">
        <v>124459.08</v>
      </c>
      <c r="N1147" s="78">
        <v>87571.43</v>
      </c>
      <c r="O1147" s="78">
        <v>81487.7</v>
      </c>
      <c r="P1147" s="78">
        <v>43.07</v>
      </c>
      <c r="Q1147" s="78" t="s">
        <v>162</v>
      </c>
      <c r="R1147" s="78">
        <v>17.62</v>
      </c>
      <c r="S1147" s="78" t="s">
        <v>162</v>
      </c>
      <c r="T1147" s="78">
        <v>2571.66</v>
      </c>
      <c r="U1147" s="78">
        <v>2666.4</v>
      </c>
      <c r="V1147" s="78">
        <v>2571.66</v>
      </c>
      <c r="W1147" s="78">
        <v>2661.41</v>
      </c>
      <c r="X1147" s="78">
        <v>61741798</v>
      </c>
    </row>
    <row r="1148" spans="1:24" x14ac:dyDescent="0.2">
      <c r="A1148" s="78" t="s">
        <v>1305</v>
      </c>
      <c r="B1148" s="78">
        <v>13.9</v>
      </c>
      <c r="C1148" s="78">
        <v>14.08</v>
      </c>
      <c r="D1148" s="78">
        <v>13.62</v>
      </c>
      <c r="E1148" s="78">
        <v>13.9</v>
      </c>
      <c r="F1148" s="78">
        <v>8440733</v>
      </c>
      <c r="G1148" s="78">
        <v>13.63</v>
      </c>
      <c r="H1148" s="78">
        <v>13.35</v>
      </c>
      <c r="I1148" s="78">
        <v>13.04</v>
      </c>
      <c r="J1148" s="78">
        <v>12.17</v>
      </c>
      <c r="K1148" s="78" t="s">
        <v>162</v>
      </c>
      <c r="L1148" s="78">
        <v>0</v>
      </c>
      <c r="M1148" s="78">
        <v>84407.33</v>
      </c>
      <c r="N1148" s="78">
        <v>94849.45</v>
      </c>
      <c r="O1148" s="78">
        <v>80353.02</v>
      </c>
      <c r="P1148" s="78">
        <v>36.340000000000003</v>
      </c>
      <c r="Q1148" s="78" t="s">
        <v>162</v>
      </c>
      <c r="R1148" s="78">
        <v>15.61</v>
      </c>
      <c r="S1148" s="78" t="s">
        <v>162</v>
      </c>
      <c r="T1148" s="78">
        <v>2653.31</v>
      </c>
      <c r="U1148" s="78">
        <v>2747.79</v>
      </c>
      <c r="V1148" s="78">
        <v>2612.2600000000002</v>
      </c>
      <c r="W1148" s="78">
        <v>2724.62</v>
      </c>
      <c r="X1148" s="78">
        <v>68677814</v>
      </c>
    </row>
    <row r="1149" spans="1:24" x14ac:dyDescent="0.2">
      <c r="A1149" s="78" t="s">
        <v>1306</v>
      </c>
      <c r="B1149" s="78">
        <v>13.97</v>
      </c>
      <c r="C1149" s="78">
        <v>14.25</v>
      </c>
      <c r="D1149" s="78">
        <v>13.71</v>
      </c>
      <c r="E1149" s="78">
        <v>13.89</v>
      </c>
      <c r="F1149" s="78">
        <v>8505627</v>
      </c>
      <c r="G1149" s="78">
        <v>13.83</v>
      </c>
      <c r="H1149" s="78">
        <v>13.41</v>
      </c>
      <c r="I1149" s="78">
        <v>13.13</v>
      </c>
      <c r="J1149" s="78">
        <v>12.16</v>
      </c>
      <c r="K1149" s="78" t="s">
        <v>162</v>
      </c>
      <c r="L1149" s="78">
        <v>0</v>
      </c>
      <c r="M1149" s="78">
        <v>85056.27</v>
      </c>
      <c r="N1149" s="78">
        <v>101897.87</v>
      </c>
      <c r="O1149" s="78">
        <v>81478</v>
      </c>
      <c r="P1149" s="78">
        <v>32.479999999999997</v>
      </c>
      <c r="Q1149" s="78" t="s">
        <v>162</v>
      </c>
      <c r="R1149" s="78">
        <v>14.39</v>
      </c>
      <c r="S1149" s="78" t="s">
        <v>162</v>
      </c>
      <c r="T1149" s="78">
        <v>2710.9</v>
      </c>
      <c r="U1149" s="78">
        <v>2783.12</v>
      </c>
      <c r="V1149" s="78">
        <v>2700.29</v>
      </c>
      <c r="W1149" s="78">
        <v>2746.61</v>
      </c>
      <c r="X1149" s="78">
        <v>65216341</v>
      </c>
    </row>
    <row r="1150" spans="1:24" x14ac:dyDescent="0.2">
      <c r="A1150" s="78" t="s">
        <v>1307</v>
      </c>
      <c r="B1150" s="78">
        <v>13.91</v>
      </c>
      <c r="C1150" s="78">
        <v>14.2</v>
      </c>
      <c r="D1150" s="78">
        <v>13.83</v>
      </c>
      <c r="E1150" s="78">
        <v>14.13</v>
      </c>
      <c r="F1150" s="78">
        <v>7141217</v>
      </c>
      <c r="G1150" s="78">
        <v>13.95</v>
      </c>
      <c r="H1150" s="78">
        <v>13.5</v>
      </c>
      <c r="I1150" s="78">
        <v>13.23</v>
      </c>
      <c r="J1150" s="78">
        <v>12.15</v>
      </c>
      <c r="K1150" s="78" t="s">
        <v>162</v>
      </c>
      <c r="L1150" s="78">
        <v>0</v>
      </c>
      <c r="M1150" s="78">
        <v>71412.17</v>
      </c>
      <c r="N1150" s="78">
        <v>99167.01</v>
      </c>
      <c r="O1150" s="78">
        <v>79954.23</v>
      </c>
      <c r="P1150" s="78">
        <v>34.67</v>
      </c>
      <c r="Q1150" s="78" t="s">
        <v>162</v>
      </c>
      <c r="R1150" s="78">
        <v>16.47</v>
      </c>
      <c r="S1150" s="78" t="s">
        <v>162</v>
      </c>
      <c r="T1150" s="78">
        <v>2738.58</v>
      </c>
      <c r="U1150" s="78">
        <v>2806.54</v>
      </c>
      <c r="V1150" s="78">
        <v>2730.52</v>
      </c>
      <c r="W1150" s="78">
        <v>2804.68</v>
      </c>
      <c r="X1150" s="78">
        <v>70870882</v>
      </c>
    </row>
    <row r="1151" spans="1:24" x14ac:dyDescent="0.2">
      <c r="A1151" s="78" t="s">
        <v>1308</v>
      </c>
      <c r="B1151" s="78">
        <v>14.13</v>
      </c>
      <c r="C1151" s="78">
        <v>14.17</v>
      </c>
      <c r="D1151" s="78">
        <v>13.64</v>
      </c>
      <c r="E1151" s="78">
        <v>13.98</v>
      </c>
      <c r="F1151" s="78">
        <v>9373003</v>
      </c>
      <c r="G1151" s="78">
        <v>14</v>
      </c>
      <c r="H1151" s="78">
        <v>13.57</v>
      </c>
      <c r="I1151" s="78">
        <v>13.3</v>
      </c>
      <c r="J1151" s="78">
        <v>12.14</v>
      </c>
      <c r="K1151" s="78" t="s">
        <v>162</v>
      </c>
      <c r="L1151" s="78">
        <v>0</v>
      </c>
      <c r="M1151" s="78">
        <v>93730.03</v>
      </c>
      <c r="N1151" s="78">
        <v>91812.98</v>
      </c>
      <c r="O1151" s="78">
        <v>82763.38</v>
      </c>
      <c r="P1151" s="78">
        <v>41.12</v>
      </c>
      <c r="Q1151" s="78" t="s">
        <v>162</v>
      </c>
      <c r="R1151" s="78">
        <v>14.74</v>
      </c>
      <c r="S1151" s="78" t="s">
        <v>162</v>
      </c>
      <c r="T1151" s="78">
        <v>2818.57</v>
      </c>
      <c r="U1151" s="78">
        <v>2827.71</v>
      </c>
      <c r="V1151" s="78">
        <v>2743.26</v>
      </c>
      <c r="W1151" s="78">
        <v>2783.3</v>
      </c>
      <c r="X1151" s="78">
        <v>74163984</v>
      </c>
    </row>
    <row r="1152" spans="1:24" x14ac:dyDescent="0.2">
      <c r="A1152" s="78" t="s">
        <v>1309</v>
      </c>
      <c r="B1152" s="78">
        <v>13.76</v>
      </c>
      <c r="C1152" s="78">
        <v>15.29</v>
      </c>
      <c r="D1152" s="78">
        <v>13.76</v>
      </c>
      <c r="E1152" s="78">
        <v>15.15</v>
      </c>
      <c r="F1152" s="78">
        <v>24378800</v>
      </c>
      <c r="G1152" s="78">
        <v>14.21</v>
      </c>
      <c r="H1152" s="78">
        <v>13.79</v>
      </c>
      <c r="I1152" s="78">
        <v>13.39</v>
      </c>
      <c r="J1152" s="78">
        <v>12.15</v>
      </c>
      <c r="K1152" s="78" t="s">
        <v>162</v>
      </c>
      <c r="L1152" s="78">
        <v>0</v>
      </c>
      <c r="M1152" s="78">
        <v>243788</v>
      </c>
      <c r="N1152" s="78">
        <v>115678.76</v>
      </c>
      <c r="O1152" s="78">
        <v>101625.09</v>
      </c>
      <c r="P1152" s="78">
        <v>51.22</v>
      </c>
      <c r="Q1152" s="78" t="s">
        <v>162</v>
      </c>
      <c r="R1152" s="78">
        <v>21.92</v>
      </c>
      <c r="S1152" s="78" t="s">
        <v>162</v>
      </c>
      <c r="T1152" s="78">
        <v>2751.39</v>
      </c>
      <c r="U1152" s="78">
        <v>2772.82</v>
      </c>
      <c r="V1152" s="78">
        <v>2681.61</v>
      </c>
      <c r="W1152" s="78">
        <v>2710.16</v>
      </c>
      <c r="X1152" s="78">
        <v>65461350</v>
      </c>
    </row>
    <row r="1153" spans="1:24" x14ac:dyDescent="0.2">
      <c r="A1153" s="78" t="s">
        <v>1310</v>
      </c>
      <c r="B1153" s="78">
        <v>14.7</v>
      </c>
      <c r="C1153" s="78">
        <v>16.670000000000002</v>
      </c>
      <c r="D1153" s="78">
        <v>14.7</v>
      </c>
      <c r="E1153" s="78">
        <v>16.670000000000002</v>
      </c>
      <c r="F1153" s="78">
        <v>33839908</v>
      </c>
      <c r="G1153" s="78">
        <v>14.76</v>
      </c>
      <c r="H1153" s="78">
        <v>14.19</v>
      </c>
      <c r="I1153" s="78">
        <v>13.57</v>
      </c>
      <c r="J1153" s="78">
        <v>12.18</v>
      </c>
      <c r="K1153" s="78" t="s">
        <v>162</v>
      </c>
      <c r="L1153" s="78">
        <v>0</v>
      </c>
      <c r="M1153" s="78">
        <v>338399.09</v>
      </c>
      <c r="N1153" s="78">
        <v>166477.10999999999</v>
      </c>
      <c r="O1153" s="78">
        <v>130663.28</v>
      </c>
      <c r="P1153" s="78">
        <v>61.73</v>
      </c>
      <c r="Q1153" s="78" t="s">
        <v>162</v>
      </c>
      <c r="R1153" s="78">
        <v>29.07</v>
      </c>
      <c r="S1153" s="78" t="s">
        <v>162</v>
      </c>
      <c r="T1153" s="78">
        <v>2656.57</v>
      </c>
      <c r="U1153" s="78">
        <v>2797.16</v>
      </c>
      <c r="V1153" s="78">
        <v>2654.64</v>
      </c>
      <c r="W1153" s="78">
        <v>2797.16</v>
      </c>
      <c r="X1153" s="78">
        <v>55154366</v>
      </c>
    </row>
    <row r="1154" spans="1:24" x14ac:dyDescent="0.2">
      <c r="A1154" s="78" t="s">
        <v>1311</v>
      </c>
      <c r="B1154" s="78">
        <v>16.32</v>
      </c>
      <c r="C1154" s="78">
        <v>16.89</v>
      </c>
      <c r="D1154" s="78">
        <v>15.92</v>
      </c>
      <c r="E1154" s="78">
        <v>16.03</v>
      </c>
      <c r="F1154" s="78">
        <v>26343032</v>
      </c>
      <c r="G1154" s="78">
        <v>15.19</v>
      </c>
      <c r="H1154" s="78">
        <v>14.51</v>
      </c>
      <c r="I1154" s="78">
        <v>13.71</v>
      </c>
      <c r="J1154" s="78">
        <v>12.2</v>
      </c>
      <c r="K1154" s="78" t="s">
        <v>162</v>
      </c>
      <c r="L1154" s="78">
        <v>0</v>
      </c>
      <c r="M1154" s="78">
        <v>263430.31</v>
      </c>
      <c r="N1154" s="78">
        <v>202151.92</v>
      </c>
      <c r="O1154" s="78">
        <v>152024.89000000001</v>
      </c>
      <c r="P1154" s="78">
        <v>62.27</v>
      </c>
      <c r="Q1154" s="78" t="s">
        <v>162</v>
      </c>
      <c r="R1154" s="78">
        <v>21.71</v>
      </c>
      <c r="S1154" s="78" t="s">
        <v>162</v>
      </c>
      <c r="T1154" s="78">
        <v>2834.98</v>
      </c>
      <c r="U1154" s="78">
        <v>2847.9</v>
      </c>
      <c r="V1154" s="78">
        <v>2711.58</v>
      </c>
      <c r="W1154" s="78">
        <v>2717.05</v>
      </c>
      <c r="X1154" s="78">
        <v>73555490</v>
      </c>
    </row>
    <row r="1155" spans="1:24" x14ac:dyDescent="0.2">
      <c r="A1155" s="78" t="s">
        <v>1312</v>
      </c>
      <c r="B1155" s="78">
        <v>16.2</v>
      </c>
      <c r="C1155" s="78">
        <v>16.2</v>
      </c>
      <c r="D1155" s="78">
        <v>15.59</v>
      </c>
      <c r="E1155" s="78">
        <v>15.59</v>
      </c>
      <c r="F1155" s="78">
        <v>8712331</v>
      </c>
      <c r="G1155" s="78">
        <v>15.48</v>
      </c>
      <c r="H1155" s="78">
        <v>14.72</v>
      </c>
      <c r="I1155" s="78">
        <v>13.9</v>
      </c>
      <c r="J1155" s="78">
        <v>12.2</v>
      </c>
      <c r="K1155" s="78" t="s">
        <v>162</v>
      </c>
      <c r="L1155" s="78">
        <v>0</v>
      </c>
      <c r="M1155" s="78">
        <v>87123.31</v>
      </c>
      <c r="N1155" s="78">
        <v>205294.16</v>
      </c>
      <c r="O1155" s="78">
        <v>152230.57999999999</v>
      </c>
      <c r="P1155" s="78">
        <v>60.11</v>
      </c>
      <c r="Q1155" s="78" t="s">
        <v>162</v>
      </c>
      <c r="R1155" s="78">
        <v>19.57</v>
      </c>
      <c r="S1155" s="78" t="s">
        <v>162</v>
      </c>
      <c r="T1155" s="78">
        <v>2727.61</v>
      </c>
      <c r="U1155" s="78">
        <v>2741.33</v>
      </c>
      <c r="V1155" s="78">
        <v>2655.06</v>
      </c>
      <c r="W1155" s="78">
        <v>2661.17</v>
      </c>
      <c r="X1155" s="78">
        <v>51626129</v>
      </c>
    </row>
    <row r="1156" spans="1:24" x14ac:dyDescent="0.2">
      <c r="A1156" s="78" t="s">
        <v>1313</v>
      </c>
      <c r="B1156" s="78">
        <v>15.59</v>
      </c>
      <c r="C1156" s="78">
        <v>16.07</v>
      </c>
      <c r="D1156" s="78">
        <v>15.4</v>
      </c>
      <c r="E1156" s="78">
        <v>16.04</v>
      </c>
      <c r="F1156" s="78">
        <v>9431075</v>
      </c>
      <c r="G1156" s="78">
        <v>15.9</v>
      </c>
      <c r="H1156" s="78">
        <v>14.95</v>
      </c>
      <c r="I1156" s="78">
        <v>14.07</v>
      </c>
      <c r="J1156" s="78">
        <v>12.24</v>
      </c>
      <c r="K1156" s="78" t="s">
        <v>162</v>
      </c>
      <c r="L1156" s="78">
        <v>0</v>
      </c>
      <c r="M1156" s="78">
        <v>94310.75</v>
      </c>
      <c r="N1156" s="78">
        <v>205410.3</v>
      </c>
      <c r="O1156" s="78">
        <v>148611.64000000001</v>
      </c>
      <c r="P1156" s="78">
        <v>58.43</v>
      </c>
      <c r="Q1156" s="78" t="s">
        <v>162</v>
      </c>
      <c r="R1156" s="78">
        <v>19.53</v>
      </c>
      <c r="S1156" s="78" t="s">
        <v>162</v>
      </c>
      <c r="T1156" s="78">
        <v>2678.36</v>
      </c>
      <c r="U1156" s="78">
        <v>2770.75</v>
      </c>
      <c r="V1156" s="78">
        <v>2676.76</v>
      </c>
      <c r="W1156" s="78">
        <v>2770.75</v>
      </c>
      <c r="X1156" s="78">
        <v>54825140</v>
      </c>
    </row>
    <row r="1157" spans="1:24" x14ac:dyDescent="0.2">
      <c r="A1157" s="78" t="s">
        <v>1314</v>
      </c>
      <c r="B1157" s="78">
        <v>15.93</v>
      </c>
      <c r="C1157" s="78">
        <v>16.18</v>
      </c>
      <c r="D1157" s="78">
        <v>15.58</v>
      </c>
      <c r="E1157" s="78">
        <v>15.85</v>
      </c>
      <c r="F1157" s="78">
        <v>10017664</v>
      </c>
      <c r="G1157" s="78">
        <v>16.04</v>
      </c>
      <c r="H1157" s="78">
        <v>15.12</v>
      </c>
      <c r="I1157" s="78">
        <v>14.21</v>
      </c>
      <c r="J1157" s="78">
        <v>12.28</v>
      </c>
      <c r="K1157" s="78" t="s">
        <v>162</v>
      </c>
      <c r="L1157" s="78">
        <v>0</v>
      </c>
      <c r="M1157" s="78">
        <v>100176.64</v>
      </c>
      <c r="N1157" s="78">
        <v>176688.02</v>
      </c>
      <c r="O1157" s="78">
        <v>146183.39000000001</v>
      </c>
      <c r="P1157" s="78">
        <v>59.21</v>
      </c>
      <c r="Q1157" s="78" t="s">
        <v>162</v>
      </c>
      <c r="R1157" s="78">
        <v>17.809999999999999</v>
      </c>
      <c r="S1157" s="78" t="s">
        <v>162</v>
      </c>
      <c r="T1157" s="78">
        <v>2783.04</v>
      </c>
      <c r="U1157" s="78">
        <v>2817.96</v>
      </c>
      <c r="V1157" s="78">
        <v>2757.84</v>
      </c>
      <c r="W1157" s="78">
        <v>2800.15</v>
      </c>
      <c r="X1157" s="78">
        <v>69030482</v>
      </c>
    </row>
    <row r="1158" spans="1:24" x14ac:dyDescent="0.2">
      <c r="A1158" s="78" t="s">
        <v>1315</v>
      </c>
      <c r="B1158" s="78">
        <v>15.86</v>
      </c>
      <c r="C1158" s="78">
        <v>16.09</v>
      </c>
      <c r="D1158" s="78">
        <v>15.3</v>
      </c>
      <c r="E1158" s="78">
        <v>15.45</v>
      </c>
      <c r="F1158" s="78">
        <v>9747101</v>
      </c>
      <c r="G1158" s="78">
        <v>15.79</v>
      </c>
      <c r="H1158" s="78">
        <v>15.28</v>
      </c>
      <c r="I1158" s="78">
        <v>14.31</v>
      </c>
      <c r="J1158" s="78">
        <v>12.31</v>
      </c>
      <c r="K1158" s="78" t="s">
        <v>162</v>
      </c>
      <c r="L1158" s="78">
        <v>0</v>
      </c>
      <c r="M1158" s="78">
        <v>97471.01</v>
      </c>
      <c r="N1158" s="78">
        <v>128502.41</v>
      </c>
      <c r="O1158" s="78">
        <v>147489.76999999999</v>
      </c>
      <c r="P1158" s="78">
        <v>57.88</v>
      </c>
      <c r="Q1158" s="78" t="s">
        <v>162</v>
      </c>
      <c r="R1158" s="78">
        <v>14.78</v>
      </c>
      <c r="S1158" s="78" t="s">
        <v>162</v>
      </c>
      <c r="T1158" s="78">
        <v>2797.12</v>
      </c>
      <c r="U1158" s="78">
        <v>2839.84</v>
      </c>
      <c r="V1158" s="78">
        <v>2759.31</v>
      </c>
      <c r="W1158" s="78">
        <v>2770.58</v>
      </c>
      <c r="X1158" s="78">
        <v>67520733</v>
      </c>
    </row>
    <row r="1159" spans="1:24" x14ac:dyDescent="0.2">
      <c r="A1159" s="78" t="s">
        <v>1316</v>
      </c>
      <c r="B1159" s="78">
        <v>15.57</v>
      </c>
      <c r="C1159" s="78">
        <v>16</v>
      </c>
      <c r="D1159" s="78">
        <v>15.35</v>
      </c>
      <c r="E1159" s="78">
        <v>16</v>
      </c>
      <c r="F1159" s="78">
        <v>7590372</v>
      </c>
      <c r="G1159" s="78">
        <v>15.79</v>
      </c>
      <c r="H1159" s="78">
        <v>15.49</v>
      </c>
      <c r="I1159" s="78">
        <v>14.45</v>
      </c>
      <c r="J1159" s="78">
        <v>12.37</v>
      </c>
      <c r="K1159" s="78" t="s">
        <v>162</v>
      </c>
      <c r="L1159" s="78">
        <v>0</v>
      </c>
      <c r="M1159" s="78">
        <v>75903.72</v>
      </c>
      <c r="N1159" s="78">
        <v>90997.09</v>
      </c>
      <c r="O1159" s="78">
        <v>146574.5</v>
      </c>
      <c r="P1159" s="78">
        <v>57.39</v>
      </c>
      <c r="Q1159" s="78" t="s">
        <v>162</v>
      </c>
      <c r="R1159" s="78">
        <v>18.059999999999999</v>
      </c>
      <c r="S1159" s="78" t="s">
        <v>162</v>
      </c>
      <c r="T1159" s="78">
        <v>2767.72</v>
      </c>
      <c r="U1159" s="78">
        <v>2816.05</v>
      </c>
      <c r="V1159" s="78">
        <v>2739.52</v>
      </c>
      <c r="W1159" s="78">
        <v>2816.05</v>
      </c>
      <c r="X1159" s="78">
        <v>52702493</v>
      </c>
    </row>
    <row r="1160" spans="1:24" x14ac:dyDescent="0.2">
      <c r="A1160" s="78" t="s">
        <v>1317</v>
      </c>
      <c r="B1160" s="78">
        <v>16.149999999999999</v>
      </c>
      <c r="C1160" s="78">
        <v>16.18</v>
      </c>
      <c r="D1160" s="78">
        <v>15.87</v>
      </c>
      <c r="E1160" s="78">
        <v>16.05</v>
      </c>
      <c r="F1160" s="78">
        <v>8188204</v>
      </c>
      <c r="G1160" s="78">
        <v>15.88</v>
      </c>
      <c r="H1160" s="78">
        <v>15.68</v>
      </c>
      <c r="I1160" s="78">
        <v>14.59</v>
      </c>
      <c r="J1160" s="78">
        <v>12.44</v>
      </c>
      <c r="K1160" s="78" t="s">
        <v>162</v>
      </c>
      <c r="L1160" s="78">
        <v>0</v>
      </c>
      <c r="M1160" s="78">
        <v>81882.039999999994</v>
      </c>
      <c r="N1160" s="78">
        <v>89948.83</v>
      </c>
      <c r="O1160" s="78">
        <v>147621.48000000001</v>
      </c>
      <c r="P1160" s="78">
        <v>62.54</v>
      </c>
      <c r="Q1160" s="78" t="s">
        <v>162</v>
      </c>
      <c r="R1160" s="78">
        <v>18.77</v>
      </c>
      <c r="S1160" s="78" t="s">
        <v>162</v>
      </c>
      <c r="T1160" s="78">
        <v>2813.51</v>
      </c>
      <c r="U1160" s="78">
        <v>2906.8</v>
      </c>
      <c r="V1160" s="78">
        <v>2806.82</v>
      </c>
      <c r="W1160" s="78">
        <v>2897.57</v>
      </c>
      <c r="X1160" s="78">
        <v>66418481</v>
      </c>
    </row>
    <row r="1161" spans="1:24" x14ac:dyDescent="0.2">
      <c r="A1161" s="78" t="s">
        <v>1318</v>
      </c>
      <c r="B1161" s="78">
        <v>16.170000000000002</v>
      </c>
      <c r="C1161" s="78">
        <v>16.23</v>
      </c>
      <c r="D1161" s="78">
        <v>15.5</v>
      </c>
      <c r="E1161" s="78">
        <v>15.56</v>
      </c>
      <c r="F1161" s="78">
        <v>8426764</v>
      </c>
      <c r="G1161" s="78">
        <v>15.78</v>
      </c>
      <c r="H1161" s="78">
        <v>15.84</v>
      </c>
      <c r="I1161" s="78">
        <v>14.71</v>
      </c>
      <c r="J1161" s="78">
        <v>12.53</v>
      </c>
      <c r="K1161" s="78" t="s">
        <v>162</v>
      </c>
      <c r="L1161" s="78">
        <v>0</v>
      </c>
      <c r="M1161" s="78">
        <v>84267.64</v>
      </c>
      <c r="N1161" s="78">
        <v>87940.21</v>
      </c>
      <c r="O1161" s="78">
        <v>146675.25</v>
      </c>
      <c r="P1161" s="78">
        <v>59.77</v>
      </c>
      <c r="Q1161" s="78" t="s">
        <v>162</v>
      </c>
      <c r="R1161" s="78">
        <v>15.96</v>
      </c>
      <c r="S1161" s="78" t="s">
        <v>162</v>
      </c>
      <c r="T1161" s="78">
        <v>2911.85</v>
      </c>
      <c r="U1161" s="78">
        <v>2915.95</v>
      </c>
      <c r="V1161" s="78">
        <v>2831.38</v>
      </c>
      <c r="W1161" s="78">
        <v>2833.2</v>
      </c>
      <c r="X1161" s="78">
        <v>63202930</v>
      </c>
    </row>
    <row r="1162" spans="1:24" x14ac:dyDescent="0.2">
      <c r="A1162" s="78" t="s">
        <v>1319</v>
      </c>
      <c r="B1162" s="78">
        <v>15.5</v>
      </c>
      <c r="C1162" s="78">
        <v>15.5</v>
      </c>
      <c r="D1162" s="78">
        <v>14</v>
      </c>
      <c r="E1162" s="78">
        <v>14.16</v>
      </c>
      <c r="F1162" s="78">
        <v>11819023</v>
      </c>
      <c r="G1162" s="78">
        <v>15.44</v>
      </c>
      <c r="H1162" s="78">
        <v>15.74</v>
      </c>
      <c r="I1162" s="78">
        <v>14.76</v>
      </c>
      <c r="J1162" s="78">
        <v>12.6</v>
      </c>
      <c r="K1162" s="78" t="s">
        <v>162</v>
      </c>
      <c r="L1162" s="78">
        <v>0</v>
      </c>
      <c r="M1162" s="78">
        <v>118190.23</v>
      </c>
      <c r="N1162" s="78">
        <v>91542.93</v>
      </c>
      <c r="O1162" s="78">
        <v>134115.47</v>
      </c>
      <c r="P1162" s="78">
        <v>56.27</v>
      </c>
      <c r="Q1162" s="78" t="s">
        <v>162</v>
      </c>
      <c r="R1162" s="78">
        <v>12.66</v>
      </c>
      <c r="S1162" s="78" t="s">
        <v>162</v>
      </c>
      <c r="T1162" s="78">
        <v>2819.36</v>
      </c>
      <c r="U1162" s="78">
        <v>2844.05</v>
      </c>
      <c r="V1162" s="78">
        <v>2629.13</v>
      </c>
      <c r="W1162" s="78">
        <v>2649.55</v>
      </c>
      <c r="X1162" s="78">
        <v>64579688</v>
      </c>
    </row>
    <row r="1163" spans="1:24" x14ac:dyDescent="0.2">
      <c r="A1163" s="78" t="s">
        <v>1320</v>
      </c>
      <c r="B1163" s="78">
        <v>14.33</v>
      </c>
      <c r="C1163" s="78">
        <v>14.33</v>
      </c>
      <c r="D1163" s="78">
        <v>13.34</v>
      </c>
      <c r="E1163" s="78">
        <v>13.98</v>
      </c>
      <c r="F1163" s="78">
        <v>8003693</v>
      </c>
      <c r="G1163" s="78">
        <v>15.15</v>
      </c>
      <c r="H1163" s="78">
        <v>15.47</v>
      </c>
      <c r="I1163" s="78">
        <v>14.83</v>
      </c>
      <c r="J1163" s="78">
        <v>12.65</v>
      </c>
      <c r="K1163" s="78" t="s">
        <v>162</v>
      </c>
      <c r="L1163" s="78">
        <v>0</v>
      </c>
      <c r="M1163" s="78">
        <v>80036.929999999993</v>
      </c>
      <c r="N1163" s="78">
        <v>88056.11</v>
      </c>
      <c r="O1163" s="78">
        <v>108279.26</v>
      </c>
      <c r="P1163" s="78">
        <v>53.45</v>
      </c>
      <c r="Q1163" s="78" t="s">
        <v>162</v>
      </c>
      <c r="R1163" s="78">
        <v>14.27</v>
      </c>
      <c r="S1163" s="78" t="s">
        <v>162</v>
      </c>
      <c r="T1163" s="78">
        <v>2658.97</v>
      </c>
      <c r="U1163" s="78">
        <v>2687.05</v>
      </c>
      <c r="V1163" s="78">
        <v>2507.38</v>
      </c>
      <c r="W1163" s="78">
        <v>2672.58</v>
      </c>
      <c r="X1163" s="78">
        <v>60052415</v>
      </c>
    </row>
    <row r="1164" spans="1:24" x14ac:dyDescent="0.2">
      <c r="A1164" s="78" t="s">
        <v>1321</v>
      </c>
      <c r="B1164" s="78">
        <v>13.85</v>
      </c>
      <c r="C1164" s="78">
        <v>14.65</v>
      </c>
      <c r="D1164" s="78">
        <v>13.85</v>
      </c>
      <c r="E1164" s="78">
        <v>14.41</v>
      </c>
      <c r="F1164" s="78">
        <v>7507345</v>
      </c>
      <c r="G1164" s="78">
        <v>14.83</v>
      </c>
      <c r="H1164" s="78">
        <v>15.31</v>
      </c>
      <c r="I1164" s="78">
        <v>14.91</v>
      </c>
      <c r="J1164" s="78">
        <v>12.69</v>
      </c>
      <c r="K1164" s="78" t="s">
        <v>162</v>
      </c>
      <c r="L1164" s="78">
        <v>0</v>
      </c>
      <c r="M1164" s="78">
        <v>75073.45</v>
      </c>
      <c r="N1164" s="78">
        <v>87890.05</v>
      </c>
      <c r="O1164" s="78">
        <v>89443.57</v>
      </c>
      <c r="P1164" s="78">
        <v>57.88</v>
      </c>
      <c r="Q1164" s="78" t="s">
        <v>162</v>
      </c>
      <c r="R1164" s="78">
        <v>19.25</v>
      </c>
      <c r="S1164" s="78" t="s">
        <v>162</v>
      </c>
      <c r="T1164" s="78">
        <v>2669.3</v>
      </c>
      <c r="U1164" s="78">
        <v>2700.35</v>
      </c>
      <c r="V1164" s="78">
        <v>2621.17</v>
      </c>
      <c r="W1164" s="78">
        <v>2655.35</v>
      </c>
      <c r="X1164" s="78">
        <v>49682994</v>
      </c>
    </row>
    <row r="1165" spans="1:24" x14ac:dyDescent="0.2">
      <c r="A1165" s="78" t="s">
        <v>1322</v>
      </c>
      <c r="B1165" s="78">
        <v>14.4</v>
      </c>
      <c r="C1165" s="78">
        <v>14.73</v>
      </c>
      <c r="D1165" s="78">
        <v>13.69</v>
      </c>
      <c r="E1165" s="78">
        <v>14.17</v>
      </c>
      <c r="F1165" s="78">
        <v>6768206</v>
      </c>
      <c r="G1165" s="78">
        <v>14.46</v>
      </c>
      <c r="H1165" s="78">
        <v>15.17</v>
      </c>
      <c r="I1165" s="78">
        <v>14.94</v>
      </c>
      <c r="J1165" s="78">
        <v>12.74</v>
      </c>
      <c r="K1165" s="78" t="s">
        <v>162</v>
      </c>
      <c r="L1165" s="78">
        <v>0</v>
      </c>
      <c r="M1165" s="78">
        <v>67682.06</v>
      </c>
      <c r="N1165" s="78">
        <v>85050.06</v>
      </c>
      <c r="O1165" s="78">
        <v>87499.45</v>
      </c>
      <c r="P1165" s="78">
        <v>62.43</v>
      </c>
      <c r="Q1165" s="78" t="s">
        <v>162</v>
      </c>
      <c r="R1165" s="78">
        <v>17.489999999999998</v>
      </c>
      <c r="S1165" s="78" t="s">
        <v>162</v>
      </c>
      <c r="T1165" s="78">
        <v>2653.24</v>
      </c>
      <c r="U1165" s="78">
        <v>2660.12</v>
      </c>
      <c r="V1165" s="78">
        <v>2525.34</v>
      </c>
      <c r="W1165" s="78">
        <v>2613.2600000000002</v>
      </c>
      <c r="X1165" s="78">
        <v>43453059</v>
      </c>
    </row>
    <row r="1166" spans="1:24" x14ac:dyDescent="0.2">
      <c r="A1166" s="78" t="s">
        <v>1323</v>
      </c>
      <c r="B1166" s="78">
        <v>14.28</v>
      </c>
      <c r="C1166" s="78">
        <v>14.5</v>
      </c>
      <c r="D1166" s="78">
        <v>14.13</v>
      </c>
      <c r="E1166" s="78">
        <v>14.48</v>
      </c>
      <c r="F1166" s="78">
        <v>6077463</v>
      </c>
      <c r="G1166" s="78">
        <v>14.24</v>
      </c>
      <c r="H1166" s="78">
        <v>15.01</v>
      </c>
      <c r="I1166" s="78">
        <v>14.98</v>
      </c>
      <c r="J1166" s="78">
        <v>12.81</v>
      </c>
      <c r="K1166" s="78" t="s">
        <v>162</v>
      </c>
      <c r="L1166" s="78">
        <v>0</v>
      </c>
      <c r="M1166" s="78">
        <v>60774.63</v>
      </c>
      <c r="N1166" s="78">
        <v>80351.460000000006</v>
      </c>
      <c r="O1166" s="78">
        <v>84145.84</v>
      </c>
      <c r="P1166" s="78">
        <v>69.430000000000007</v>
      </c>
      <c r="Q1166" s="78" t="s">
        <v>162</v>
      </c>
      <c r="R1166" s="78">
        <v>19.11</v>
      </c>
      <c r="S1166" s="78" t="s">
        <v>162</v>
      </c>
      <c r="T1166" s="78">
        <v>2622.49</v>
      </c>
      <c r="U1166" s="78">
        <v>2710.81</v>
      </c>
      <c r="V1166" s="78">
        <v>2622.49</v>
      </c>
      <c r="W1166" s="78">
        <v>2708.12</v>
      </c>
      <c r="X1166" s="78">
        <v>43270233</v>
      </c>
    </row>
    <row r="1167" spans="1:24" x14ac:dyDescent="0.2">
      <c r="A1167" s="78" t="s">
        <v>1324</v>
      </c>
      <c r="B1167" s="78">
        <v>14.38</v>
      </c>
      <c r="C1167" s="78">
        <v>14.86</v>
      </c>
      <c r="D1167" s="78">
        <v>14.31</v>
      </c>
      <c r="E1167" s="78">
        <v>14.68</v>
      </c>
      <c r="F1167" s="78">
        <v>7802876</v>
      </c>
      <c r="G1167" s="78">
        <v>14.34</v>
      </c>
      <c r="H1167" s="78">
        <v>14.89</v>
      </c>
      <c r="I1167" s="78">
        <v>15.01</v>
      </c>
      <c r="J1167" s="78">
        <v>12.89</v>
      </c>
      <c r="K1167" s="78" t="s">
        <v>162</v>
      </c>
      <c r="L1167" s="78">
        <v>0</v>
      </c>
      <c r="M1167" s="78">
        <v>78028.759999999995</v>
      </c>
      <c r="N1167" s="78">
        <v>72319.16</v>
      </c>
      <c r="O1167" s="78">
        <v>81931.05</v>
      </c>
      <c r="P1167" s="78">
        <v>68.03</v>
      </c>
      <c r="Q1167" s="78" t="s">
        <v>162</v>
      </c>
      <c r="R1167" s="78">
        <v>24.45</v>
      </c>
      <c r="S1167" s="78" t="s">
        <v>162</v>
      </c>
      <c r="T1167" s="78">
        <v>2702.56</v>
      </c>
      <c r="U1167" s="78">
        <v>2749.18</v>
      </c>
      <c r="V1167" s="78">
        <v>2679.35</v>
      </c>
      <c r="W1167" s="78">
        <v>2692.16</v>
      </c>
      <c r="X1167" s="78">
        <v>48329082</v>
      </c>
    </row>
    <row r="1168" spans="1:24" x14ac:dyDescent="0.2">
      <c r="A1168" s="78" t="s">
        <v>1325</v>
      </c>
      <c r="B1168" s="78">
        <v>14.68</v>
      </c>
      <c r="C1168" s="78">
        <v>14.85</v>
      </c>
      <c r="D1168" s="78">
        <v>14.5</v>
      </c>
      <c r="E1168" s="78">
        <v>14.73</v>
      </c>
      <c r="F1168" s="78">
        <v>5322337</v>
      </c>
      <c r="G1168" s="78">
        <v>14.49</v>
      </c>
      <c r="H1168" s="78">
        <v>14.82</v>
      </c>
      <c r="I1168" s="78">
        <v>15.05</v>
      </c>
      <c r="J1168" s="78">
        <v>12.97</v>
      </c>
      <c r="K1168" s="78" t="s">
        <v>162</v>
      </c>
      <c r="L1168" s="78">
        <v>0</v>
      </c>
      <c r="M1168" s="78">
        <v>53223.37</v>
      </c>
      <c r="N1168" s="78">
        <v>66956.45</v>
      </c>
      <c r="O1168" s="78">
        <v>77506.28</v>
      </c>
      <c r="P1168" s="78">
        <v>64.989999999999995</v>
      </c>
      <c r="Q1168" s="78" t="s">
        <v>162</v>
      </c>
      <c r="R1168" s="78">
        <v>27.27</v>
      </c>
      <c r="S1168" s="78" t="s">
        <v>162</v>
      </c>
      <c r="T1168" s="78">
        <v>2699.34</v>
      </c>
      <c r="U1168" s="78">
        <v>2751.24</v>
      </c>
      <c r="V1168" s="78">
        <v>2687.02</v>
      </c>
      <c r="W1168" s="78">
        <v>2738.15</v>
      </c>
      <c r="X1168" s="78">
        <v>47454318</v>
      </c>
    </row>
    <row r="1169" spans="1:24" x14ac:dyDescent="0.2">
      <c r="A1169" s="78" t="s">
        <v>1326</v>
      </c>
      <c r="B1169" s="78">
        <v>14.55</v>
      </c>
      <c r="C1169" s="78">
        <v>14.64</v>
      </c>
      <c r="D1169" s="78">
        <v>14.17</v>
      </c>
      <c r="E1169" s="78">
        <v>14.2</v>
      </c>
      <c r="F1169" s="78">
        <v>4917971</v>
      </c>
      <c r="G1169" s="78">
        <v>14.45</v>
      </c>
      <c r="H1169" s="78">
        <v>14.64</v>
      </c>
      <c r="I1169" s="78">
        <v>15.07</v>
      </c>
      <c r="J1169" s="78">
        <v>13.03</v>
      </c>
      <c r="K1169" s="78" t="s">
        <v>162</v>
      </c>
      <c r="L1169" s="78">
        <v>0</v>
      </c>
      <c r="M1169" s="78">
        <v>49179.71</v>
      </c>
      <c r="N1169" s="78">
        <v>61777.71</v>
      </c>
      <c r="O1169" s="78">
        <v>74833.88</v>
      </c>
      <c r="P1169" s="78">
        <v>65.010000000000005</v>
      </c>
      <c r="Q1169" s="78" t="s">
        <v>162</v>
      </c>
      <c r="R1169" s="78">
        <v>26.48</v>
      </c>
      <c r="S1169" s="78" t="s">
        <v>162</v>
      </c>
      <c r="T1169" s="78">
        <v>2723.62</v>
      </c>
      <c r="U1169" s="78">
        <v>2731.72</v>
      </c>
      <c r="V1169" s="78">
        <v>2678.66</v>
      </c>
      <c r="W1169" s="78">
        <v>2691.66</v>
      </c>
      <c r="X1169" s="78">
        <v>51536895</v>
      </c>
    </row>
    <row r="1170" spans="1:24" x14ac:dyDescent="0.2">
      <c r="A1170" s="78" t="s">
        <v>1327</v>
      </c>
      <c r="B1170" s="78">
        <v>14.17</v>
      </c>
      <c r="C1170" s="78">
        <v>14.28</v>
      </c>
      <c r="D1170" s="78">
        <v>13.91</v>
      </c>
      <c r="E1170" s="78">
        <v>14</v>
      </c>
      <c r="F1170" s="78">
        <v>3738144</v>
      </c>
      <c r="G1170" s="78">
        <v>14.42</v>
      </c>
      <c r="H1170" s="78">
        <v>14.44</v>
      </c>
      <c r="I1170" s="78">
        <v>15.06</v>
      </c>
      <c r="J1170" s="78">
        <v>13.08</v>
      </c>
      <c r="K1170" s="78" t="s">
        <v>162</v>
      </c>
      <c r="L1170" s="78">
        <v>0</v>
      </c>
      <c r="M1170" s="78">
        <v>37381.440000000002</v>
      </c>
      <c r="N1170" s="78">
        <v>55717.58</v>
      </c>
      <c r="O1170" s="78">
        <v>70383.820000000007</v>
      </c>
      <c r="P1170" s="78">
        <v>62.61</v>
      </c>
      <c r="Q1170" s="78" t="s">
        <v>162</v>
      </c>
      <c r="R1170" s="78">
        <v>24.14</v>
      </c>
      <c r="S1170" s="78" t="s">
        <v>162</v>
      </c>
      <c r="T1170" s="78">
        <v>2677.59</v>
      </c>
      <c r="U1170" s="78">
        <v>2699.64</v>
      </c>
      <c r="V1170" s="78">
        <v>2650.45</v>
      </c>
      <c r="W1170" s="78">
        <v>2667.91</v>
      </c>
      <c r="X1170" s="78">
        <v>45218188</v>
      </c>
    </row>
    <row r="1171" spans="1:24" x14ac:dyDescent="0.2">
      <c r="A1171" s="78" t="s">
        <v>1328</v>
      </c>
      <c r="B1171" s="78">
        <v>14</v>
      </c>
      <c r="C1171" s="78">
        <v>14.2</v>
      </c>
      <c r="D1171" s="78">
        <v>13.87</v>
      </c>
      <c r="E1171" s="78">
        <v>13.91</v>
      </c>
      <c r="F1171" s="78">
        <v>3333945</v>
      </c>
      <c r="G1171" s="78">
        <v>14.3</v>
      </c>
      <c r="H1171" s="78">
        <v>14.27</v>
      </c>
      <c r="I1171" s="78">
        <v>15.06</v>
      </c>
      <c r="J1171" s="78">
        <v>13.13</v>
      </c>
      <c r="K1171" s="78" t="s">
        <v>162</v>
      </c>
      <c r="L1171" s="78">
        <v>0</v>
      </c>
      <c r="M1171" s="78">
        <v>33339.449999999997</v>
      </c>
      <c r="N1171" s="78">
        <v>50230.55</v>
      </c>
      <c r="O1171" s="78">
        <v>65291</v>
      </c>
      <c r="P1171" s="78">
        <v>61.13</v>
      </c>
      <c r="Q1171" s="78" t="s">
        <v>162</v>
      </c>
      <c r="R1171" s="78">
        <v>22.53</v>
      </c>
      <c r="S1171" s="78" t="s">
        <v>162</v>
      </c>
      <c r="T1171" s="78">
        <v>2665.28</v>
      </c>
      <c r="U1171" s="78">
        <v>2729.24</v>
      </c>
      <c r="V1171" s="78">
        <v>2663.37</v>
      </c>
      <c r="W1171" s="78">
        <v>2695.51</v>
      </c>
      <c r="X1171" s="78">
        <v>44264087</v>
      </c>
    </row>
    <row r="1172" spans="1:24" x14ac:dyDescent="0.2">
      <c r="A1172" s="78" t="s">
        <v>1329</v>
      </c>
      <c r="B1172" s="78">
        <v>13.96</v>
      </c>
      <c r="C1172" s="78">
        <v>13.96</v>
      </c>
      <c r="D1172" s="78">
        <v>13.6</v>
      </c>
      <c r="E1172" s="78">
        <v>13.76</v>
      </c>
      <c r="F1172" s="78">
        <v>3060239</v>
      </c>
      <c r="G1172" s="78">
        <v>14.12</v>
      </c>
      <c r="H1172" s="78">
        <v>14.23</v>
      </c>
      <c r="I1172" s="78">
        <v>14.99</v>
      </c>
      <c r="J1172" s="78">
        <v>13.18</v>
      </c>
      <c r="K1172" s="78" t="s">
        <v>162</v>
      </c>
      <c r="L1172" s="78">
        <v>0</v>
      </c>
      <c r="M1172" s="78">
        <v>30602.39</v>
      </c>
      <c r="N1172" s="78">
        <v>40745.269999999997</v>
      </c>
      <c r="O1172" s="78">
        <v>56532.22</v>
      </c>
      <c r="P1172" s="78">
        <v>59.72</v>
      </c>
      <c r="Q1172" s="78" t="s">
        <v>162</v>
      </c>
      <c r="R1172" s="78">
        <v>21.52</v>
      </c>
      <c r="S1172" s="78" t="s">
        <v>162</v>
      </c>
      <c r="T1172" s="78">
        <v>2686.31</v>
      </c>
      <c r="U1172" s="78">
        <v>2701.69</v>
      </c>
      <c r="V1172" s="78">
        <v>2666.89</v>
      </c>
      <c r="W1172" s="78">
        <v>2671.29</v>
      </c>
      <c r="X1172" s="78">
        <v>37125527</v>
      </c>
    </row>
    <row r="1173" spans="1:24" x14ac:dyDescent="0.2">
      <c r="A1173" s="78" t="s">
        <v>1330</v>
      </c>
      <c r="B1173" s="78">
        <v>13.65</v>
      </c>
      <c r="C1173" s="78">
        <v>14.39</v>
      </c>
      <c r="D1173" s="78">
        <v>13.58</v>
      </c>
      <c r="E1173" s="78">
        <v>14.37</v>
      </c>
      <c r="F1173" s="78">
        <v>4460577</v>
      </c>
      <c r="G1173" s="78">
        <v>14.05</v>
      </c>
      <c r="H1173" s="78">
        <v>14.27</v>
      </c>
      <c r="I1173" s="78">
        <v>14.87</v>
      </c>
      <c r="J1173" s="78">
        <v>13.25</v>
      </c>
      <c r="K1173" s="78" t="s">
        <v>162</v>
      </c>
      <c r="L1173" s="78">
        <v>0</v>
      </c>
      <c r="M1173" s="78">
        <v>44605.77</v>
      </c>
      <c r="N1173" s="78">
        <v>39021.75</v>
      </c>
      <c r="O1173" s="78">
        <v>52989.1</v>
      </c>
      <c r="P1173" s="78">
        <v>56.85</v>
      </c>
      <c r="Q1173" s="78" t="s">
        <v>162</v>
      </c>
      <c r="R1173" s="78">
        <v>24.31</v>
      </c>
      <c r="S1173" s="78" t="s">
        <v>162</v>
      </c>
      <c r="T1173" s="78">
        <v>2642.82</v>
      </c>
      <c r="U1173" s="78">
        <v>2709.27</v>
      </c>
      <c r="V1173" s="78">
        <v>2622.47</v>
      </c>
      <c r="W1173" s="78">
        <v>2709.27</v>
      </c>
      <c r="X1173" s="78">
        <v>36203573</v>
      </c>
    </row>
    <row r="1174" spans="1:24" x14ac:dyDescent="0.2">
      <c r="A1174" s="78" t="s">
        <v>1331</v>
      </c>
      <c r="B1174" s="78">
        <v>14.47</v>
      </c>
      <c r="C1174" s="78">
        <v>14.8</v>
      </c>
      <c r="D1174" s="78">
        <v>14.36</v>
      </c>
      <c r="E1174" s="78">
        <v>14.42</v>
      </c>
      <c r="F1174" s="78">
        <v>4597075</v>
      </c>
      <c r="G1174" s="78">
        <v>14.09</v>
      </c>
      <c r="H1174" s="78">
        <v>14.27</v>
      </c>
      <c r="I1174" s="78">
        <v>14.79</v>
      </c>
      <c r="J1174" s="78">
        <v>13.34</v>
      </c>
      <c r="K1174" s="78" t="s">
        <v>162</v>
      </c>
      <c r="L1174" s="78">
        <v>0</v>
      </c>
      <c r="M1174" s="78">
        <v>45970.75</v>
      </c>
      <c r="N1174" s="78">
        <v>38379.96</v>
      </c>
      <c r="O1174" s="78">
        <v>50078.83</v>
      </c>
      <c r="P1174" s="78">
        <v>47.15</v>
      </c>
      <c r="Q1174" s="78" t="s">
        <v>162</v>
      </c>
      <c r="R1174" s="78">
        <v>23.46</v>
      </c>
      <c r="S1174" s="78" t="s">
        <v>162</v>
      </c>
      <c r="T1174" s="78">
        <v>2718.25</v>
      </c>
      <c r="U1174" s="78">
        <v>2764.8</v>
      </c>
      <c r="V1174" s="78">
        <v>2718.25</v>
      </c>
      <c r="W1174" s="78">
        <v>2745.7</v>
      </c>
      <c r="X1174" s="78">
        <v>38759386</v>
      </c>
    </row>
    <row r="1175" spans="1:24" x14ac:dyDescent="0.2">
      <c r="A1175" s="78" t="s">
        <v>1332</v>
      </c>
      <c r="B1175" s="78">
        <v>14.6</v>
      </c>
      <c r="C1175" s="78">
        <v>14.65</v>
      </c>
      <c r="D1175" s="78">
        <v>14.38</v>
      </c>
      <c r="E1175" s="78">
        <v>14.48</v>
      </c>
      <c r="F1175" s="78">
        <v>4270771</v>
      </c>
      <c r="G1175" s="78">
        <v>14.19</v>
      </c>
      <c r="H1175" s="78">
        <v>14.3</v>
      </c>
      <c r="I1175" s="78">
        <v>14.73</v>
      </c>
      <c r="J1175" s="78">
        <v>13.41</v>
      </c>
      <c r="K1175" s="78" t="s">
        <v>162</v>
      </c>
      <c r="L1175" s="78">
        <v>0</v>
      </c>
      <c r="M1175" s="78">
        <v>42707.71</v>
      </c>
      <c r="N1175" s="78">
        <v>39445.21</v>
      </c>
      <c r="O1175" s="78">
        <v>47581.4</v>
      </c>
      <c r="P1175" s="78">
        <v>36.35</v>
      </c>
      <c r="Q1175" s="78" t="s">
        <v>162</v>
      </c>
      <c r="R1175" s="78">
        <v>23.09</v>
      </c>
      <c r="S1175" s="78" t="s">
        <v>162</v>
      </c>
      <c r="T1175" s="78">
        <v>2760.26</v>
      </c>
      <c r="U1175" s="78">
        <v>2789.28</v>
      </c>
      <c r="V1175" s="78">
        <v>2749.79</v>
      </c>
      <c r="W1175" s="78">
        <v>2763.11</v>
      </c>
      <c r="X1175" s="78">
        <v>41793161</v>
      </c>
    </row>
    <row r="1176" spans="1:24" x14ac:dyDescent="0.2">
      <c r="A1176" s="78" t="s">
        <v>1333</v>
      </c>
      <c r="B1176" s="78">
        <v>14.58</v>
      </c>
      <c r="C1176" s="78">
        <v>15.49</v>
      </c>
      <c r="D1176" s="78">
        <v>14.58</v>
      </c>
      <c r="E1176" s="78">
        <v>15.46</v>
      </c>
      <c r="F1176" s="78">
        <v>11246780</v>
      </c>
      <c r="G1176" s="78">
        <v>14.5</v>
      </c>
      <c r="H1176" s="78">
        <v>14.4</v>
      </c>
      <c r="I1176" s="78">
        <v>14.71</v>
      </c>
      <c r="J1176" s="78">
        <v>13.5</v>
      </c>
      <c r="K1176" s="78" t="s">
        <v>162</v>
      </c>
      <c r="L1176" s="78">
        <v>0</v>
      </c>
      <c r="M1176" s="78">
        <v>112467.8</v>
      </c>
      <c r="N1176" s="78">
        <v>55270.879999999997</v>
      </c>
      <c r="O1176" s="78">
        <v>52750.71</v>
      </c>
      <c r="P1176" s="78">
        <v>38.79</v>
      </c>
      <c r="Q1176" s="78" t="s">
        <v>162</v>
      </c>
      <c r="R1176" s="78">
        <v>24.98</v>
      </c>
      <c r="S1176" s="78" t="s">
        <v>162</v>
      </c>
      <c r="T1176" s="78">
        <v>2784.97</v>
      </c>
      <c r="U1176" s="78">
        <v>2835.7</v>
      </c>
      <c r="V1176" s="78">
        <v>2784.97</v>
      </c>
      <c r="W1176" s="78">
        <v>2835.7</v>
      </c>
      <c r="X1176" s="78">
        <v>55219140</v>
      </c>
    </row>
    <row r="1177" spans="1:24" x14ac:dyDescent="0.2">
      <c r="A1177" s="78" t="s">
        <v>1334</v>
      </c>
      <c r="B1177" s="78">
        <v>15.31</v>
      </c>
      <c r="C1177" s="78">
        <v>15.67</v>
      </c>
      <c r="D1177" s="78">
        <v>15.15</v>
      </c>
      <c r="E1177" s="78">
        <v>15.59</v>
      </c>
      <c r="F1177" s="78">
        <v>9791169</v>
      </c>
      <c r="G1177" s="78">
        <v>14.86</v>
      </c>
      <c r="H1177" s="78">
        <v>14.49</v>
      </c>
      <c r="I1177" s="78">
        <v>14.69</v>
      </c>
      <c r="J1177" s="78">
        <v>13.58</v>
      </c>
      <c r="K1177" s="78" t="s">
        <v>162</v>
      </c>
      <c r="L1177" s="78">
        <v>0</v>
      </c>
      <c r="M1177" s="78">
        <v>97911.69</v>
      </c>
      <c r="N1177" s="78">
        <v>68732.740000000005</v>
      </c>
      <c r="O1177" s="78">
        <v>54739.01</v>
      </c>
      <c r="P1177" s="78">
        <v>39.090000000000003</v>
      </c>
      <c r="Q1177" s="78" t="s">
        <v>162</v>
      </c>
      <c r="R1177" s="78">
        <v>28.88</v>
      </c>
      <c r="S1177" s="78" t="s">
        <v>162</v>
      </c>
      <c r="T1177" s="78">
        <v>2836.92</v>
      </c>
      <c r="U1177" s="78">
        <v>2850.69</v>
      </c>
      <c r="V1177" s="78">
        <v>2801.64</v>
      </c>
      <c r="W1177" s="78">
        <v>2830.26</v>
      </c>
      <c r="X1177" s="78">
        <v>51447381</v>
      </c>
    </row>
    <row r="1178" spans="1:24" x14ac:dyDescent="0.2">
      <c r="A1178" s="78" t="s">
        <v>1335</v>
      </c>
      <c r="B1178" s="78">
        <v>15.65</v>
      </c>
      <c r="C1178" s="78">
        <v>16.100000000000001</v>
      </c>
      <c r="D1178" s="78">
        <v>15.59</v>
      </c>
      <c r="E1178" s="78">
        <v>15.76</v>
      </c>
      <c r="F1178" s="78">
        <v>7533389</v>
      </c>
      <c r="G1178" s="78">
        <v>15.14</v>
      </c>
      <c r="H1178" s="78">
        <v>14.6</v>
      </c>
      <c r="I1178" s="78">
        <v>14.71</v>
      </c>
      <c r="J1178" s="78">
        <v>13.66</v>
      </c>
      <c r="K1178" s="78" t="s">
        <v>162</v>
      </c>
      <c r="L1178" s="78">
        <v>0</v>
      </c>
      <c r="M1178" s="78">
        <v>75333.89</v>
      </c>
      <c r="N1178" s="78">
        <v>74878.37</v>
      </c>
      <c r="O1178" s="78">
        <v>56950.06</v>
      </c>
      <c r="P1178" s="78">
        <v>30.36</v>
      </c>
      <c r="Q1178" s="78" t="s">
        <v>162</v>
      </c>
      <c r="R1178" s="78">
        <v>29.6</v>
      </c>
      <c r="S1178" s="78" t="s">
        <v>162</v>
      </c>
      <c r="T1178" s="78">
        <v>2825.31</v>
      </c>
      <c r="U1178" s="78">
        <v>2836.61</v>
      </c>
      <c r="V1178" s="78">
        <v>2800.35</v>
      </c>
      <c r="W1178" s="78">
        <v>2829.92</v>
      </c>
      <c r="X1178" s="78">
        <v>42648419</v>
      </c>
    </row>
    <row r="1179" spans="1:24" x14ac:dyDescent="0.2">
      <c r="A1179" s="78" t="s">
        <v>1336</v>
      </c>
      <c r="B1179" s="78">
        <v>15.7</v>
      </c>
      <c r="C1179" s="78">
        <v>15.76</v>
      </c>
      <c r="D1179" s="78">
        <v>15.15</v>
      </c>
      <c r="E1179" s="78">
        <v>15.58</v>
      </c>
      <c r="F1179" s="78">
        <v>6835009</v>
      </c>
      <c r="G1179" s="78">
        <v>15.37</v>
      </c>
      <c r="H1179" s="78">
        <v>14.73</v>
      </c>
      <c r="I1179" s="78">
        <v>14.69</v>
      </c>
      <c r="J1179" s="78">
        <v>13.74</v>
      </c>
      <c r="K1179" s="78" t="s">
        <v>162</v>
      </c>
      <c r="L1179" s="78">
        <v>0</v>
      </c>
      <c r="M1179" s="78">
        <v>68350.09</v>
      </c>
      <c r="N1179" s="78">
        <v>79354.23</v>
      </c>
      <c r="O1179" s="78">
        <v>58867.1</v>
      </c>
      <c r="P1179" s="78">
        <v>14.16</v>
      </c>
      <c r="Q1179" s="78" t="s">
        <v>162</v>
      </c>
      <c r="R1179" s="78">
        <v>28.16</v>
      </c>
      <c r="S1179" s="78" t="s">
        <v>162</v>
      </c>
      <c r="T1179" s="78">
        <v>2836.96</v>
      </c>
      <c r="U1179" s="78">
        <v>2849.36</v>
      </c>
      <c r="V1179" s="78">
        <v>2811.61</v>
      </c>
      <c r="W1179" s="78">
        <v>2839.85</v>
      </c>
      <c r="X1179" s="78">
        <v>41580714</v>
      </c>
    </row>
    <row r="1180" spans="1:24" x14ac:dyDescent="0.2">
      <c r="A1180" s="78" t="s">
        <v>1337</v>
      </c>
      <c r="B1180" s="78">
        <v>15.56</v>
      </c>
      <c r="C1180" s="78">
        <v>15.62</v>
      </c>
      <c r="D1180" s="78">
        <v>15.21</v>
      </c>
      <c r="E1180" s="78">
        <v>15.26</v>
      </c>
      <c r="F1180" s="78">
        <v>6003482</v>
      </c>
      <c r="G1180" s="78">
        <v>15.53</v>
      </c>
      <c r="H1180" s="78">
        <v>14.86</v>
      </c>
      <c r="I1180" s="78">
        <v>14.65</v>
      </c>
      <c r="J1180" s="78">
        <v>13.82</v>
      </c>
      <c r="K1180" s="78" t="s">
        <v>162</v>
      </c>
      <c r="L1180" s="78">
        <v>0</v>
      </c>
      <c r="M1180" s="78">
        <v>60034.82</v>
      </c>
      <c r="N1180" s="78">
        <v>82819.66</v>
      </c>
      <c r="O1180" s="78">
        <v>61132.44</v>
      </c>
      <c r="P1180" s="78">
        <v>10</v>
      </c>
      <c r="Q1180" s="78" t="s">
        <v>162</v>
      </c>
      <c r="R1180" s="78">
        <v>27.7</v>
      </c>
      <c r="S1180" s="78" t="s">
        <v>162</v>
      </c>
      <c r="T1180" s="78">
        <v>2845.43</v>
      </c>
      <c r="U1180" s="78">
        <v>2848.83</v>
      </c>
      <c r="V1180" s="78">
        <v>2779.93</v>
      </c>
      <c r="W1180" s="78">
        <v>2783.94</v>
      </c>
      <c r="X1180" s="78">
        <v>46679619</v>
      </c>
    </row>
    <row r="1181" spans="1:24" x14ac:dyDescent="0.2">
      <c r="A1181" s="78" t="s">
        <v>1338</v>
      </c>
      <c r="B1181" s="78">
        <v>15.15</v>
      </c>
      <c r="C1181" s="78">
        <v>15.87</v>
      </c>
      <c r="D1181" s="78">
        <v>15.15</v>
      </c>
      <c r="E1181" s="78">
        <v>15.77</v>
      </c>
      <c r="F1181" s="78">
        <v>8800279</v>
      </c>
      <c r="G1181" s="78">
        <v>15.59</v>
      </c>
      <c r="H1181" s="78">
        <v>15.05</v>
      </c>
      <c r="I1181" s="78">
        <v>14.66</v>
      </c>
      <c r="J1181" s="78">
        <v>13.89</v>
      </c>
      <c r="K1181" s="78" t="s">
        <v>162</v>
      </c>
      <c r="L1181" s="78">
        <v>0</v>
      </c>
      <c r="M1181" s="78">
        <v>88002.79</v>
      </c>
      <c r="N1181" s="78">
        <v>77926.66</v>
      </c>
      <c r="O1181" s="78">
        <v>66598.77</v>
      </c>
      <c r="P1181" s="78">
        <v>23.68</v>
      </c>
      <c r="Q1181" s="78" t="s">
        <v>162</v>
      </c>
      <c r="R1181" s="78">
        <v>35.58</v>
      </c>
      <c r="S1181" s="78" t="s">
        <v>162</v>
      </c>
      <c r="T1181" s="78">
        <v>2775.98</v>
      </c>
      <c r="U1181" s="78">
        <v>2801.56</v>
      </c>
      <c r="V1181" s="78">
        <v>2735.97</v>
      </c>
      <c r="W1181" s="78">
        <v>2795.78</v>
      </c>
      <c r="X1181" s="78">
        <v>37179051</v>
      </c>
    </row>
    <row r="1182" spans="1:24" x14ac:dyDescent="0.2">
      <c r="A1182" s="78" t="s">
        <v>1339</v>
      </c>
      <c r="B1182" s="78">
        <v>15.68</v>
      </c>
      <c r="C1182" s="78">
        <v>16.05</v>
      </c>
      <c r="D1182" s="78">
        <v>15.6</v>
      </c>
      <c r="E1182" s="78">
        <v>15.89</v>
      </c>
      <c r="F1182" s="78">
        <v>6775647</v>
      </c>
      <c r="G1182" s="78">
        <v>15.65</v>
      </c>
      <c r="H1182" s="78">
        <v>15.26</v>
      </c>
      <c r="I1182" s="78">
        <v>14.74</v>
      </c>
      <c r="J1182" s="78">
        <v>13.98</v>
      </c>
      <c r="K1182" s="78" t="s">
        <v>162</v>
      </c>
      <c r="L1182" s="78">
        <v>0</v>
      </c>
      <c r="M1182" s="78">
        <v>67756.47</v>
      </c>
      <c r="N1182" s="78">
        <v>71895.61</v>
      </c>
      <c r="O1182" s="78">
        <v>70314.179999999993</v>
      </c>
      <c r="P1182" s="78">
        <v>12.82</v>
      </c>
      <c r="Q1182" s="78" t="s">
        <v>162</v>
      </c>
      <c r="R1182" s="78">
        <v>34.51</v>
      </c>
      <c r="S1182" s="78" t="s">
        <v>162</v>
      </c>
      <c r="T1182" s="78">
        <v>2807.51</v>
      </c>
      <c r="U1182" s="78">
        <v>2820.53</v>
      </c>
      <c r="V1182" s="78">
        <v>2777.46</v>
      </c>
      <c r="W1182" s="78">
        <v>2794.73</v>
      </c>
      <c r="X1182" s="78">
        <v>35511227</v>
      </c>
    </row>
    <row r="1183" spans="1:24" x14ac:dyDescent="0.2">
      <c r="A1183" s="78" t="s">
        <v>1340</v>
      </c>
      <c r="B1183" s="78">
        <v>16.010000000000002</v>
      </c>
      <c r="C1183" s="78">
        <v>16.100000000000001</v>
      </c>
      <c r="D1183" s="78">
        <v>15.16</v>
      </c>
      <c r="E1183" s="78">
        <v>15.2</v>
      </c>
      <c r="F1183" s="78">
        <v>7252833</v>
      </c>
      <c r="G1183" s="78">
        <v>15.54</v>
      </c>
      <c r="H1183" s="78">
        <v>15.34</v>
      </c>
      <c r="I1183" s="78">
        <v>14.81</v>
      </c>
      <c r="J1183" s="78">
        <v>14.04</v>
      </c>
      <c r="K1183" s="78" t="s">
        <v>162</v>
      </c>
      <c r="L1183" s="78">
        <v>0</v>
      </c>
      <c r="M1183" s="78">
        <v>72528.33</v>
      </c>
      <c r="N1183" s="78">
        <v>71334.5</v>
      </c>
      <c r="O1183" s="78">
        <v>73106.44</v>
      </c>
      <c r="P1183" s="78">
        <v>5.42</v>
      </c>
      <c r="Q1183" s="78" t="s">
        <v>162</v>
      </c>
      <c r="R1183" s="78">
        <v>33.72</v>
      </c>
      <c r="S1183" s="78" t="s">
        <v>162</v>
      </c>
      <c r="T1183" s="78">
        <v>2809.52</v>
      </c>
      <c r="U1183" s="78">
        <v>2823.75</v>
      </c>
      <c r="V1183" s="78">
        <v>2735.49</v>
      </c>
      <c r="W1183" s="78">
        <v>2735.49</v>
      </c>
      <c r="X1183" s="78">
        <v>45076570</v>
      </c>
    </row>
    <row r="1184" spans="1:24" x14ac:dyDescent="0.2">
      <c r="A1184" s="78" t="s">
        <v>1341</v>
      </c>
      <c r="B1184" s="78">
        <v>15.25</v>
      </c>
      <c r="C1184" s="78">
        <v>15.66</v>
      </c>
      <c r="D1184" s="78">
        <v>14.92</v>
      </c>
      <c r="E1184" s="78">
        <v>15.6</v>
      </c>
      <c r="F1184" s="78">
        <v>4572666</v>
      </c>
      <c r="G1184" s="78">
        <v>15.54</v>
      </c>
      <c r="H1184" s="78">
        <v>15.46</v>
      </c>
      <c r="I1184" s="78">
        <v>14.87</v>
      </c>
      <c r="J1184" s="78">
        <v>14.12</v>
      </c>
      <c r="K1184" s="78" t="s">
        <v>162</v>
      </c>
      <c r="L1184" s="78">
        <v>0</v>
      </c>
      <c r="M1184" s="78">
        <v>45726.66</v>
      </c>
      <c r="N1184" s="78">
        <v>66809.81</v>
      </c>
      <c r="O1184" s="78">
        <v>73082.02</v>
      </c>
      <c r="P1184" s="78">
        <v>10.29</v>
      </c>
      <c r="Q1184" s="78" t="s">
        <v>162</v>
      </c>
      <c r="R1184" s="78">
        <v>34.590000000000003</v>
      </c>
      <c r="S1184" s="78" t="s">
        <v>162</v>
      </c>
      <c r="T1184" s="78">
        <v>2732.55</v>
      </c>
      <c r="U1184" s="78">
        <v>2749.82</v>
      </c>
      <c r="V1184" s="78">
        <v>2710.2</v>
      </c>
      <c r="W1184" s="78">
        <v>2749.82</v>
      </c>
      <c r="X1184" s="78">
        <v>35829363</v>
      </c>
    </row>
    <row r="1185" spans="1:24" x14ac:dyDescent="0.2">
      <c r="A1185" s="78" t="s">
        <v>1342</v>
      </c>
      <c r="B1185" s="78">
        <v>15.55</v>
      </c>
      <c r="C1185" s="78">
        <v>15.87</v>
      </c>
      <c r="D1185" s="78">
        <v>15.43</v>
      </c>
      <c r="E1185" s="78">
        <v>15.8</v>
      </c>
      <c r="F1185" s="78">
        <v>5206466</v>
      </c>
      <c r="G1185" s="78">
        <v>15.65</v>
      </c>
      <c r="H1185" s="78">
        <v>15.59</v>
      </c>
      <c r="I1185" s="78">
        <v>14.95</v>
      </c>
      <c r="J1185" s="78">
        <v>14.2</v>
      </c>
      <c r="K1185" s="78" t="s">
        <v>162</v>
      </c>
      <c r="L1185" s="78">
        <v>0</v>
      </c>
      <c r="M1185" s="78">
        <v>52064.66</v>
      </c>
      <c r="N1185" s="78">
        <v>65215.78</v>
      </c>
      <c r="O1185" s="78">
        <v>74017.72</v>
      </c>
      <c r="P1185" s="78">
        <v>16.14</v>
      </c>
      <c r="Q1185" s="78" t="s">
        <v>162</v>
      </c>
      <c r="R1185" s="78">
        <v>31.65</v>
      </c>
      <c r="S1185" s="78" t="s">
        <v>162</v>
      </c>
      <c r="T1185" s="78">
        <v>2758.25</v>
      </c>
      <c r="U1185" s="78">
        <v>2781.84</v>
      </c>
      <c r="V1185" s="78">
        <v>2749.29</v>
      </c>
      <c r="W1185" s="78">
        <v>2779.51</v>
      </c>
      <c r="X1185" s="78">
        <v>40757691</v>
      </c>
    </row>
    <row r="1186" spans="1:24" x14ac:dyDescent="0.2">
      <c r="A1186" s="78" t="s">
        <v>1343</v>
      </c>
      <c r="B1186" s="78">
        <v>15.85</v>
      </c>
      <c r="C1186" s="78">
        <v>15.85</v>
      </c>
      <c r="D1186" s="78">
        <v>15.25</v>
      </c>
      <c r="E1186" s="78">
        <v>15.26</v>
      </c>
      <c r="F1186" s="78">
        <v>4661596</v>
      </c>
      <c r="G1186" s="78">
        <v>15.55</v>
      </c>
      <c r="H1186" s="78">
        <v>15.57</v>
      </c>
      <c r="I1186" s="78">
        <v>14.99</v>
      </c>
      <c r="J1186" s="78">
        <v>14.26</v>
      </c>
      <c r="K1186" s="78" t="s">
        <v>162</v>
      </c>
      <c r="L1186" s="78">
        <v>0</v>
      </c>
      <c r="M1186" s="78">
        <v>46615.96</v>
      </c>
      <c r="N1186" s="78">
        <v>56938.41</v>
      </c>
      <c r="O1186" s="78">
        <v>67432.539999999994</v>
      </c>
      <c r="P1186" s="78">
        <v>20.41</v>
      </c>
      <c r="Q1186" s="78" t="s">
        <v>162</v>
      </c>
      <c r="R1186" s="78">
        <v>29.71</v>
      </c>
      <c r="S1186" s="78" t="s">
        <v>162</v>
      </c>
      <c r="T1186" s="78">
        <v>2780.54</v>
      </c>
      <c r="U1186" s="78">
        <v>2785.66</v>
      </c>
      <c r="V1186" s="78">
        <v>2713.69</v>
      </c>
      <c r="W1186" s="78">
        <v>2714.05</v>
      </c>
      <c r="X1186" s="78">
        <v>39561308</v>
      </c>
    </row>
    <row r="1187" spans="1:24" x14ac:dyDescent="0.2">
      <c r="A1187" s="78" t="s">
        <v>1344</v>
      </c>
      <c r="B1187" s="78">
        <v>15.21</v>
      </c>
      <c r="C1187" s="78">
        <v>15.29</v>
      </c>
      <c r="D1187" s="78">
        <v>13.78</v>
      </c>
      <c r="E1187" s="78">
        <v>13.8</v>
      </c>
      <c r="F1187" s="78">
        <v>3790974</v>
      </c>
      <c r="G1187" s="78">
        <v>15.13</v>
      </c>
      <c r="H1187" s="78">
        <v>15.39</v>
      </c>
      <c r="I1187" s="78">
        <v>14.94</v>
      </c>
      <c r="J1187" s="78">
        <v>14.3</v>
      </c>
      <c r="K1187" s="78" t="s">
        <v>162</v>
      </c>
      <c r="L1187" s="78">
        <v>0</v>
      </c>
      <c r="M1187" s="78">
        <v>37909.74</v>
      </c>
      <c r="N1187" s="78">
        <v>50969.07</v>
      </c>
      <c r="O1187" s="78">
        <v>61432.34</v>
      </c>
      <c r="P1187" s="78">
        <v>24.94</v>
      </c>
      <c r="Q1187" s="78" t="s">
        <v>162</v>
      </c>
      <c r="R1187" s="78">
        <v>21.72</v>
      </c>
      <c r="S1187" s="78" t="s">
        <v>162</v>
      </c>
      <c r="T1187" s="78">
        <v>2706.28</v>
      </c>
      <c r="U1187" s="78">
        <v>2710.3</v>
      </c>
      <c r="V1187" s="78">
        <v>2490.4699999999998</v>
      </c>
      <c r="W1187" s="78">
        <v>2491.2399999999998</v>
      </c>
      <c r="X1187" s="78">
        <v>33478923</v>
      </c>
    </row>
    <row r="1188" spans="1:24" x14ac:dyDescent="0.2">
      <c r="A1188" s="78" t="s">
        <v>1345</v>
      </c>
      <c r="B1188" s="78">
        <v>13.15</v>
      </c>
      <c r="C1188" s="78">
        <v>13.98</v>
      </c>
      <c r="D1188" s="78">
        <v>13.15</v>
      </c>
      <c r="E1188" s="78">
        <v>13.91</v>
      </c>
      <c r="F1188" s="78">
        <v>6237971</v>
      </c>
      <c r="G1188" s="78">
        <v>14.87</v>
      </c>
      <c r="H1188" s="78">
        <v>15.21</v>
      </c>
      <c r="I1188" s="78">
        <v>14.9</v>
      </c>
      <c r="J1188" s="78">
        <v>14.33</v>
      </c>
      <c r="K1188" s="78" t="s">
        <v>162</v>
      </c>
      <c r="L1188" s="78">
        <v>0</v>
      </c>
      <c r="M1188" s="78">
        <v>62379.71</v>
      </c>
      <c r="N1188" s="78">
        <v>48939.35</v>
      </c>
      <c r="O1188" s="78">
        <v>60136.92</v>
      </c>
      <c r="P1188" s="78">
        <v>38.06</v>
      </c>
      <c r="Q1188" s="78" t="s">
        <v>162</v>
      </c>
      <c r="R1188" s="78">
        <v>25.29</v>
      </c>
      <c r="S1188" s="78" t="s">
        <v>162</v>
      </c>
      <c r="T1188" s="78">
        <v>2353.23</v>
      </c>
      <c r="U1188" s="78">
        <v>2481.1999999999998</v>
      </c>
      <c r="V1188" s="78">
        <v>2333.61</v>
      </c>
      <c r="W1188" s="78">
        <v>2416.73</v>
      </c>
      <c r="X1188" s="78">
        <v>49010301</v>
      </c>
    </row>
    <row r="1189" spans="1:24" x14ac:dyDescent="0.2">
      <c r="A1189" s="78" t="s">
        <v>1346</v>
      </c>
      <c r="B1189" s="78">
        <v>13.93</v>
      </c>
      <c r="C1189" s="78">
        <v>14.21</v>
      </c>
      <c r="D1189" s="78">
        <v>13.9</v>
      </c>
      <c r="E1189" s="78">
        <v>14.16</v>
      </c>
      <c r="F1189" s="78">
        <v>4207310</v>
      </c>
      <c r="G1189" s="78">
        <v>14.59</v>
      </c>
      <c r="H1189" s="78">
        <v>15.07</v>
      </c>
      <c r="I1189" s="78">
        <v>14.9</v>
      </c>
      <c r="J1189" s="78">
        <v>14.36</v>
      </c>
      <c r="K1189" s="78" t="s">
        <v>162</v>
      </c>
      <c r="L1189" s="78">
        <v>0</v>
      </c>
      <c r="M1189" s="78">
        <v>42073.1</v>
      </c>
      <c r="N1189" s="78">
        <v>48208.63</v>
      </c>
      <c r="O1189" s="78">
        <v>57509.22</v>
      </c>
      <c r="P1189" s="78">
        <v>52.1</v>
      </c>
      <c r="Q1189" s="78" t="s">
        <v>162</v>
      </c>
      <c r="R1189" s="78">
        <v>25.23</v>
      </c>
      <c r="S1189" s="78" t="s">
        <v>162</v>
      </c>
      <c r="T1189" s="78">
        <v>2433.36</v>
      </c>
      <c r="U1189" s="78">
        <v>2472.19</v>
      </c>
      <c r="V1189" s="78">
        <v>2388.69</v>
      </c>
      <c r="W1189" s="78">
        <v>2468.37</v>
      </c>
      <c r="X1189" s="78">
        <v>39804046</v>
      </c>
    </row>
    <row r="1190" spans="1:24" x14ac:dyDescent="0.2">
      <c r="A1190" s="78" t="s">
        <v>1347</v>
      </c>
      <c r="B1190" s="78">
        <v>13.91</v>
      </c>
      <c r="C1190" s="78">
        <v>13.91</v>
      </c>
      <c r="D1190" s="78">
        <v>12.78</v>
      </c>
      <c r="E1190" s="78">
        <v>12.82</v>
      </c>
      <c r="F1190" s="78">
        <v>1111300</v>
      </c>
      <c r="G1190" s="78">
        <v>13.99</v>
      </c>
      <c r="H1190" s="78">
        <v>14.82</v>
      </c>
      <c r="I1190" s="78">
        <v>14.84</v>
      </c>
      <c r="J1190" s="78">
        <v>14.38</v>
      </c>
      <c r="K1190" s="78" t="s">
        <v>162</v>
      </c>
      <c r="L1190" s="78">
        <v>0</v>
      </c>
      <c r="M1190" s="78">
        <v>11113</v>
      </c>
      <c r="N1190" s="78">
        <v>40018.300000000003</v>
      </c>
      <c r="O1190" s="78">
        <v>52617.04</v>
      </c>
      <c r="P1190" s="78">
        <v>68.62</v>
      </c>
      <c r="Q1190" s="78" t="s">
        <v>162</v>
      </c>
      <c r="R1190" s="78">
        <v>24.56</v>
      </c>
      <c r="S1190" s="78" t="s">
        <v>162</v>
      </c>
      <c r="T1190" s="78">
        <v>2415.33</v>
      </c>
      <c r="U1190" s="78">
        <v>2415.33</v>
      </c>
      <c r="V1190" s="78">
        <v>2254.5</v>
      </c>
      <c r="W1190" s="78">
        <v>2256.52</v>
      </c>
      <c r="X1190" s="78">
        <v>10666577</v>
      </c>
    </row>
    <row r="1191" spans="1:24" x14ac:dyDescent="0.2">
      <c r="A1191" s="78" t="s">
        <v>1348</v>
      </c>
      <c r="B1191" s="78">
        <v>13.13</v>
      </c>
      <c r="C1191" s="78">
        <v>13.27</v>
      </c>
      <c r="D1191" s="78">
        <v>12.24</v>
      </c>
      <c r="E1191" s="78">
        <v>12.81</v>
      </c>
      <c r="F1191" s="78">
        <v>6659152</v>
      </c>
      <c r="G1191" s="78">
        <v>13.5</v>
      </c>
      <c r="H1191" s="78">
        <v>14.52</v>
      </c>
      <c r="I1191" s="78">
        <v>14.78</v>
      </c>
      <c r="J1191" s="78">
        <v>14.38</v>
      </c>
      <c r="K1191" s="78" t="s">
        <v>162</v>
      </c>
      <c r="L1191" s="78">
        <v>0</v>
      </c>
      <c r="M1191" s="78">
        <v>66591.520000000004</v>
      </c>
      <c r="N1191" s="78">
        <v>44013.41</v>
      </c>
      <c r="O1191" s="78">
        <v>50475.91</v>
      </c>
      <c r="P1191" s="78">
        <v>59.82</v>
      </c>
      <c r="Q1191" s="78" t="s">
        <v>162</v>
      </c>
      <c r="R1191" s="78">
        <v>23.1</v>
      </c>
      <c r="S1191" s="78" t="s">
        <v>162</v>
      </c>
      <c r="T1191" s="78">
        <v>2297.59</v>
      </c>
      <c r="U1191" s="78">
        <v>2318.12</v>
      </c>
      <c r="V1191" s="78">
        <v>2142.33</v>
      </c>
      <c r="W1191" s="78">
        <v>2248.9899999999998</v>
      </c>
      <c r="X1191" s="78">
        <v>44776461</v>
      </c>
    </row>
    <row r="1192" spans="1:24" x14ac:dyDescent="0.2">
      <c r="A1192" s="78" t="s">
        <v>1349</v>
      </c>
      <c r="B1192" s="78">
        <v>12.36</v>
      </c>
      <c r="C1192" s="78">
        <v>12.7</v>
      </c>
      <c r="D1192" s="78">
        <v>11.53</v>
      </c>
      <c r="E1192" s="78">
        <v>11.53</v>
      </c>
      <c r="F1192" s="78">
        <v>6859065</v>
      </c>
      <c r="G1192" s="78">
        <v>13.05</v>
      </c>
      <c r="H1192" s="78">
        <v>14.09</v>
      </c>
      <c r="I1192" s="78">
        <v>14.67</v>
      </c>
      <c r="J1192" s="78">
        <v>14.35</v>
      </c>
      <c r="K1192" s="78" t="s">
        <v>162</v>
      </c>
      <c r="L1192" s="78">
        <v>0</v>
      </c>
      <c r="M1192" s="78">
        <v>68590.649999999994</v>
      </c>
      <c r="N1192" s="78">
        <v>50149.599999999999</v>
      </c>
      <c r="O1192" s="78">
        <v>50559.33</v>
      </c>
      <c r="P1192" s="78">
        <v>56.09</v>
      </c>
      <c r="Q1192" s="78" t="s">
        <v>162</v>
      </c>
      <c r="R1192" s="78">
        <v>17.29</v>
      </c>
      <c r="S1192" s="78" t="s">
        <v>162</v>
      </c>
      <c r="T1192" s="78">
        <v>2188.19</v>
      </c>
      <c r="U1192" s="78">
        <v>2230.42</v>
      </c>
      <c r="V1192" s="78">
        <v>2105.77</v>
      </c>
      <c r="W1192" s="78">
        <v>2106.36</v>
      </c>
      <c r="X1192" s="78">
        <v>39231227</v>
      </c>
    </row>
    <row r="1193" spans="1:24" x14ac:dyDescent="0.2">
      <c r="A1193" s="78" t="s">
        <v>1350</v>
      </c>
      <c r="B1193" s="78">
        <v>11.61</v>
      </c>
      <c r="C1193" s="78">
        <v>11.94</v>
      </c>
      <c r="D1193" s="78">
        <v>11.42</v>
      </c>
      <c r="E1193" s="78">
        <v>11.75</v>
      </c>
      <c r="F1193" s="78">
        <v>3851182</v>
      </c>
      <c r="G1193" s="78">
        <v>12.61</v>
      </c>
      <c r="H1193" s="78">
        <v>13.74</v>
      </c>
      <c r="I1193" s="78">
        <v>14.54</v>
      </c>
      <c r="J1193" s="78">
        <v>14.33</v>
      </c>
      <c r="K1193" s="78" t="s">
        <v>162</v>
      </c>
      <c r="L1193" s="78">
        <v>0</v>
      </c>
      <c r="M1193" s="78">
        <v>38511.82</v>
      </c>
      <c r="N1193" s="78">
        <v>45376.02</v>
      </c>
      <c r="O1193" s="78">
        <v>47157.68</v>
      </c>
      <c r="P1193" s="78">
        <v>54.38</v>
      </c>
      <c r="Q1193" s="78" t="s">
        <v>162</v>
      </c>
      <c r="R1193" s="78">
        <v>18.100000000000001</v>
      </c>
      <c r="S1193" s="78" t="s">
        <v>162</v>
      </c>
      <c r="T1193" s="78">
        <v>2117.25</v>
      </c>
      <c r="U1193" s="78">
        <v>2179.09</v>
      </c>
      <c r="V1193" s="78">
        <v>2087.27</v>
      </c>
      <c r="W1193" s="78">
        <v>2147.5300000000002</v>
      </c>
      <c r="X1193" s="78">
        <v>37443203</v>
      </c>
    </row>
    <row r="1194" spans="1:24" x14ac:dyDescent="0.2">
      <c r="A1194" s="78" t="s">
        <v>1351</v>
      </c>
      <c r="B1194" s="78">
        <v>11.9</v>
      </c>
      <c r="C1194" s="78">
        <v>12.13</v>
      </c>
      <c r="D1194" s="78">
        <v>11.4</v>
      </c>
      <c r="E1194" s="78">
        <v>11.52</v>
      </c>
      <c r="F1194" s="78">
        <v>3764625</v>
      </c>
      <c r="G1194" s="78">
        <v>12.09</v>
      </c>
      <c r="H1194" s="78">
        <v>13.34</v>
      </c>
      <c r="I1194" s="78">
        <v>14.4</v>
      </c>
      <c r="J1194" s="78">
        <v>14.3</v>
      </c>
      <c r="K1194" s="78" t="s">
        <v>162</v>
      </c>
      <c r="L1194" s="78">
        <v>0</v>
      </c>
      <c r="M1194" s="78">
        <v>37646.25</v>
      </c>
      <c r="N1194" s="78">
        <v>44490.65</v>
      </c>
      <c r="O1194" s="78">
        <v>46349.64</v>
      </c>
      <c r="P1194" s="78">
        <v>53.24</v>
      </c>
      <c r="Q1194" s="78" t="s">
        <v>162</v>
      </c>
      <c r="R1194" s="78">
        <v>20.85</v>
      </c>
      <c r="S1194" s="78" t="s">
        <v>162</v>
      </c>
      <c r="T1194" s="78">
        <v>2160.3200000000002</v>
      </c>
      <c r="U1194" s="78">
        <v>2174.23</v>
      </c>
      <c r="V1194" s="78">
        <v>2059.7800000000002</v>
      </c>
      <c r="W1194" s="78">
        <v>2059.7800000000002</v>
      </c>
      <c r="X1194" s="78">
        <v>34346863</v>
      </c>
    </row>
    <row r="1195" spans="1:24" x14ac:dyDescent="0.2">
      <c r="A1195" s="78" t="s">
        <v>1352</v>
      </c>
      <c r="B1195" s="78">
        <v>11.22</v>
      </c>
      <c r="C1195" s="78">
        <v>12.15</v>
      </c>
      <c r="D1195" s="78">
        <v>11.09</v>
      </c>
      <c r="E1195" s="78">
        <v>12.03</v>
      </c>
      <c r="F1195" s="78">
        <v>4205811</v>
      </c>
      <c r="G1195" s="78">
        <v>11.93</v>
      </c>
      <c r="H1195" s="78">
        <v>12.96</v>
      </c>
      <c r="I1195" s="78">
        <v>14.27</v>
      </c>
      <c r="J1195" s="78">
        <v>14.3</v>
      </c>
      <c r="K1195" s="78" t="s">
        <v>162</v>
      </c>
      <c r="L1195" s="78">
        <v>0</v>
      </c>
      <c r="M1195" s="78">
        <v>42058.11</v>
      </c>
      <c r="N1195" s="78">
        <v>50679.67</v>
      </c>
      <c r="O1195" s="78">
        <v>45348.98</v>
      </c>
      <c r="P1195" s="78">
        <v>49.86</v>
      </c>
      <c r="Q1195" s="78" t="s">
        <v>162</v>
      </c>
      <c r="R1195" s="78">
        <v>23.83</v>
      </c>
      <c r="S1195" s="78" t="s">
        <v>162</v>
      </c>
      <c r="T1195" s="78">
        <v>1991.23</v>
      </c>
      <c r="U1195" s="78">
        <v>2179.38</v>
      </c>
      <c r="V1195" s="78">
        <v>1989.87</v>
      </c>
      <c r="W1195" s="78">
        <v>2175.0100000000002</v>
      </c>
      <c r="X1195" s="78">
        <v>40865370</v>
      </c>
    </row>
    <row r="1196" spans="1:24" x14ac:dyDescent="0.2">
      <c r="A1196" s="78" t="s">
        <v>1353</v>
      </c>
      <c r="B1196" s="78">
        <v>12</v>
      </c>
      <c r="C1196" s="78">
        <v>12.12</v>
      </c>
      <c r="D1196" s="78">
        <v>11.44</v>
      </c>
      <c r="E1196" s="78">
        <v>11.51</v>
      </c>
      <c r="F1196" s="78">
        <v>3874981</v>
      </c>
      <c r="G1196" s="78">
        <v>11.67</v>
      </c>
      <c r="H1196" s="78">
        <v>12.58</v>
      </c>
      <c r="I1196" s="78">
        <v>14.08</v>
      </c>
      <c r="J1196" s="78">
        <v>14.29</v>
      </c>
      <c r="K1196" s="78" t="s">
        <v>162</v>
      </c>
      <c r="L1196" s="78">
        <v>0</v>
      </c>
      <c r="M1196" s="78">
        <v>38749.81</v>
      </c>
      <c r="N1196" s="78">
        <v>45111.33</v>
      </c>
      <c r="O1196" s="78">
        <v>44562.37</v>
      </c>
      <c r="P1196" s="78">
        <v>51.98</v>
      </c>
      <c r="Q1196" s="78" t="s">
        <v>162</v>
      </c>
      <c r="R1196" s="78">
        <v>22.78</v>
      </c>
      <c r="S1196" s="78" t="s">
        <v>162</v>
      </c>
      <c r="T1196" s="78">
        <v>2160.17</v>
      </c>
      <c r="U1196" s="78">
        <v>2184.56</v>
      </c>
      <c r="V1196" s="78">
        <v>2096.19</v>
      </c>
      <c r="W1196" s="78">
        <v>2112.9</v>
      </c>
      <c r="X1196" s="78">
        <v>41445822</v>
      </c>
    </row>
    <row r="1197" spans="1:24" x14ac:dyDescent="0.2">
      <c r="A1197" s="78" t="s">
        <v>1354</v>
      </c>
      <c r="B1197" s="78">
        <v>11.14</v>
      </c>
      <c r="C1197" s="78">
        <v>11.95</v>
      </c>
      <c r="D1197" s="78">
        <v>11.14</v>
      </c>
      <c r="E1197" s="78">
        <v>11.83</v>
      </c>
      <c r="F1197" s="78">
        <v>2948964</v>
      </c>
      <c r="G1197" s="78">
        <v>11.73</v>
      </c>
      <c r="H1197" s="78">
        <v>12.39</v>
      </c>
      <c r="I1197" s="78">
        <v>13.89</v>
      </c>
      <c r="J1197" s="78">
        <v>14.27</v>
      </c>
      <c r="K1197" s="78" t="s">
        <v>162</v>
      </c>
      <c r="L1197" s="78">
        <v>0</v>
      </c>
      <c r="M1197" s="78">
        <v>29489.64</v>
      </c>
      <c r="N1197" s="78">
        <v>37291.120000000003</v>
      </c>
      <c r="O1197" s="78">
        <v>43720.36</v>
      </c>
      <c r="P1197" s="78">
        <v>52.72</v>
      </c>
      <c r="Q1197" s="78" t="s">
        <v>162</v>
      </c>
      <c r="R1197" s="78">
        <v>23.94</v>
      </c>
      <c r="S1197" s="78" t="s">
        <v>162</v>
      </c>
      <c r="T1197" s="78">
        <v>2074.86</v>
      </c>
      <c r="U1197" s="78">
        <v>2206.84</v>
      </c>
      <c r="V1197" s="78">
        <v>2074.86</v>
      </c>
      <c r="W1197" s="78">
        <v>2174.9299999999998</v>
      </c>
      <c r="X1197" s="78">
        <v>39874752</v>
      </c>
    </row>
    <row r="1198" spans="1:24" x14ac:dyDescent="0.2">
      <c r="A1198" s="78" t="s">
        <v>1355</v>
      </c>
      <c r="B1198" s="78">
        <v>11.79</v>
      </c>
      <c r="C1198" s="78">
        <v>12.36</v>
      </c>
      <c r="D1198" s="78">
        <v>11.75</v>
      </c>
      <c r="E1198" s="78">
        <v>12.29</v>
      </c>
      <c r="F1198" s="78">
        <v>4656047</v>
      </c>
      <c r="G1198" s="78">
        <v>11.84</v>
      </c>
      <c r="H1198" s="78">
        <v>12.23</v>
      </c>
      <c r="I1198" s="78">
        <v>13.72</v>
      </c>
      <c r="J1198" s="78">
        <v>14.25</v>
      </c>
      <c r="K1198" s="78" t="s">
        <v>162</v>
      </c>
      <c r="L1198" s="78">
        <v>0</v>
      </c>
      <c r="M1198" s="78">
        <v>46560.47</v>
      </c>
      <c r="N1198" s="78">
        <v>38900.86</v>
      </c>
      <c r="O1198" s="78">
        <v>42138.44</v>
      </c>
      <c r="P1198" s="78">
        <v>50.39</v>
      </c>
      <c r="Q1198" s="78" t="s">
        <v>162</v>
      </c>
      <c r="R1198" s="78">
        <v>23.8</v>
      </c>
      <c r="S1198" s="78" t="s">
        <v>162</v>
      </c>
      <c r="T1198" s="78">
        <v>2170.1</v>
      </c>
      <c r="U1198" s="78">
        <v>2244.7800000000002</v>
      </c>
      <c r="V1198" s="78">
        <v>2148.7199999999998</v>
      </c>
      <c r="W1198" s="78">
        <v>2241.6999999999998</v>
      </c>
      <c r="X1198" s="78">
        <v>45197927</v>
      </c>
    </row>
    <row r="1199" spans="1:24" x14ac:dyDescent="0.2">
      <c r="A1199" s="78" t="s">
        <v>1356</v>
      </c>
      <c r="B1199" s="78">
        <v>12.15</v>
      </c>
      <c r="C1199" s="78">
        <v>12.47</v>
      </c>
      <c r="D1199" s="78">
        <v>12.13</v>
      </c>
      <c r="E1199" s="78">
        <v>12.37</v>
      </c>
      <c r="F1199" s="78">
        <v>4855463</v>
      </c>
      <c r="G1199" s="78">
        <v>12.01</v>
      </c>
      <c r="H1199" s="78">
        <v>12.05</v>
      </c>
      <c r="I1199" s="78">
        <v>13.56</v>
      </c>
      <c r="J1199" s="78">
        <v>14.23</v>
      </c>
      <c r="K1199" s="78" t="s">
        <v>162</v>
      </c>
      <c r="L1199" s="78">
        <v>0</v>
      </c>
      <c r="M1199" s="78">
        <v>48554.63</v>
      </c>
      <c r="N1199" s="78">
        <v>41082.53</v>
      </c>
      <c r="O1199" s="78">
        <v>42786.59</v>
      </c>
      <c r="P1199" s="78">
        <v>59.33</v>
      </c>
      <c r="Q1199" s="78" t="s">
        <v>162</v>
      </c>
      <c r="R1199" s="78">
        <v>29.68</v>
      </c>
      <c r="S1199" s="78" t="s">
        <v>162</v>
      </c>
      <c r="T1199" s="78">
        <v>2222.6</v>
      </c>
      <c r="U1199" s="78">
        <v>2249.36</v>
      </c>
      <c r="V1199" s="78">
        <v>2190.5100000000002</v>
      </c>
      <c r="W1199" s="78">
        <v>2204.65</v>
      </c>
      <c r="X1199" s="78">
        <v>41821529</v>
      </c>
    </row>
    <row r="1200" spans="1:24" x14ac:dyDescent="0.2">
      <c r="A1200" s="78" t="s">
        <v>1357</v>
      </c>
      <c r="B1200" s="78">
        <v>12.25</v>
      </c>
      <c r="C1200" s="78">
        <v>12.61</v>
      </c>
      <c r="D1200" s="78">
        <v>12</v>
      </c>
      <c r="E1200" s="78">
        <v>12</v>
      </c>
      <c r="F1200" s="78">
        <v>4735521</v>
      </c>
      <c r="G1200" s="78">
        <v>12</v>
      </c>
      <c r="H1200" s="78">
        <v>11.96</v>
      </c>
      <c r="I1200" s="78">
        <v>13.39</v>
      </c>
      <c r="J1200" s="78">
        <v>14.21</v>
      </c>
      <c r="K1200" s="78" t="s">
        <v>162</v>
      </c>
      <c r="L1200" s="78">
        <v>0</v>
      </c>
      <c r="M1200" s="78">
        <v>47355.21</v>
      </c>
      <c r="N1200" s="78">
        <v>42141.95</v>
      </c>
      <c r="O1200" s="78">
        <v>46410.81</v>
      </c>
      <c r="P1200" s="78">
        <v>67.11</v>
      </c>
      <c r="Q1200" s="78" t="s">
        <v>162</v>
      </c>
      <c r="R1200" s="78">
        <v>31.75</v>
      </c>
      <c r="S1200" s="78" t="s">
        <v>162</v>
      </c>
      <c r="T1200" s="78">
        <v>2173.3200000000002</v>
      </c>
      <c r="U1200" s="78">
        <v>2241.4699999999998</v>
      </c>
      <c r="V1200" s="78">
        <v>2112.4</v>
      </c>
      <c r="W1200" s="78">
        <v>2112.4</v>
      </c>
      <c r="X1200" s="78">
        <v>41166482</v>
      </c>
    </row>
    <row r="1201" spans="1:24" x14ac:dyDescent="0.2">
      <c r="A1201" s="78" t="s">
        <v>1358</v>
      </c>
      <c r="B1201" s="78">
        <v>11.5</v>
      </c>
      <c r="C1201" s="78">
        <v>11.8</v>
      </c>
      <c r="D1201" s="78">
        <v>11.01</v>
      </c>
      <c r="E1201" s="78">
        <v>11.14</v>
      </c>
      <c r="F1201" s="78">
        <v>4955489</v>
      </c>
      <c r="G1201" s="78">
        <v>11.93</v>
      </c>
      <c r="H1201" s="78">
        <v>11.8</v>
      </c>
      <c r="I1201" s="78">
        <v>13.16</v>
      </c>
      <c r="J1201" s="78">
        <v>14.18</v>
      </c>
      <c r="K1201" s="78" t="s">
        <v>162</v>
      </c>
      <c r="L1201" s="78">
        <v>0</v>
      </c>
      <c r="M1201" s="78">
        <v>49554.89</v>
      </c>
      <c r="N1201" s="78">
        <v>44302.97</v>
      </c>
      <c r="O1201" s="78">
        <v>44707.15</v>
      </c>
      <c r="P1201" s="78">
        <v>68.94</v>
      </c>
      <c r="Q1201" s="78" t="s">
        <v>162</v>
      </c>
      <c r="R1201" s="78">
        <v>42.25</v>
      </c>
      <c r="S1201" s="78" t="s">
        <v>162</v>
      </c>
      <c r="T1201" s="78">
        <v>1969.31</v>
      </c>
      <c r="U1201" s="78">
        <v>1990.92</v>
      </c>
      <c r="V1201" s="78">
        <v>1900.88</v>
      </c>
      <c r="W1201" s="78">
        <v>1906.46</v>
      </c>
      <c r="X1201" s="78">
        <v>30546403</v>
      </c>
    </row>
    <row r="1202" spans="1:24" x14ac:dyDescent="0.2">
      <c r="A1202" s="78" t="s">
        <v>1359</v>
      </c>
      <c r="B1202" s="78">
        <v>11.01</v>
      </c>
      <c r="C1202" s="78">
        <v>11.9</v>
      </c>
      <c r="D1202" s="78">
        <v>10.98</v>
      </c>
      <c r="E1202" s="78">
        <v>11.62</v>
      </c>
      <c r="F1202" s="78">
        <v>3448781</v>
      </c>
      <c r="G1202" s="78">
        <v>11.88</v>
      </c>
      <c r="H1202" s="78">
        <v>11.81</v>
      </c>
      <c r="I1202" s="78">
        <v>12.95</v>
      </c>
      <c r="J1202" s="78">
        <v>14.15</v>
      </c>
      <c r="K1202" s="78" t="s">
        <v>162</v>
      </c>
      <c r="L1202" s="78">
        <v>0</v>
      </c>
      <c r="M1202" s="78">
        <v>34487.81</v>
      </c>
      <c r="N1202" s="78">
        <v>45302.6</v>
      </c>
      <c r="O1202" s="78">
        <v>41296.86</v>
      </c>
      <c r="P1202" s="78">
        <v>64.680000000000007</v>
      </c>
      <c r="Q1202" s="78" t="s">
        <v>162</v>
      </c>
      <c r="R1202" s="78">
        <v>38.18</v>
      </c>
      <c r="S1202" s="78" t="s">
        <v>162</v>
      </c>
      <c r="T1202" s="78">
        <v>1908.26</v>
      </c>
      <c r="U1202" s="78">
        <v>2011.06</v>
      </c>
      <c r="V1202" s="78">
        <v>1907.29</v>
      </c>
      <c r="W1202" s="78">
        <v>1994.07</v>
      </c>
      <c r="X1202" s="78">
        <v>34466855</v>
      </c>
    </row>
    <row r="1203" spans="1:24" x14ac:dyDescent="0.2">
      <c r="A1203" s="78" t="s">
        <v>1360</v>
      </c>
      <c r="B1203" s="78">
        <v>11.52</v>
      </c>
      <c r="C1203" s="78">
        <v>11.76</v>
      </c>
      <c r="D1203" s="78">
        <v>11.15</v>
      </c>
      <c r="E1203" s="78">
        <v>11.37</v>
      </c>
      <c r="F1203" s="78">
        <v>1803810</v>
      </c>
      <c r="G1203" s="78">
        <v>11.7</v>
      </c>
      <c r="H1203" s="78">
        <v>11.77</v>
      </c>
      <c r="I1203" s="78">
        <v>12.76</v>
      </c>
      <c r="J1203" s="78">
        <v>14.13</v>
      </c>
      <c r="K1203" s="78" t="s">
        <v>162</v>
      </c>
      <c r="L1203" s="78">
        <v>0</v>
      </c>
      <c r="M1203" s="78">
        <v>18038.099999999999</v>
      </c>
      <c r="N1203" s="78">
        <v>39598.129999999997</v>
      </c>
      <c r="O1203" s="78">
        <v>39249.49</v>
      </c>
      <c r="P1203" s="78">
        <v>67.19</v>
      </c>
      <c r="Q1203" s="78" t="s">
        <v>162</v>
      </c>
      <c r="R1203" s="78">
        <v>31.59</v>
      </c>
      <c r="S1203" s="78" t="s">
        <v>162</v>
      </c>
      <c r="T1203" s="78">
        <v>1989.21</v>
      </c>
      <c r="U1203" s="78">
        <v>2011.68</v>
      </c>
      <c r="V1203" s="78">
        <v>1956.92</v>
      </c>
      <c r="W1203" s="78">
        <v>1992.7</v>
      </c>
      <c r="X1203" s="78">
        <v>29892131</v>
      </c>
    </row>
    <row r="1204" spans="1:24" x14ac:dyDescent="0.2">
      <c r="A1204" s="78" t="s">
        <v>1361</v>
      </c>
      <c r="B1204" s="78">
        <v>11.3</v>
      </c>
      <c r="C1204" s="78">
        <v>11.76</v>
      </c>
      <c r="D1204" s="78">
        <v>11.2</v>
      </c>
      <c r="E1204" s="78">
        <v>11.7</v>
      </c>
      <c r="F1204" s="78">
        <v>2827628</v>
      </c>
      <c r="G1204" s="78">
        <v>11.57</v>
      </c>
      <c r="H1204" s="78">
        <v>11.79</v>
      </c>
      <c r="I1204" s="78">
        <v>12.56</v>
      </c>
      <c r="J1204" s="78">
        <v>14.11</v>
      </c>
      <c r="K1204" s="78" t="s">
        <v>162</v>
      </c>
      <c r="L1204" s="78">
        <v>0</v>
      </c>
      <c r="M1204" s="78">
        <v>28276.28</v>
      </c>
      <c r="N1204" s="78">
        <v>35542.46</v>
      </c>
      <c r="O1204" s="78">
        <v>38312.5</v>
      </c>
      <c r="P1204" s="78">
        <v>67.900000000000006</v>
      </c>
      <c r="Q1204" s="78" t="s">
        <v>162</v>
      </c>
      <c r="R1204" s="78">
        <v>30.46</v>
      </c>
      <c r="S1204" s="78" t="s">
        <v>162</v>
      </c>
      <c r="T1204" s="78">
        <v>1996.59</v>
      </c>
      <c r="U1204" s="78">
        <v>2089.21</v>
      </c>
      <c r="V1204" s="78">
        <v>1996.59</v>
      </c>
      <c r="W1204" s="78">
        <v>2075.29</v>
      </c>
      <c r="X1204" s="78">
        <v>34710248</v>
      </c>
    </row>
    <row r="1205" spans="1:24" x14ac:dyDescent="0.2">
      <c r="A1205" s="78" t="s">
        <v>1362</v>
      </c>
      <c r="B1205" s="78">
        <v>11.6</v>
      </c>
      <c r="C1205" s="78">
        <v>11.93</v>
      </c>
      <c r="D1205" s="78">
        <v>11.52</v>
      </c>
      <c r="E1205" s="78">
        <v>11.82</v>
      </c>
      <c r="F1205" s="78">
        <v>2627415</v>
      </c>
      <c r="G1205" s="78">
        <v>11.53</v>
      </c>
      <c r="H1205" s="78">
        <v>11.77</v>
      </c>
      <c r="I1205" s="78">
        <v>12.36</v>
      </c>
      <c r="J1205" s="78">
        <v>14.08</v>
      </c>
      <c r="K1205" s="78" t="s">
        <v>162</v>
      </c>
      <c r="L1205" s="78">
        <v>0</v>
      </c>
      <c r="M1205" s="78">
        <v>26274.15</v>
      </c>
      <c r="N1205" s="78">
        <v>31326.25</v>
      </c>
      <c r="O1205" s="78">
        <v>36734.1</v>
      </c>
      <c r="P1205" s="78">
        <v>74.62</v>
      </c>
      <c r="Q1205" s="78" t="s">
        <v>162</v>
      </c>
      <c r="R1205" s="78">
        <v>28.72</v>
      </c>
      <c r="S1205" s="78" t="s">
        <v>162</v>
      </c>
      <c r="T1205" s="78">
        <v>2049.3200000000002</v>
      </c>
      <c r="U1205" s="78">
        <v>2105.38</v>
      </c>
      <c r="V1205" s="78">
        <v>2034.6</v>
      </c>
      <c r="W1205" s="78">
        <v>2090.5100000000002</v>
      </c>
      <c r="X1205" s="78">
        <v>31768832</v>
      </c>
    </row>
    <row r="1206" spans="1:24" x14ac:dyDescent="0.2">
      <c r="A1206" s="78" t="s">
        <v>1363</v>
      </c>
      <c r="B1206" s="78">
        <v>11.86</v>
      </c>
      <c r="C1206" s="78">
        <v>12.28</v>
      </c>
      <c r="D1206" s="78">
        <v>11.77</v>
      </c>
      <c r="E1206" s="78">
        <v>12.14</v>
      </c>
      <c r="F1206" s="78">
        <v>3497460</v>
      </c>
      <c r="G1206" s="78">
        <v>11.73</v>
      </c>
      <c r="H1206" s="78">
        <v>11.83</v>
      </c>
      <c r="I1206" s="78">
        <v>12.21</v>
      </c>
      <c r="J1206" s="78">
        <v>14.06</v>
      </c>
      <c r="K1206" s="78" t="s">
        <v>162</v>
      </c>
      <c r="L1206" s="78">
        <v>0</v>
      </c>
      <c r="M1206" s="78">
        <v>34974.6</v>
      </c>
      <c r="N1206" s="78">
        <v>28410.19</v>
      </c>
      <c r="O1206" s="78">
        <v>36356.58</v>
      </c>
      <c r="P1206" s="78">
        <v>68.75</v>
      </c>
      <c r="Q1206" s="78" t="s">
        <v>162</v>
      </c>
      <c r="R1206" s="78">
        <v>32.35</v>
      </c>
      <c r="S1206" s="78" t="s">
        <v>162</v>
      </c>
      <c r="T1206" s="78">
        <v>2095.62</v>
      </c>
      <c r="U1206" s="78">
        <v>2142.87</v>
      </c>
      <c r="V1206" s="78">
        <v>2095.62</v>
      </c>
      <c r="W1206" s="78">
        <v>2126.64</v>
      </c>
      <c r="X1206" s="78">
        <v>35059442</v>
      </c>
    </row>
    <row r="1207" spans="1:24" x14ac:dyDescent="0.2">
      <c r="A1207" s="78" t="s">
        <v>1364</v>
      </c>
      <c r="B1207" s="78">
        <v>12.12</v>
      </c>
      <c r="C1207" s="78">
        <v>12.32</v>
      </c>
      <c r="D1207" s="78">
        <v>11.99</v>
      </c>
      <c r="E1207" s="78">
        <v>11.99</v>
      </c>
      <c r="F1207" s="78">
        <v>2478560</v>
      </c>
      <c r="G1207" s="78">
        <v>11.8</v>
      </c>
      <c r="H1207" s="78">
        <v>11.84</v>
      </c>
      <c r="I1207" s="78">
        <v>12.12</v>
      </c>
      <c r="J1207" s="78">
        <v>14.02</v>
      </c>
      <c r="K1207" s="78" t="s">
        <v>162</v>
      </c>
      <c r="L1207" s="78">
        <v>0</v>
      </c>
      <c r="M1207" s="78">
        <v>24785.599999999999</v>
      </c>
      <c r="N1207" s="78">
        <v>26469.75</v>
      </c>
      <c r="O1207" s="78">
        <v>35886.17</v>
      </c>
      <c r="P1207" s="78">
        <v>69.75</v>
      </c>
      <c r="Q1207" s="78" t="s">
        <v>162</v>
      </c>
      <c r="R1207" s="78">
        <v>40.32</v>
      </c>
      <c r="S1207" s="78" t="s">
        <v>162</v>
      </c>
      <c r="T1207" s="78">
        <v>2127.35</v>
      </c>
      <c r="U1207" s="78">
        <v>2141.56</v>
      </c>
      <c r="V1207" s="78">
        <v>2096.9899999999998</v>
      </c>
      <c r="W1207" s="78">
        <v>2096.9899999999998</v>
      </c>
      <c r="X1207" s="78">
        <v>25785867</v>
      </c>
    </row>
    <row r="1208" spans="1:24" x14ac:dyDescent="0.2">
      <c r="A1208" s="78" t="s">
        <v>1365</v>
      </c>
      <c r="B1208" s="78">
        <v>11.83</v>
      </c>
      <c r="C1208" s="78">
        <v>12.3</v>
      </c>
      <c r="D1208" s="78">
        <v>11.58</v>
      </c>
      <c r="E1208" s="78">
        <v>12.23</v>
      </c>
      <c r="F1208" s="78">
        <v>2593120</v>
      </c>
      <c r="G1208" s="78">
        <v>11.98</v>
      </c>
      <c r="H1208" s="78">
        <v>11.84</v>
      </c>
      <c r="I1208" s="78">
        <v>12.03</v>
      </c>
      <c r="J1208" s="78">
        <v>13.99</v>
      </c>
      <c r="K1208" s="78" t="s">
        <v>162</v>
      </c>
      <c r="L1208" s="78">
        <v>0</v>
      </c>
      <c r="M1208" s="78">
        <v>25931.200000000001</v>
      </c>
      <c r="N1208" s="78">
        <v>28048.37</v>
      </c>
      <c r="O1208" s="78">
        <v>33823.25</v>
      </c>
      <c r="P1208" s="78">
        <v>73.3</v>
      </c>
      <c r="Q1208" s="78" t="s">
        <v>162</v>
      </c>
      <c r="R1208" s="78">
        <v>45.11</v>
      </c>
      <c r="S1208" s="78" t="s">
        <v>162</v>
      </c>
      <c r="T1208" s="78">
        <v>2029.56</v>
      </c>
      <c r="U1208" s="78">
        <v>2130.36</v>
      </c>
      <c r="V1208" s="78">
        <v>2029.56</v>
      </c>
      <c r="W1208" s="78">
        <v>2116.84</v>
      </c>
      <c r="X1208" s="78">
        <v>24986598</v>
      </c>
    </row>
    <row r="1209" spans="1:24" x14ac:dyDescent="0.2">
      <c r="A1209" s="78" t="s">
        <v>1366</v>
      </c>
      <c r="B1209" s="78">
        <v>12.24</v>
      </c>
      <c r="C1209" s="78">
        <v>12.66</v>
      </c>
      <c r="D1209" s="78">
        <v>12.19</v>
      </c>
      <c r="E1209" s="78">
        <v>12.61</v>
      </c>
      <c r="F1209" s="78">
        <v>2624119</v>
      </c>
      <c r="G1209" s="78">
        <v>12.16</v>
      </c>
      <c r="H1209" s="78">
        <v>11.86</v>
      </c>
      <c r="I1209" s="78">
        <v>11.95</v>
      </c>
      <c r="J1209" s="78">
        <v>13.97</v>
      </c>
      <c r="K1209" s="78" t="s">
        <v>162</v>
      </c>
      <c r="L1209" s="78">
        <v>0</v>
      </c>
      <c r="M1209" s="78">
        <v>26241.19</v>
      </c>
      <c r="N1209" s="78">
        <v>27641.35</v>
      </c>
      <c r="O1209" s="78">
        <v>31591.9</v>
      </c>
      <c r="P1209" s="78">
        <v>68.47</v>
      </c>
      <c r="Q1209" s="78" t="s">
        <v>162</v>
      </c>
      <c r="R1209" s="78">
        <v>41.59</v>
      </c>
      <c r="S1209" s="78" t="s">
        <v>162</v>
      </c>
      <c r="T1209" s="78">
        <v>2128.06</v>
      </c>
      <c r="U1209" s="78">
        <v>2208.5700000000002</v>
      </c>
      <c r="V1209" s="78">
        <v>2128.06</v>
      </c>
      <c r="W1209" s="78">
        <v>2201.9299999999998</v>
      </c>
      <c r="X1209" s="78">
        <v>36587329</v>
      </c>
    </row>
    <row r="1210" spans="1:24" x14ac:dyDescent="0.2">
      <c r="A1210" s="78" t="s">
        <v>1367</v>
      </c>
      <c r="B1210" s="78">
        <v>12.55</v>
      </c>
      <c r="C1210" s="78">
        <v>12.73</v>
      </c>
      <c r="D1210" s="78">
        <v>12.31</v>
      </c>
      <c r="E1210" s="78">
        <v>12.59</v>
      </c>
      <c r="F1210" s="78">
        <v>2797020</v>
      </c>
      <c r="G1210" s="78">
        <v>12.31</v>
      </c>
      <c r="H1210" s="78">
        <v>11.92</v>
      </c>
      <c r="I1210" s="78">
        <v>11.94</v>
      </c>
      <c r="J1210" s="78">
        <v>13.95</v>
      </c>
      <c r="K1210" s="78" t="s">
        <v>162</v>
      </c>
      <c r="L1210" s="78">
        <v>0</v>
      </c>
      <c r="M1210" s="78">
        <v>27970.2</v>
      </c>
      <c r="N1210" s="78">
        <v>27980.560000000001</v>
      </c>
      <c r="O1210" s="78">
        <v>29653.4</v>
      </c>
      <c r="P1210" s="78">
        <v>61.56</v>
      </c>
      <c r="Q1210" s="78" t="s">
        <v>162</v>
      </c>
      <c r="R1210" s="78">
        <v>39.14</v>
      </c>
      <c r="S1210" s="78" t="s">
        <v>162</v>
      </c>
      <c r="T1210" s="78">
        <v>2197.9299999999998</v>
      </c>
      <c r="U1210" s="78">
        <v>2219.7800000000002</v>
      </c>
      <c r="V1210" s="78">
        <v>2171</v>
      </c>
      <c r="W1210" s="78">
        <v>2215.34</v>
      </c>
      <c r="X1210" s="78">
        <v>41643401</v>
      </c>
    </row>
    <row r="1211" spans="1:24" x14ac:dyDescent="0.2">
      <c r="A1211" s="78" t="s">
        <v>1368</v>
      </c>
      <c r="B1211" s="78">
        <v>12.6</v>
      </c>
      <c r="C1211" s="78">
        <v>12.69</v>
      </c>
      <c r="D1211" s="78">
        <v>12.41</v>
      </c>
      <c r="E1211" s="78">
        <v>12.42</v>
      </c>
      <c r="F1211" s="78">
        <v>2965920</v>
      </c>
      <c r="G1211" s="78">
        <v>12.37</v>
      </c>
      <c r="H1211" s="78">
        <v>12.05</v>
      </c>
      <c r="I1211" s="78">
        <v>11.92</v>
      </c>
      <c r="J1211" s="78">
        <v>13.92</v>
      </c>
      <c r="K1211" s="78" t="s">
        <v>162</v>
      </c>
      <c r="L1211" s="78">
        <v>0</v>
      </c>
      <c r="M1211" s="78">
        <v>29659.200000000001</v>
      </c>
      <c r="N1211" s="78">
        <v>26917.48</v>
      </c>
      <c r="O1211" s="78">
        <v>27663.83</v>
      </c>
      <c r="P1211" s="78">
        <v>63.29</v>
      </c>
      <c r="Q1211" s="78" t="s">
        <v>162</v>
      </c>
      <c r="R1211" s="78">
        <v>37.729999999999997</v>
      </c>
      <c r="S1211" s="78" t="s">
        <v>162</v>
      </c>
      <c r="T1211" s="78">
        <v>2230.8000000000002</v>
      </c>
      <c r="U1211" s="78">
        <v>2239.91</v>
      </c>
      <c r="V1211" s="78">
        <v>2188.19</v>
      </c>
      <c r="W1211" s="78">
        <v>2190.91</v>
      </c>
      <c r="X1211" s="78">
        <v>40537756</v>
      </c>
    </row>
    <row r="1212" spans="1:24" x14ac:dyDescent="0.2">
      <c r="A1212" s="78" t="s">
        <v>1369</v>
      </c>
      <c r="B1212" s="78">
        <v>12.4</v>
      </c>
      <c r="C1212" s="78">
        <v>12.57</v>
      </c>
      <c r="D1212" s="78">
        <v>12.26</v>
      </c>
      <c r="E1212" s="78">
        <v>12.46</v>
      </c>
      <c r="F1212" s="78">
        <v>2684037</v>
      </c>
      <c r="G1212" s="78">
        <v>12.46</v>
      </c>
      <c r="H1212" s="78">
        <v>12.13</v>
      </c>
      <c r="I1212" s="78">
        <v>11.97</v>
      </c>
      <c r="J1212" s="78">
        <v>13.88</v>
      </c>
      <c r="K1212" s="78" t="s">
        <v>162</v>
      </c>
      <c r="L1212" s="78">
        <v>0</v>
      </c>
      <c r="M1212" s="78">
        <v>26840.37</v>
      </c>
      <c r="N1212" s="78">
        <v>27328.43</v>
      </c>
      <c r="O1212" s="78">
        <v>26899.09</v>
      </c>
      <c r="P1212" s="78">
        <v>55.65</v>
      </c>
      <c r="Q1212" s="78" t="s">
        <v>162</v>
      </c>
      <c r="R1212" s="78">
        <v>42.2</v>
      </c>
      <c r="S1212" s="78" t="s">
        <v>162</v>
      </c>
      <c r="T1212" s="78">
        <v>2186.02</v>
      </c>
      <c r="U1212" s="78">
        <v>2230.2199999999998</v>
      </c>
      <c r="V1212" s="78">
        <v>2182.96</v>
      </c>
      <c r="W1212" s="78">
        <v>2211.0100000000002</v>
      </c>
      <c r="X1212" s="78">
        <v>36792704</v>
      </c>
    </row>
    <row r="1213" spans="1:24" x14ac:dyDescent="0.2">
      <c r="A1213" s="78" t="s">
        <v>1370</v>
      </c>
      <c r="B1213" s="78">
        <v>12.6</v>
      </c>
      <c r="C1213" s="78">
        <v>12.78</v>
      </c>
      <c r="D1213" s="78">
        <v>12.51</v>
      </c>
      <c r="E1213" s="78">
        <v>12.67</v>
      </c>
      <c r="F1213" s="78">
        <v>2957282</v>
      </c>
      <c r="G1213" s="78">
        <v>12.55</v>
      </c>
      <c r="H1213" s="78">
        <v>12.26</v>
      </c>
      <c r="I1213" s="78">
        <v>12.02</v>
      </c>
      <c r="J1213" s="78">
        <v>13.81</v>
      </c>
      <c r="K1213" s="78" t="s">
        <v>162</v>
      </c>
      <c r="L1213" s="78">
        <v>0</v>
      </c>
      <c r="M1213" s="78">
        <v>29572.82</v>
      </c>
      <c r="N1213" s="78">
        <v>28056.76</v>
      </c>
      <c r="O1213" s="78">
        <v>28052.560000000001</v>
      </c>
      <c r="P1213" s="78">
        <v>51.67</v>
      </c>
      <c r="Q1213" s="78" t="s">
        <v>162</v>
      </c>
      <c r="R1213" s="78">
        <v>47.23</v>
      </c>
      <c r="S1213" s="78" t="s">
        <v>162</v>
      </c>
      <c r="T1213" s="78">
        <v>2235.17</v>
      </c>
      <c r="U1213" s="78">
        <v>2245.56</v>
      </c>
      <c r="V1213" s="78">
        <v>2216.16</v>
      </c>
      <c r="W1213" s="78">
        <v>2245.56</v>
      </c>
      <c r="X1213" s="78">
        <v>41953415</v>
      </c>
    </row>
    <row r="1214" spans="1:24" x14ac:dyDescent="0.2">
      <c r="A1214" s="78" t="s">
        <v>1371</v>
      </c>
      <c r="B1214" s="78">
        <v>12.67</v>
      </c>
      <c r="C1214" s="78">
        <v>13.16</v>
      </c>
      <c r="D1214" s="78">
        <v>12.62</v>
      </c>
      <c r="E1214" s="78">
        <v>13.15</v>
      </c>
      <c r="F1214" s="78">
        <v>6645286</v>
      </c>
      <c r="G1214" s="78">
        <v>12.66</v>
      </c>
      <c r="H1214" s="78">
        <v>12.41</v>
      </c>
      <c r="I1214" s="78">
        <v>12.1</v>
      </c>
      <c r="J1214" s="78">
        <v>13.76</v>
      </c>
      <c r="K1214" s="78" t="s">
        <v>162</v>
      </c>
      <c r="L1214" s="78">
        <v>0</v>
      </c>
      <c r="M1214" s="78">
        <v>66452.86</v>
      </c>
      <c r="N1214" s="78">
        <v>36099.089999999997</v>
      </c>
      <c r="O1214" s="78">
        <v>31870.22</v>
      </c>
      <c r="P1214" s="78">
        <v>56.14</v>
      </c>
      <c r="Q1214" s="78" t="s">
        <v>162</v>
      </c>
      <c r="R1214" s="78">
        <v>51.47</v>
      </c>
      <c r="S1214" s="78" t="s">
        <v>162</v>
      </c>
      <c r="T1214" s="78">
        <v>2245.75</v>
      </c>
      <c r="U1214" s="78">
        <v>2249.69</v>
      </c>
      <c r="V1214" s="78">
        <v>2189.5300000000002</v>
      </c>
      <c r="W1214" s="78">
        <v>2218.12</v>
      </c>
      <c r="X1214" s="78">
        <v>39969755</v>
      </c>
    </row>
    <row r="1215" spans="1:24" x14ac:dyDescent="0.2">
      <c r="A1215" s="78" t="s">
        <v>1372</v>
      </c>
      <c r="B1215" s="78">
        <v>13.1</v>
      </c>
      <c r="C1215" s="78">
        <v>13.27</v>
      </c>
      <c r="D1215" s="78">
        <v>12.83</v>
      </c>
      <c r="E1215" s="78">
        <v>12.96</v>
      </c>
      <c r="F1215" s="78">
        <v>4928116</v>
      </c>
      <c r="G1215" s="78">
        <v>12.73</v>
      </c>
      <c r="H1215" s="78">
        <v>12.52</v>
      </c>
      <c r="I1215" s="78">
        <v>12.14</v>
      </c>
      <c r="J1215" s="78">
        <v>13.72</v>
      </c>
      <c r="K1215" s="78" t="s">
        <v>162</v>
      </c>
      <c r="L1215" s="78">
        <v>0</v>
      </c>
      <c r="M1215" s="78">
        <v>49281.16</v>
      </c>
      <c r="N1215" s="78">
        <v>40361.279999999999</v>
      </c>
      <c r="O1215" s="78">
        <v>34170.92</v>
      </c>
      <c r="P1215" s="78">
        <v>43.66</v>
      </c>
      <c r="Q1215" s="78" t="s">
        <v>162</v>
      </c>
      <c r="R1215" s="78">
        <v>48.11</v>
      </c>
      <c r="S1215" s="78" t="s">
        <v>162</v>
      </c>
      <c r="T1215" s="78">
        <v>2212.59</v>
      </c>
      <c r="U1215" s="78">
        <v>2230.0100000000002</v>
      </c>
      <c r="V1215" s="78">
        <v>2154.27</v>
      </c>
      <c r="W1215" s="78">
        <v>2203.7399999999998</v>
      </c>
      <c r="X1215" s="78">
        <v>40601726</v>
      </c>
    </row>
    <row r="1216" spans="1:24" x14ac:dyDescent="0.2">
      <c r="A1216" s="78" t="s">
        <v>1373</v>
      </c>
      <c r="B1216" s="78">
        <v>12.9</v>
      </c>
      <c r="C1216" s="78">
        <v>13.01</v>
      </c>
      <c r="D1216" s="78">
        <v>11.66</v>
      </c>
      <c r="E1216" s="78">
        <v>11.68</v>
      </c>
      <c r="F1216" s="78">
        <v>4540343</v>
      </c>
      <c r="G1216" s="78">
        <v>12.58</v>
      </c>
      <c r="H1216" s="78">
        <v>12.48</v>
      </c>
      <c r="I1216" s="78">
        <v>12.15</v>
      </c>
      <c r="J1216" s="78">
        <v>13.65</v>
      </c>
      <c r="K1216" s="78" t="s">
        <v>162</v>
      </c>
      <c r="L1216" s="78">
        <v>0</v>
      </c>
      <c r="M1216" s="78">
        <v>45403.43</v>
      </c>
      <c r="N1216" s="78">
        <v>43510.13</v>
      </c>
      <c r="O1216" s="78">
        <v>35213.800000000003</v>
      </c>
      <c r="P1216" s="78">
        <v>46.82</v>
      </c>
      <c r="Q1216" s="78" t="s">
        <v>162</v>
      </c>
      <c r="R1216" s="78">
        <v>44.26</v>
      </c>
      <c r="S1216" s="78" t="s">
        <v>162</v>
      </c>
      <c r="T1216" s="78">
        <v>2198.9299999999998</v>
      </c>
      <c r="U1216" s="78">
        <v>2198.9299999999998</v>
      </c>
      <c r="V1216" s="78">
        <v>2030.42</v>
      </c>
      <c r="W1216" s="78">
        <v>2037.14</v>
      </c>
      <c r="X1216" s="78">
        <v>44873664</v>
      </c>
    </row>
    <row r="1217" spans="1:24" x14ac:dyDescent="0.2">
      <c r="A1217" s="78" t="s">
        <v>1374</v>
      </c>
      <c r="B1217" s="78">
        <v>12.2</v>
      </c>
      <c r="C1217" s="78">
        <v>12.2</v>
      </c>
      <c r="D1217" s="78">
        <v>11.6</v>
      </c>
      <c r="E1217" s="78">
        <v>11.89</v>
      </c>
      <c r="F1217" s="78">
        <v>2830180</v>
      </c>
      <c r="G1217" s="78">
        <v>12.47</v>
      </c>
      <c r="H1217" s="78">
        <v>12.47</v>
      </c>
      <c r="I1217" s="78">
        <v>12.15</v>
      </c>
      <c r="J1217" s="78">
        <v>13.58</v>
      </c>
      <c r="K1217" s="78" t="s">
        <v>162</v>
      </c>
      <c r="L1217" s="78">
        <v>0</v>
      </c>
      <c r="M1217" s="78">
        <v>28301.8</v>
      </c>
      <c r="N1217" s="78">
        <v>43802.41</v>
      </c>
      <c r="O1217" s="78">
        <v>35565.42</v>
      </c>
      <c r="P1217" s="78">
        <v>35.46</v>
      </c>
      <c r="Q1217" s="78" t="s">
        <v>162</v>
      </c>
      <c r="R1217" s="78">
        <v>47.89</v>
      </c>
      <c r="S1217" s="78" t="s">
        <v>162</v>
      </c>
      <c r="T1217" s="78">
        <v>2045.51</v>
      </c>
      <c r="U1217" s="78">
        <v>2057.8000000000002</v>
      </c>
      <c r="V1217" s="78">
        <v>1980.17</v>
      </c>
      <c r="W1217" s="78">
        <v>2014.92</v>
      </c>
      <c r="X1217" s="78">
        <v>35814102</v>
      </c>
    </row>
    <row r="1218" spans="1:24" x14ac:dyDescent="0.2">
      <c r="A1218" s="78" t="s">
        <v>1375</v>
      </c>
      <c r="B1218" s="78">
        <v>11.88</v>
      </c>
      <c r="C1218" s="78">
        <v>11.88</v>
      </c>
      <c r="D1218" s="78">
        <v>10.91</v>
      </c>
      <c r="E1218" s="78">
        <v>11.15</v>
      </c>
      <c r="F1218" s="78">
        <v>2619777</v>
      </c>
      <c r="G1218" s="78">
        <v>12.17</v>
      </c>
      <c r="H1218" s="78">
        <v>12.36</v>
      </c>
      <c r="I1218" s="78">
        <v>12.1</v>
      </c>
      <c r="J1218" s="78">
        <v>13.51</v>
      </c>
      <c r="K1218" s="78" t="s">
        <v>162</v>
      </c>
      <c r="L1218" s="78">
        <v>0</v>
      </c>
      <c r="M1218" s="78">
        <v>26197.77</v>
      </c>
      <c r="N1218" s="78">
        <v>43127.4</v>
      </c>
      <c r="O1218" s="78">
        <v>35592.080000000002</v>
      </c>
      <c r="P1218" s="78">
        <v>35.880000000000003</v>
      </c>
      <c r="Q1218" s="78" t="s">
        <v>162</v>
      </c>
      <c r="R1218" s="78">
        <v>49.94</v>
      </c>
      <c r="S1218" s="78" t="s">
        <v>162</v>
      </c>
      <c r="T1218" s="78">
        <v>2000.57</v>
      </c>
      <c r="U1218" s="78">
        <v>2000.57</v>
      </c>
      <c r="V1218" s="78">
        <v>1866.25</v>
      </c>
      <c r="W1218" s="78">
        <v>1880.15</v>
      </c>
      <c r="X1218" s="78">
        <v>33848300</v>
      </c>
    </row>
    <row r="1219" spans="1:24" x14ac:dyDescent="0.2">
      <c r="A1219" s="78" t="s">
        <v>1376</v>
      </c>
      <c r="B1219" s="78">
        <v>11.18</v>
      </c>
      <c r="C1219" s="78">
        <v>11.51</v>
      </c>
      <c r="D1219" s="78">
        <v>11.01</v>
      </c>
      <c r="E1219" s="78">
        <v>11.35</v>
      </c>
      <c r="F1219" s="78">
        <v>2653047</v>
      </c>
      <c r="G1219" s="78">
        <v>11.81</v>
      </c>
      <c r="H1219" s="78">
        <v>12.23</v>
      </c>
      <c r="I1219" s="78">
        <v>12.05</v>
      </c>
      <c r="J1219" s="78">
        <v>13.43</v>
      </c>
      <c r="K1219" s="78" t="s">
        <v>162</v>
      </c>
      <c r="L1219" s="78">
        <v>0</v>
      </c>
      <c r="M1219" s="78">
        <v>26530.47</v>
      </c>
      <c r="N1219" s="78">
        <v>35142.93</v>
      </c>
      <c r="O1219" s="78">
        <v>35621.01</v>
      </c>
      <c r="P1219" s="78">
        <v>44.01</v>
      </c>
      <c r="Q1219" s="78" t="s">
        <v>162</v>
      </c>
      <c r="R1219" s="78">
        <v>50.79</v>
      </c>
      <c r="S1219" s="78" t="s">
        <v>162</v>
      </c>
      <c r="T1219" s="78">
        <v>1881.32</v>
      </c>
      <c r="U1219" s="78">
        <v>1952.43</v>
      </c>
      <c r="V1219" s="78">
        <v>1841.22</v>
      </c>
      <c r="W1219" s="78">
        <v>1934.92</v>
      </c>
      <c r="X1219" s="78">
        <v>36084525</v>
      </c>
    </row>
    <row r="1220" spans="1:24" x14ac:dyDescent="0.2">
      <c r="A1220" s="78" t="s">
        <v>1377</v>
      </c>
      <c r="B1220" s="78">
        <v>11.35</v>
      </c>
      <c r="C1220" s="78">
        <v>11.96</v>
      </c>
      <c r="D1220" s="78">
        <v>11.33</v>
      </c>
      <c r="E1220" s="78">
        <v>11.88</v>
      </c>
      <c r="F1220" s="78">
        <v>3389644</v>
      </c>
      <c r="G1220" s="78">
        <v>11.59</v>
      </c>
      <c r="H1220" s="78">
        <v>12.16</v>
      </c>
      <c r="I1220" s="78">
        <v>12.04</v>
      </c>
      <c r="J1220" s="78">
        <v>13.36</v>
      </c>
      <c r="K1220" s="78" t="s">
        <v>162</v>
      </c>
      <c r="L1220" s="78">
        <v>0</v>
      </c>
      <c r="M1220" s="78">
        <v>33896.44</v>
      </c>
      <c r="N1220" s="78">
        <v>32065.98</v>
      </c>
      <c r="O1220" s="78">
        <v>36213.629999999997</v>
      </c>
      <c r="P1220" s="78">
        <v>68.41</v>
      </c>
      <c r="Q1220" s="78" t="s">
        <v>162</v>
      </c>
      <c r="R1220" s="78">
        <v>49.35</v>
      </c>
      <c r="S1220" s="78" t="s">
        <v>162</v>
      </c>
      <c r="T1220" s="78">
        <v>1930.84</v>
      </c>
      <c r="U1220" s="78">
        <v>2022.86</v>
      </c>
      <c r="V1220" s="78">
        <v>1925.02</v>
      </c>
      <c r="W1220" s="78">
        <v>2017.6</v>
      </c>
      <c r="X1220" s="78">
        <v>42454356</v>
      </c>
    </row>
    <row r="1221" spans="1:24" x14ac:dyDescent="0.2">
      <c r="A1221" s="78" t="s">
        <v>1378</v>
      </c>
      <c r="B1221" s="78">
        <v>11.86</v>
      </c>
      <c r="C1221" s="78">
        <v>12.08</v>
      </c>
      <c r="D1221" s="78">
        <v>11.8</v>
      </c>
      <c r="E1221" s="78">
        <v>11.84</v>
      </c>
      <c r="F1221" s="78">
        <v>3310726</v>
      </c>
      <c r="G1221" s="78">
        <v>11.62</v>
      </c>
      <c r="H1221" s="78">
        <v>12.1</v>
      </c>
      <c r="I1221" s="78">
        <v>12.08</v>
      </c>
      <c r="J1221" s="78">
        <v>13.3</v>
      </c>
      <c r="K1221" s="78" t="s">
        <v>162</v>
      </c>
      <c r="L1221" s="78">
        <v>0</v>
      </c>
      <c r="M1221" s="78">
        <v>33107.26</v>
      </c>
      <c r="N1221" s="78">
        <v>29606.75</v>
      </c>
      <c r="O1221" s="78">
        <v>36558.44</v>
      </c>
      <c r="P1221" s="78">
        <v>76.099999999999994</v>
      </c>
      <c r="Q1221" s="78" t="s">
        <v>162</v>
      </c>
      <c r="R1221" s="78">
        <v>45.62</v>
      </c>
      <c r="S1221" s="78" t="s">
        <v>162</v>
      </c>
      <c r="T1221" s="78">
        <v>2014.18</v>
      </c>
      <c r="U1221" s="78">
        <v>2063.5300000000002</v>
      </c>
      <c r="V1221" s="78">
        <v>2006.71</v>
      </c>
      <c r="W1221" s="78">
        <v>2007.08</v>
      </c>
      <c r="X1221" s="78">
        <v>42006967</v>
      </c>
    </row>
    <row r="1222" spans="1:24" x14ac:dyDescent="0.2">
      <c r="A1222" s="78" t="s">
        <v>1379</v>
      </c>
      <c r="B1222" s="78">
        <v>11.78</v>
      </c>
      <c r="C1222" s="78">
        <v>11.88</v>
      </c>
      <c r="D1222" s="78">
        <v>11.24</v>
      </c>
      <c r="E1222" s="78">
        <v>11.35</v>
      </c>
      <c r="F1222" s="78">
        <v>3096718</v>
      </c>
      <c r="G1222" s="78">
        <v>11.51</v>
      </c>
      <c r="H1222" s="78">
        <v>11.99</v>
      </c>
      <c r="I1222" s="78">
        <v>12.06</v>
      </c>
      <c r="J1222" s="78">
        <v>13.25</v>
      </c>
      <c r="K1222" s="78" t="s">
        <v>162</v>
      </c>
      <c r="L1222" s="78">
        <v>0</v>
      </c>
      <c r="M1222" s="78">
        <v>30967.18</v>
      </c>
      <c r="N1222" s="78">
        <v>30139.82</v>
      </c>
      <c r="O1222" s="78">
        <v>36971.120000000003</v>
      </c>
      <c r="P1222" s="78">
        <v>65.52</v>
      </c>
      <c r="Q1222" s="78" t="s">
        <v>162</v>
      </c>
      <c r="R1222" s="78">
        <v>48.35</v>
      </c>
      <c r="S1222" s="78" t="s">
        <v>162</v>
      </c>
      <c r="T1222" s="78">
        <v>1994.06</v>
      </c>
      <c r="U1222" s="78">
        <v>2003.69</v>
      </c>
      <c r="V1222" s="78">
        <v>1895.4</v>
      </c>
      <c r="W1222" s="78">
        <v>1907.04</v>
      </c>
      <c r="X1222" s="78">
        <v>39762792</v>
      </c>
    </row>
    <row r="1223" spans="1:24" x14ac:dyDescent="0.2">
      <c r="A1223" s="78" t="s">
        <v>1380</v>
      </c>
      <c r="B1223" s="78">
        <v>11.35</v>
      </c>
      <c r="C1223" s="78">
        <v>11.75</v>
      </c>
      <c r="D1223" s="78">
        <v>11.35</v>
      </c>
      <c r="E1223" s="78">
        <v>11.53</v>
      </c>
      <c r="F1223" s="78">
        <v>2189396</v>
      </c>
      <c r="G1223" s="78">
        <v>11.59</v>
      </c>
      <c r="H1223" s="78">
        <v>11.88</v>
      </c>
      <c r="I1223" s="78">
        <v>12.07</v>
      </c>
      <c r="J1223" s="78">
        <v>13.21</v>
      </c>
      <c r="K1223" s="78" t="s">
        <v>162</v>
      </c>
      <c r="L1223" s="78">
        <v>0</v>
      </c>
      <c r="M1223" s="78">
        <v>21893.96</v>
      </c>
      <c r="N1223" s="78">
        <v>29279.06</v>
      </c>
      <c r="O1223" s="78">
        <v>36203.230000000003</v>
      </c>
      <c r="P1223" s="78">
        <v>52.09</v>
      </c>
      <c r="Q1223" s="78" t="s">
        <v>162</v>
      </c>
      <c r="R1223" s="78">
        <v>45.74</v>
      </c>
      <c r="S1223" s="78" t="s">
        <v>162</v>
      </c>
      <c r="T1223" s="78">
        <v>1935.09</v>
      </c>
      <c r="U1223" s="78">
        <v>1995.94</v>
      </c>
      <c r="V1223" s="78">
        <v>1935.09</v>
      </c>
      <c r="W1223" s="78">
        <v>1953.33</v>
      </c>
      <c r="X1223" s="78">
        <v>31730234</v>
      </c>
    </row>
    <row r="1224" spans="1:24" x14ac:dyDescent="0.2">
      <c r="A1224" s="78" t="s">
        <v>1381</v>
      </c>
      <c r="B1224" s="78">
        <v>11.51</v>
      </c>
      <c r="C1224" s="78">
        <v>11.85</v>
      </c>
      <c r="D1224" s="78">
        <v>10.96</v>
      </c>
      <c r="E1224" s="78">
        <v>11.82</v>
      </c>
      <c r="F1224" s="78">
        <v>3123760</v>
      </c>
      <c r="G1224" s="78">
        <v>11.68</v>
      </c>
      <c r="H1224" s="78">
        <v>11.74</v>
      </c>
      <c r="I1224" s="78">
        <v>12.08</v>
      </c>
      <c r="J1224" s="78">
        <v>13.17</v>
      </c>
      <c r="K1224" s="78" t="s">
        <v>162</v>
      </c>
      <c r="L1224" s="78">
        <v>0</v>
      </c>
      <c r="M1224" s="78">
        <v>31237.599999999999</v>
      </c>
      <c r="N1224" s="78">
        <v>30220.49</v>
      </c>
      <c r="O1224" s="78">
        <v>32681.71</v>
      </c>
      <c r="P1224" s="78">
        <v>45.13</v>
      </c>
      <c r="Q1224" s="78" t="s">
        <v>162</v>
      </c>
      <c r="R1224" s="78">
        <v>48.6</v>
      </c>
      <c r="S1224" s="78" t="s">
        <v>162</v>
      </c>
      <c r="T1224" s="78">
        <v>1944.65</v>
      </c>
      <c r="U1224" s="78">
        <v>2002.19</v>
      </c>
      <c r="V1224" s="78">
        <v>1865.65</v>
      </c>
      <c r="W1224" s="78">
        <v>2002.19</v>
      </c>
      <c r="X1224" s="78">
        <v>41226252</v>
      </c>
    </row>
    <row r="1225" spans="1:24" x14ac:dyDescent="0.2">
      <c r="A1225" s="78" t="s">
        <v>1382</v>
      </c>
      <c r="B1225" s="78">
        <v>11.55</v>
      </c>
      <c r="C1225" s="78">
        <v>12.02</v>
      </c>
      <c r="D1225" s="78">
        <v>11.35</v>
      </c>
      <c r="E1225" s="78">
        <v>12</v>
      </c>
      <c r="F1225" s="78">
        <v>3059390</v>
      </c>
      <c r="G1225" s="78">
        <v>11.71</v>
      </c>
      <c r="H1225" s="78">
        <v>11.65</v>
      </c>
      <c r="I1225" s="78">
        <v>12.09</v>
      </c>
      <c r="J1225" s="78">
        <v>13.13</v>
      </c>
      <c r="K1225" s="78" t="s">
        <v>162</v>
      </c>
      <c r="L1225" s="78">
        <v>0</v>
      </c>
      <c r="M1225" s="78">
        <v>30593.9</v>
      </c>
      <c r="N1225" s="78">
        <v>29559.98</v>
      </c>
      <c r="O1225" s="78">
        <v>30812.98</v>
      </c>
      <c r="P1225" s="78">
        <v>65.33</v>
      </c>
      <c r="Q1225" s="78" t="s">
        <v>162</v>
      </c>
      <c r="R1225" s="78">
        <v>56.9</v>
      </c>
      <c r="S1225" s="78" t="s">
        <v>162</v>
      </c>
      <c r="T1225" s="78">
        <v>1962.28</v>
      </c>
      <c r="U1225" s="78">
        <v>2015.71</v>
      </c>
      <c r="V1225" s="78">
        <v>1947.05</v>
      </c>
      <c r="W1225" s="78">
        <v>1970.81</v>
      </c>
      <c r="X1225" s="78">
        <v>34193080</v>
      </c>
    </row>
    <row r="1226" spans="1:24" x14ac:dyDescent="0.2">
      <c r="A1226" s="78" t="s">
        <v>1383</v>
      </c>
      <c r="B1226" s="78">
        <v>12.04</v>
      </c>
      <c r="C1226" s="78">
        <v>12.06</v>
      </c>
      <c r="D1226" s="78">
        <v>11.56</v>
      </c>
      <c r="E1226" s="78">
        <v>11.88</v>
      </c>
      <c r="F1226" s="78">
        <v>2314228</v>
      </c>
      <c r="G1226" s="78">
        <v>11.72</v>
      </c>
      <c r="H1226" s="78">
        <v>11.67</v>
      </c>
      <c r="I1226" s="78">
        <v>12.07</v>
      </c>
      <c r="J1226" s="78">
        <v>13.09</v>
      </c>
      <c r="K1226" s="78" t="s">
        <v>162</v>
      </c>
      <c r="L1226" s="78">
        <v>0</v>
      </c>
      <c r="M1226" s="78">
        <v>23142.28</v>
      </c>
      <c r="N1226" s="78">
        <v>27566.98</v>
      </c>
      <c r="O1226" s="78">
        <v>28586.87</v>
      </c>
      <c r="P1226" s="78">
        <v>81.42</v>
      </c>
      <c r="Q1226" s="78" t="s">
        <v>162</v>
      </c>
      <c r="R1226" s="78">
        <v>55.34</v>
      </c>
      <c r="S1226" s="78" t="s">
        <v>162</v>
      </c>
      <c r="T1226" s="78">
        <v>1968.77</v>
      </c>
      <c r="U1226" s="78">
        <v>1991.36</v>
      </c>
      <c r="V1226" s="78">
        <v>1935.12</v>
      </c>
      <c r="W1226" s="78">
        <v>1936.97</v>
      </c>
      <c r="X1226" s="78">
        <v>28365881</v>
      </c>
    </row>
    <row r="1227" spans="1:24" x14ac:dyDescent="0.2">
      <c r="A1227" s="78" t="s">
        <v>1384</v>
      </c>
      <c r="B1227" s="78">
        <v>11.64</v>
      </c>
      <c r="C1227" s="78">
        <v>11.84</v>
      </c>
      <c r="D1227" s="78">
        <v>11.51</v>
      </c>
      <c r="E1227" s="78">
        <v>11.7</v>
      </c>
      <c r="F1227" s="78">
        <v>1457121</v>
      </c>
      <c r="G1227" s="78">
        <v>11.79</v>
      </c>
      <c r="H1227" s="78">
        <v>11.65</v>
      </c>
      <c r="I1227" s="78">
        <v>12.06</v>
      </c>
      <c r="J1227" s="78">
        <v>13.04</v>
      </c>
      <c r="K1227" s="78" t="s">
        <v>162</v>
      </c>
      <c r="L1227" s="78">
        <v>0</v>
      </c>
      <c r="M1227" s="78">
        <v>14571.21</v>
      </c>
      <c r="N1227" s="78">
        <v>24287.79</v>
      </c>
      <c r="O1227" s="78">
        <v>27213.81</v>
      </c>
      <c r="P1227" s="78">
        <v>82.1</v>
      </c>
      <c r="Q1227" s="78" t="s">
        <v>162</v>
      </c>
      <c r="R1227" s="78">
        <v>49.63</v>
      </c>
      <c r="S1227" s="78" t="s">
        <v>162</v>
      </c>
      <c r="T1227" s="78">
        <v>1911.33</v>
      </c>
      <c r="U1227" s="78">
        <v>1948.6</v>
      </c>
      <c r="V1227" s="78">
        <v>1903.92</v>
      </c>
      <c r="W1227" s="78">
        <v>1934.87</v>
      </c>
      <c r="X1227" s="78">
        <v>23173404</v>
      </c>
    </row>
    <row r="1228" spans="1:24" x14ac:dyDescent="0.2">
      <c r="A1228" s="78" t="s">
        <v>1385</v>
      </c>
      <c r="B1228" s="78">
        <v>11.81</v>
      </c>
      <c r="C1228" s="78">
        <v>12.3</v>
      </c>
      <c r="D1228" s="78">
        <v>11.78</v>
      </c>
      <c r="E1228" s="78">
        <v>12.25</v>
      </c>
      <c r="F1228" s="78">
        <v>3662380</v>
      </c>
      <c r="G1228" s="78">
        <v>11.93</v>
      </c>
      <c r="H1228" s="78">
        <v>11.76</v>
      </c>
      <c r="I1228" s="78">
        <v>12.06</v>
      </c>
      <c r="J1228" s="78">
        <v>13</v>
      </c>
      <c r="K1228" s="78" t="s">
        <v>162</v>
      </c>
      <c r="L1228" s="78">
        <v>0</v>
      </c>
      <c r="M1228" s="78">
        <v>36623.800000000003</v>
      </c>
      <c r="N1228" s="78">
        <v>27233.759999999998</v>
      </c>
      <c r="O1228" s="78">
        <v>28256.41</v>
      </c>
      <c r="P1228" s="78">
        <v>80.44</v>
      </c>
      <c r="Q1228" s="78" t="s">
        <v>162</v>
      </c>
      <c r="R1228" s="78">
        <v>49.2</v>
      </c>
      <c r="S1228" s="78" t="s">
        <v>162</v>
      </c>
      <c r="T1228" s="78">
        <v>1962.11</v>
      </c>
      <c r="U1228" s="78">
        <v>2048.5</v>
      </c>
      <c r="V1228" s="78">
        <v>1962.11</v>
      </c>
      <c r="W1228" s="78">
        <v>2023.13</v>
      </c>
      <c r="X1228" s="78">
        <v>40997665</v>
      </c>
    </row>
    <row r="1229" spans="1:24" x14ac:dyDescent="0.2">
      <c r="A1229" s="78" t="s">
        <v>1386</v>
      </c>
      <c r="B1229" s="78">
        <v>12.16</v>
      </c>
      <c r="C1229" s="78">
        <v>12.25</v>
      </c>
      <c r="D1229" s="78">
        <v>11.87</v>
      </c>
      <c r="E1229" s="78">
        <v>12.05</v>
      </c>
      <c r="F1229" s="78">
        <v>2389264</v>
      </c>
      <c r="G1229" s="78">
        <v>11.98</v>
      </c>
      <c r="H1229" s="78">
        <v>11.83</v>
      </c>
      <c r="I1229" s="78">
        <v>12.03</v>
      </c>
      <c r="J1229" s="78">
        <v>12.96</v>
      </c>
      <c r="K1229" s="78" t="s">
        <v>162</v>
      </c>
      <c r="L1229" s="78">
        <v>0</v>
      </c>
      <c r="M1229" s="78">
        <v>23892.639999999999</v>
      </c>
      <c r="N1229" s="78">
        <v>25764.77</v>
      </c>
      <c r="O1229" s="78">
        <v>27992.63</v>
      </c>
      <c r="P1229" s="78">
        <v>63.14</v>
      </c>
      <c r="Q1229" s="78" t="s">
        <v>162</v>
      </c>
      <c r="R1229" s="78">
        <v>49.71</v>
      </c>
      <c r="S1229" s="78" t="s">
        <v>162</v>
      </c>
      <c r="T1229" s="78">
        <v>2016.81</v>
      </c>
      <c r="U1229" s="78">
        <v>2034.7</v>
      </c>
      <c r="V1229" s="78">
        <v>1995.46</v>
      </c>
      <c r="W1229" s="78">
        <v>1996.92</v>
      </c>
      <c r="X1229" s="78">
        <v>34452746</v>
      </c>
    </row>
    <row r="1230" spans="1:24" x14ac:dyDescent="0.2">
      <c r="A1230" s="78" t="s">
        <v>1387</v>
      </c>
      <c r="B1230" s="78">
        <v>12.1</v>
      </c>
      <c r="C1230" s="78">
        <v>12.28</v>
      </c>
      <c r="D1230" s="78">
        <v>11.9</v>
      </c>
      <c r="E1230" s="78">
        <v>12.28</v>
      </c>
      <c r="F1230" s="78">
        <v>3265279</v>
      </c>
      <c r="G1230" s="78">
        <v>12.03</v>
      </c>
      <c r="H1230" s="78">
        <v>11.87</v>
      </c>
      <c r="I1230" s="78">
        <v>12.02</v>
      </c>
      <c r="J1230" s="78">
        <v>12.93</v>
      </c>
      <c r="K1230" s="78" t="s">
        <v>162</v>
      </c>
      <c r="L1230" s="78">
        <v>0</v>
      </c>
      <c r="M1230" s="78">
        <v>32652.79</v>
      </c>
      <c r="N1230" s="78">
        <v>26176.54</v>
      </c>
      <c r="O1230" s="78">
        <v>27868.26</v>
      </c>
      <c r="P1230" s="78">
        <v>54.81</v>
      </c>
      <c r="Q1230" s="78" t="s">
        <v>162</v>
      </c>
      <c r="R1230" s="78">
        <v>53.28</v>
      </c>
      <c r="S1230" s="78" t="s">
        <v>162</v>
      </c>
      <c r="T1230" s="78">
        <v>2029.92</v>
      </c>
      <c r="U1230" s="78">
        <v>2039.49</v>
      </c>
      <c r="V1230" s="78">
        <v>1961.42</v>
      </c>
      <c r="W1230" s="78">
        <v>1977.54</v>
      </c>
      <c r="X1230" s="78">
        <v>33507355</v>
      </c>
    </row>
    <row r="1231" spans="1:24" x14ac:dyDescent="0.2">
      <c r="A1231" s="78" t="s">
        <v>1388</v>
      </c>
      <c r="B1231" s="78">
        <v>12.21</v>
      </c>
      <c r="C1231" s="78">
        <v>12.6</v>
      </c>
      <c r="D1231" s="78">
        <v>12.21</v>
      </c>
      <c r="E1231" s="78">
        <v>12.5</v>
      </c>
      <c r="F1231" s="78">
        <v>3142037</v>
      </c>
      <c r="G1231" s="78">
        <v>12.16</v>
      </c>
      <c r="H1231" s="78">
        <v>11.94</v>
      </c>
      <c r="I1231" s="78">
        <v>12.02</v>
      </c>
      <c r="J1231" s="78">
        <v>12.91</v>
      </c>
      <c r="K1231" s="78" t="s">
        <v>162</v>
      </c>
      <c r="L1231" s="78">
        <v>0</v>
      </c>
      <c r="M1231" s="78">
        <v>31420.37</v>
      </c>
      <c r="N1231" s="78">
        <v>27832.16</v>
      </c>
      <c r="O1231" s="78">
        <v>27699.57</v>
      </c>
      <c r="P1231" s="78">
        <v>66.34</v>
      </c>
      <c r="Q1231" s="78" t="s">
        <v>162</v>
      </c>
      <c r="R1231" s="78">
        <v>48.22</v>
      </c>
      <c r="S1231" s="78" t="s">
        <v>162</v>
      </c>
      <c r="T1231" s="78">
        <v>1986.14</v>
      </c>
      <c r="U1231" s="78">
        <v>2089.14</v>
      </c>
      <c r="V1231" s="78">
        <v>1986.14</v>
      </c>
      <c r="W1231" s="78">
        <v>2087.29</v>
      </c>
      <c r="X1231" s="78">
        <v>52208031</v>
      </c>
    </row>
    <row r="1232" spans="1:24" x14ac:dyDescent="0.2">
      <c r="A1232" s="78" t="s">
        <v>1389</v>
      </c>
      <c r="B1232" s="78">
        <v>12.5</v>
      </c>
      <c r="C1232" s="78">
        <v>12.82</v>
      </c>
      <c r="D1232" s="78">
        <v>12.37</v>
      </c>
      <c r="E1232" s="78">
        <v>12.74</v>
      </c>
      <c r="F1232" s="78">
        <v>4080352</v>
      </c>
      <c r="G1232" s="78">
        <v>12.36</v>
      </c>
      <c r="H1232" s="78">
        <v>12.07</v>
      </c>
      <c r="I1232" s="78">
        <v>12.03</v>
      </c>
      <c r="J1232" s="78">
        <v>12.89</v>
      </c>
      <c r="K1232" s="78" t="s">
        <v>162</v>
      </c>
      <c r="L1232" s="78">
        <v>0</v>
      </c>
      <c r="M1232" s="78">
        <v>40803.519999999997</v>
      </c>
      <c r="N1232" s="78">
        <v>33078.620000000003</v>
      </c>
      <c r="O1232" s="78">
        <v>28683.21</v>
      </c>
      <c r="P1232" s="78">
        <v>59.69</v>
      </c>
      <c r="Q1232" s="78" t="s">
        <v>162</v>
      </c>
      <c r="R1232" s="78">
        <v>47.88</v>
      </c>
      <c r="S1232" s="78" t="s">
        <v>162</v>
      </c>
      <c r="T1232" s="78">
        <v>2102.19</v>
      </c>
      <c r="U1232" s="78">
        <v>2194.36</v>
      </c>
      <c r="V1232" s="78">
        <v>2102.08</v>
      </c>
      <c r="W1232" s="78">
        <v>2177.87</v>
      </c>
      <c r="X1232" s="78">
        <v>63938096</v>
      </c>
    </row>
    <row r="1233" spans="1:24" x14ac:dyDescent="0.2">
      <c r="A1233" s="78" t="s">
        <v>1390</v>
      </c>
      <c r="B1233" s="78">
        <v>12.86</v>
      </c>
      <c r="C1233" s="78">
        <v>13</v>
      </c>
      <c r="D1233" s="78">
        <v>12.68</v>
      </c>
      <c r="E1233" s="78">
        <v>12.98</v>
      </c>
      <c r="F1233" s="78">
        <v>5356493</v>
      </c>
      <c r="G1233" s="78">
        <v>12.51</v>
      </c>
      <c r="H1233" s="78">
        <v>12.22</v>
      </c>
      <c r="I1233" s="78">
        <v>12.05</v>
      </c>
      <c r="J1233" s="78">
        <v>12.87</v>
      </c>
      <c r="K1233" s="78" t="s">
        <v>162</v>
      </c>
      <c r="L1233" s="78">
        <v>0</v>
      </c>
      <c r="M1233" s="78">
        <v>53564.93</v>
      </c>
      <c r="N1233" s="78">
        <v>36466.85</v>
      </c>
      <c r="O1233" s="78">
        <v>31850.3</v>
      </c>
      <c r="P1233" s="78">
        <v>74.23</v>
      </c>
      <c r="Q1233" s="78" t="s">
        <v>162</v>
      </c>
      <c r="R1233" s="78">
        <v>49.33</v>
      </c>
      <c r="S1233" s="78" t="s">
        <v>162</v>
      </c>
      <c r="T1233" s="78">
        <v>2214.91</v>
      </c>
      <c r="U1233" s="78">
        <v>2234.35</v>
      </c>
      <c r="V1233" s="78">
        <v>2191.66</v>
      </c>
      <c r="W1233" s="78">
        <v>2227.0300000000002</v>
      </c>
      <c r="X1233" s="78">
        <v>63845763</v>
      </c>
    </row>
    <row r="1234" spans="1:24" x14ac:dyDescent="0.2">
      <c r="A1234" s="78" t="s">
        <v>1391</v>
      </c>
      <c r="B1234" s="78">
        <v>12.84</v>
      </c>
      <c r="C1234" s="78">
        <v>13.07</v>
      </c>
      <c r="D1234" s="78">
        <v>12.72</v>
      </c>
      <c r="E1234" s="78">
        <v>12.79</v>
      </c>
      <c r="F1234" s="78">
        <v>5186218</v>
      </c>
      <c r="G1234" s="78">
        <v>12.66</v>
      </c>
      <c r="H1234" s="78">
        <v>12.32</v>
      </c>
      <c r="I1234" s="78">
        <v>12.03</v>
      </c>
      <c r="J1234" s="78">
        <v>12.84</v>
      </c>
      <c r="K1234" s="78" t="s">
        <v>162</v>
      </c>
      <c r="L1234" s="78">
        <v>0</v>
      </c>
      <c r="M1234" s="78">
        <v>51862.18</v>
      </c>
      <c r="N1234" s="78">
        <v>42060.76</v>
      </c>
      <c r="O1234" s="78">
        <v>33912.76</v>
      </c>
      <c r="P1234" s="78">
        <v>80.61</v>
      </c>
      <c r="Q1234" s="78" t="s">
        <v>162</v>
      </c>
      <c r="R1234" s="78">
        <v>49.29</v>
      </c>
      <c r="S1234" s="78" t="s">
        <v>162</v>
      </c>
      <c r="T1234" s="78">
        <v>2201.19</v>
      </c>
      <c r="U1234" s="78">
        <v>2248.19</v>
      </c>
      <c r="V1234" s="78">
        <v>2189.94</v>
      </c>
      <c r="W1234" s="78">
        <v>2221.6999999999998</v>
      </c>
      <c r="X1234" s="78">
        <v>52501083</v>
      </c>
    </row>
    <row r="1235" spans="1:24" x14ac:dyDescent="0.2">
      <c r="A1235" s="78" t="s">
        <v>1392</v>
      </c>
      <c r="B1235" s="78">
        <v>12.76</v>
      </c>
      <c r="C1235" s="78">
        <v>12.89</v>
      </c>
      <c r="D1235" s="78">
        <v>12.69</v>
      </c>
      <c r="E1235" s="78">
        <v>12.88</v>
      </c>
      <c r="F1235" s="78">
        <v>2622936</v>
      </c>
      <c r="G1235" s="78">
        <v>12.78</v>
      </c>
      <c r="H1235" s="78">
        <v>12.4</v>
      </c>
      <c r="I1235" s="78">
        <v>12.03</v>
      </c>
      <c r="J1235" s="78">
        <v>12.82</v>
      </c>
      <c r="K1235" s="78" t="s">
        <v>162</v>
      </c>
      <c r="L1235" s="78">
        <v>0</v>
      </c>
      <c r="M1235" s="78">
        <v>26229.360000000001</v>
      </c>
      <c r="N1235" s="78">
        <v>40776.07</v>
      </c>
      <c r="O1235" s="78">
        <v>33476.31</v>
      </c>
      <c r="P1235" s="78">
        <v>71.34</v>
      </c>
      <c r="Q1235" s="78" t="s">
        <v>162</v>
      </c>
      <c r="R1235" s="78">
        <v>49.25</v>
      </c>
      <c r="S1235" s="78" t="s">
        <v>162</v>
      </c>
      <c r="T1235" s="78">
        <v>2214.87</v>
      </c>
      <c r="U1235" s="78">
        <v>2259.11</v>
      </c>
      <c r="V1235" s="78">
        <v>2205.0700000000002</v>
      </c>
      <c r="W1235" s="78">
        <v>2259.11</v>
      </c>
      <c r="X1235" s="78">
        <v>49852202</v>
      </c>
    </row>
    <row r="1236" spans="1:24" x14ac:dyDescent="0.2">
      <c r="A1236" s="78" t="s">
        <v>1393</v>
      </c>
      <c r="B1236" s="78">
        <v>12.82</v>
      </c>
      <c r="C1236" s="78">
        <v>12.83</v>
      </c>
      <c r="D1236" s="78">
        <v>12.6</v>
      </c>
      <c r="E1236" s="78">
        <v>12.79</v>
      </c>
      <c r="F1236" s="78">
        <v>2996426</v>
      </c>
      <c r="G1236" s="78">
        <v>12.84</v>
      </c>
      <c r="H1236" s="78">
        <v>12.5</v>
      </c>
      <c r="I1236" s="78">
        <v>12.08</v>
      </c>
      <c r="J1236" s="78">
        <v>12.77</v>
      </c>
      <c r="K1236" s="78" t="s">
        <v>162</v>
      </c>
      <c r="L1236" s="78">
        <v>0</v>
      </c>
      <c r="M1236" s="78">
        <v>29964.26</v>
      </c>
      <c r="N1236" s="78">
        <v>40484.85</v>
      </c>
      <c r="O1236" s="78">
        <v>34158.5</v>
      </c>
      <c r="P1236" s="78">
        <v>73.34</v>
      </c>
      <c r="Q1236" s="78" t="s">
        <v>162</v>
      </c>
      <c r="R1236" s="78">
        <v>50.47</v>
      </c>
      <c r="S1236" s="78" t="s">
        <v>162</v>
      </c>
      <c r="T1236" s="78">
        <v>2234.2199999999998</v>
      </c>
      <c r="U1236" s="78">
        <v>2277.92</v>
      </c>
      <c r="V1236" s="78">
        <v>2217.84</v>
      </c>
      <c r="W1236" s="78">
        <v>2219.77</v>
      </c>
      <c r="X1236" s="78">
        <v>54767835</v>
      </c>
    </row>
    <row r="1237" spans="1:24" x14ac:dyDescent="0.2">
      <c r="A1237" s="78" t="s">
        <v>1394</v>
      </c>
      <c r="B1237" s="78">
        <v>12.68</v>
      </c>
      <c r="C1237" s="78">
        <v>12.84</v>
      </c>
      <c r="D1237" s="78">
        <v>12.64</v>
      </c>
      <c r="E1237" s="78">
        <v>12.8</v>
      </c>
      <c r="F1237" s="78">
        <v>1969975</v>
      </c>
      <c r="G1237" s="78">
        <v>12.85</v>
      </c>
      <c r="H1237" s="78">
        <v>12.61</v>
      </c>
      <c r="I1237" s="78">
        <v>12.13</v>
      </c>
      <c r="J1237" s="78">
        <v>12.72</v>
      </c>
      <c r="K1237" s="78" t="s">
        <v>162</v>
      </c>
      <c r="L1237" s="78">
        <v>0</v>
      </c>
      <c r="M1237" s="78">
        <v>19699.75</v>
      </c>
      <c r="N1237" s="78">
        <v>36264.089999999997</v>
      </c>
      <c r="O1237" s="78">
        <v>34671.360000000001</v>
      </c>
      <c r="P1237" s="78">
        <v>71.099999999999994</v>
      </c>
      <c r="Q1237" s="78" t="s">
        <v>162</v>
      </c>
      <c r="R1237" s="78">
        <v>51.84</v>
      </c>
      <c r="S1237" s="78" t="s">
        <v>162</v>
      </c>
      <c r="T1237" s="78">
        <v>2209.2600000000002</v>
      </c>
      <c r="U1237" s="78">
        <v>2232.0700000000002</v>
      </c>
      <c r="V1237" s="78">
        <v>2183.6</v>
      </c>
      <c r="W1237" s="78">
        <v>2216.09</v>
      </c>
      <c r="X1237" s="78">
        <v>41598980</v>
      </c>
    </row>
    <row r="1238" spans="1:24" x14ac:dyDescent="0.2">
      <c r="A1238" s="78" t="s">
        <v>1395</v>
      </c>
      <c r="B1238" s="78">
        <v>12.83</v>
      </c>
      <c r="C1238" s="78">
        <v>13</v>
      </c>
      <c r="D1238" s="78">
        <v>12.65</v>
      </c>
      <c r="E1238" s="78">
        <v>12.68</v>
      </c>
      <c r="F1238" s="78">
        <v>3020795</v>
      </c>
      <c r="G1238" s="78">
        <v>12.79</v>
      </c>
      <c r="H1238" s="78">
        <v>12.65</v>
      </c>
      <c r="I1238" s="78">
        <v>12.2</v>
      </c>
      <c r="J1238" s="78">
        <v>12.67</v>
      </c>
      <c r="K1238" s="78" t="s">
        <v>162</v>
      </c>
      <c r="L1238" s="78">
        <v>0</v>
      </c>
      <c r="M1238" s="78">
        <v>30207.95</v>
      </c>
      <c r="N1238" s="78">
        <v>31592.7</v>
      </c>
      <c r="O1238" s="78">
        <v>34029.769999999997</v>
      </c>
      <c r="P1238" s="78">
        <v>58.68</v>
      </c>
      <c r="Q1238" s="78" t="s">
        <v>162</v>
      </c>
      <c r="R1238" s="78">
        <v>48.42</v>
      </c>
      <c r="S1238" s="78" t="s">
        <v>162</v>
      </c>
      <c r="T1238" s="78">
        <v>2233.13</v>
      </c>
      <c r="U1238" s="78">
        <v>2259.13</v>
      </c>
      <c r="V1238" s="78">
        <v>2192.35</v>
      </c>
      <c r="W1238" s="78">
        <v>2199.69</v>
      </c>
      <c r="X1238" s="78">
        <v>45630748</v>
      </c>
    </row>
    <row r="1239" spans="1:24" x14ac:dyDescent="0.2">
      <c r="A1239" s="78" t="s">
        <v>1396</v>
      </c>
      <c r="B1239" s="78">
        <v>12.68</v>
      </c>
      <c r="C1239" s="78">
        <v>12.7</v>
      </c>
      <c r="D1239" s="78">
        <v>12.2</v>
      </c>
      <c r="E1239" s="78">
        <v>12.44</v>
      </c>
      <c r="F1239" s="78">
        <v>2888744</v>
      </c>
      <c r="G1239" s="78">
        <v>12.72</v>
      </c>
      <c r="H1239" s="78">
        <v>12.69</v>
      </c>
      <c r="I1239" s="78">
        <v>12.26</v>
      </c>
      <c r="J1239" s="78">
        <v>12.62</v>
      </c>
      <c r="K1239" s="78" t="s">
        <v>162</v>
      </c>
      <c r="L1239" s="78">
        <v>0</v>
      </c>
      <c r="M1239" s="78">
        <v>28887.439999999999</v>
      </c>
      <c r="N1239" s="78">
        <v>26997.75</v>
      </c>
      <c r="O1239" s="78">
        <v>34529.25</v>
      </c>
      <c r="P1239" s="78">
        <v>62.36</v>
      </c>
      <c r="Q1239" s="78" t="s">
        <v>162</v>
      </c>
      <c r="R1239" s="78">
        <v>52.61</v>
      </c>
      <c r="S1239" s="78" t="s">
        <v>162</v>
      </c>
      <c r="T1239" s="78">
        <v>2190.88</v>
      </c>
      <c r="U1239" s="78">
        <v>2194.89</v>
      </c>
      <c r="V1239" s="78">
        <v>2130.85</v>
      </c>
      <c r="W1239" s="78">
        <v>2152.5500000000002</v>
      </c>
      <c r="X1239" s="78">
        <v>39628257</v>
      </c>
    </row>
    <row r="1240" spans="1:24" x14ac:dyDescent="0.2">
      <c r="A1240" s="78" t="s">
        <v>1397</v>
      </c>
      <c r="B1240" s="78">
        <v>12.36</v>
      </c>
      <c r="C1240" s="78">
        <v>12.8</v>
      </c>
      <c r="D1240" s="78">
        <v>12.36</v>
      </c>
      <c r="E1240" s="78">
        <v>12.77</v>
      </c>
      <c r="F1240" s="78">
        <v>4485207</v>
      </c>
      <c r="G1240" s="78">
        <v>12.7</v>
      </c>
      <c r="H1240" s="78">
        <v>12.74</v>
      </c>
      <c r="I1240" s="78">
        <v>12.3</v>
      </c>
      <c r="J1240" s="78">
        <v>12.58</v>
      </c>
      <c r="K1240" s="78" t="s">
        <v>162</v>
      </c>
      <c r="L1240" s="78">
        <v>0</v>
      </c>
      <c r="M1240" s="78">
        <v>44852.07</v>
      </c>
      <c r="N1240" s="78">
        <v>30722.29</v>
      </c>
      <c r="O1240" s="78">
        <v>35749.18</v>
      </c>
      <c r="P1240" s="78">
        <v>62.88</v>
      </c>
      <c r="Q1240" s="78" t="s">
        <v>162</v>
      </c>
      <c r="R1240" s="78">
        <v>55.9</v>
      </c>
      <c r="S1240" s="78" t="s">
        <v>162</v>
      </c>
      <c r="T1240" s="78">
        <v>2172.7399999999998</v>
      </c>
      <c r="U1240" s="78">
        <v>2248.7800000000002</v>
      </c>
      <c r="V1240" s="78">
        <v>2172.7399999999998</v>
      </c>
      <c r="W1240" s="78">
        <v>2248.7800000000002</v>
      </c>
      <c r="X1240" s="78">
        <v>46542617</v>
      </c>
    </row>
    <row r="1241" spans="1:24" x14ac:dyDescent="0.2">
      <c r="A1241" s="78" t="s">
        <v>1398</v>
      </c>
      <c r="B1241" s="78">
        <v>12.75</v>
      </c>
      <c r="C1241" s="78">
        <v>12.97</v>
      </c>
      <c r="D1241" s="78">
        <v>12.66</v>
      </c>
      <c r="E1241" s="78">
        <v>12.77</v>
      </c>
      <c r="F1241" s="78">
        <v>4952553</v>
      </c>
      <c r="G1241" s="78">
        <v>12.69</v>
      </c>
      <c r="H1241" s="78">
        <v>12.76</v>
      </c>
      <c r="I1241" s="78">
        <v>12.35</v>
      </c>
      <c r="J1241" s="78">
        <v>12.53</v>
      </c>
      <c r="K1241" s="78" t="s">
        <v>162</v>
      </c>
      <c r="L1241" s="78">
        <v>0</v>
      </c>
      <c r="M1241" s="78">
        <v>49525.53</v>
      </c>
      <c r="N1241" s="78">
        <v>34634.550000000003</v>
      </c>
      <c r="O1241" s="78">
        <v>37559.699999999997</v>
      </c>
      <c r="P1241" s="78">
        <v>56.03</v>
      </c>
      <c r="Q1241" s="78" t="s">
        <v>162</v>
      </c>
      <c r="R1241" s="78">
        <v>54.69</v>
      </c>
      <c r="S1241" s="78" t="s">
        <v>162</v>
      </c>
      <c r="T1241" s="78">
        <v>2256.4299999999998</v>
      </c>
      <c r="U1241" s="78">
        <v>2271.96</v>
      </c>
      <c r="V1241" s="78">
        <v>2232.3000000000002</v>
      </c>
      <c r="W1241" s="78">
        <v>2238.29</v>
      </c>
      <c r="X1241" s="78">
        <v>50514154</v>
      </c>
    </row>
    <row r="1242" spans="1:24" x14ac:dyDescent="0.2">
      <c r="A1242" s="78" t="s">
        <v>1399</v>
      </c>
      <c r="B1242" s="78">
        <v>12.71</v>
      </c>
      <c r="C1242" s="78">
        <v>12.97</v>
      </c>
      <c r="D1242" s="78">
        <v>12.4</v>
      </c>
      <c r="E1242" s="78">
        <v>12.91</v>
      </c>
      <c r="F1242" s="78">
        <v>4004261</v>
      </c>
      <c r="G1242" s="78">
        <v>12.71</v>
      </c>
      <c r="H1242" s="78">
        <v>12.78</v>
      </c>
      <c r="I1242" s="78">
        <v>12.43</v>
      </c>
      <c r="J1242" s="78">
        <v>12.48</v>
      </c>
      <c r="K1242" s="78" t="s">
        <v>162</v>
      </c>
      <c r="L1242" s="78">
        <v>0</v>
      </c>
      <c r="M1242" s="78">
        <v>40042.61</v>
      </c>
      <c r="N1242" s="78">
        <v>38703.120000000003</v>
      </c>
      <c r="O1242" s="78">
        <v>37483.61</v>
      </c>
      <c r="P1242" s="78">
        <v>67.819999999999993</v>
      </c>
      <c r="Q1242" s="78" t="s">
        <v>162</v>
      </c>
      <c r="R1242" s="78">
        <v>54.83</v>
      </c>
      <c r="S1242" s="78" t="s">
        <v>162</v>
      </c>
      <c r="T1242" s="78">
        <v>2223.38</v>
      </c>
      <c r="U1242" s="78">
        <v>2227</v>
      </c>
      <c r="V1242" s="78">
        <v>2171.34</v>
      </c>
      <c r="W1242" s="78">
        <v>2205.37</v>
      </c>
      <c r="X1242" s="78">
        <v>40715938</v>
      </c>
    </row>
    <row r="1243" spans="1:24" x14ac:dyDescent="0.2">
      <c r="A1243" s="78" t="s">
        <v>1400</v>
      </c>
      <c r="B1243" s="78">
        <v>12.89</v>
      </c>
      <c r="C1243" s="78">
        <v>13.43</v>
      </c>
      <c r="D1243" s="78">
        <v>12.85</v>
      </c>
      <c r="E1243" s="78">
        <v>13.3</v>
      </c>
      <c r="F1243" s="78">
        <v>6404969</v>
      </c>
      <c r="G1243" s="78">
        <v>12.84</v>
      </c>
      <c r="H1243" s="78">
        <v>12.81</v>
      </c>
      <c r="I1243" s="78">
        <v>12.52</v>
      </c>
      <c r="J1243" s="78">
        <v>12.45</v>
      </c>
      <c r="K1243" s="78" t="s">
        <v>162</v>
      </c>
      <c r="L1243" s="78">
        <v>0</v>
      </c>
      <c r="M1243" s="78">
        <v>64049.69</v>
      </c>
      <c r="N1243" s="78">
        <v>45471.47</v>
      </c>
      <c r="O1243" s="78">
        <v>38532.089999999997</v>
      </c>
      <c r="P1243" s="78">
        <v>63.59</v>
      </c>
      <c r="Q1243" s="78" t="s">
        <v>162</v>
      </c>
      <c r="R1243" s="78">
        <v>54.46</v>
      </c>
      <c r="S1243" s="78" t="s">
        <v>162</v>
      </c>
      <c r="T1243" s="78">
        <v>2207.46</v>
      </c>
      <c r="U1243" s="78">
        <v>2285.1999999999998</v>
      </c>
      <c r="V1243" s="78">
        <v>2205.44</v>
      </c>
      <c r="W1243" s="78">
        <v>2279.52</v>
      </c>
      <c r="X1243" s="78">
        <v>49811538</v>
      </c>
    </row>
    <row r="1244" spans="1:24" x14ac:dyDescent="0.2">
      <c r="A1244" s="78" t="s">
        <v>1401</v>
      </c>
      <c r="B1244" s="78">
        <v>13.3</v>
      </c>
      <c r="C1244" s="78">
        <v>13.5</v>
      </c>
      <c r="D1244" s="78">
        <v>13.14</v>
      </c>
      <c r="E1244" s="78">
        <v>13.38</v>
      </c>
      <c r="F1244" s="78">
        <v>4087880</v>
      </c>
      <c r="G1244" s="78">
        <v>13.03</v>
      </c>
      <c r="H1244" s="78">
        <v>12.87</v>
      </c>
      <c r="I1244" s="78">
        <v>12.59</v>
      </c>
      <c r="J1244" s="78">
        <v>12.41</v>
      </c>
      <c r="K1244" s="78" t="s">
        <v>162</v>
      </c>
      <c r="L1244" s="78">
        <v>0</v>
      </c>
      <c r="M1244" s="78">
        <v>40878.800000000003</v>
      </c>
      <c r="N1244" s="78">
        <v>47869.74</v>
      </c>
      <c r="O1244" s="78">
        <v>37433.75</v>
      </c>
      <c r="P1244" s="78">
        <v>71.540000000000006</v>
      </c>
      <c r="Q1244" s="78" t="s">
        <v>162</v>
      </c>
      <c r="R1244" s="78">
        <v>54.09</v>
      </c>
      <c r="S1244" s="78" t="s">
        <v>162</v>
      </c>
      <c r="T1244" s="78">
        <v>2274.77</v>
      </c>
      <c r="U1244" s="78">
        <v>2305.41</v>
      </c>
      <c r="V1244" s="78">
        <v>2271.5</v>
      </c>
      <c r="W1244" s="78">
        <v>2297.04</v>
      </c>
      <c r="X1244" s="78">
        <v>53433254</v>
      </c>
    </row>
    <row r="1245" spans="1:24" x14ac:dyDescent="0.2">
      <c r="A1245" s="78" t="s">
        <v>1402</v>
      </c>
      <c r="B1245" s="78">
        <v>13.39</v>
      </c>
      <c r="C1245" s="78">
        <v>13.43</v>
      </c>
      <c r="D1245" s="78">
        <v>12.91</v>
      </c>
      <c r="E1245" s="78">
        <v>12.91</v>
      </c>
      <c r="F1245" s="78">
        <v>4253942</v>
      </c>
      <c r="G1245" s="78">
        <v>13.05</v>
      </c>
      <c r="H1245" s="78">
        <v>12.88</v>
      </c>
      <c r="I1245" s="78">
        <v>12.64</v>
      </c>
      <c r="J1245" s="78">
        <v>12.36</v>
      </c>
      <c r="K1245" s="78" t="s">
        <v>162</v>
      </c>
      <c r="L1245" s="78">
        <v>0</v>
      </c>
      <c r="M1245" s="78">
        <v>42539.42</v>
      </c>
      <c r="N1245" s="78">
        <v>47407.21</v>
      </c>
      <c r="O1245" s="78">
        <v>39064.75</v>
      </c>
      <c r="P1245" s="78">
        <v>72.52</v>
      </c>
      <c r="Q1245" s="78" t="s">
        <v>162</v>
      </c>
      <c r="R1245" s="78">
        <v>52.17</v>
      </c>
      <c r="S1245" s="78" t="s">
        <v>162</v>
      </c>
      <c r="T1245" s="78">
        <v>2310.92</v>
      </c>
      <c r="U1245" s="78">
        <v>2316.63</v>
      </c>
      <c r="V1245" s="78">
        <v>2248.6799999999998</v>
      </c>
      <c r="W1245" s="78">
        <v>2248.6799999999998</v>
      </c>
      <c r="X1245" s="78">
        <v>53930101</v>
      </c>
    </row>
    <row r="1246" spans="1:24" x14ac:dyDescent="0.2">
      <c r="A1246" s="78" t="s">
        <v>1403</v>
      </c>
      <c r="B1246" s="78">
        <v>12.93</v>
      </c>
      <c r="C1246" s="78">
        <v>13.1</v>
      </c>
      <c r="D1246" s="78">
        <v>12.73</v>
      </c>
      <c r="E1246" s="78">
        <v>12.99</v>
      </c>
      <c r="F1246" s="78">
        <v>2923417</v>
      </c>
      <c r="G1246" s="78">
        <v>13.1</v>
      </c>
      <c r="H1246" s="78">
        <v>12.9</v>
      </c>
      <c r="I1246" s="78">
        <v>12.7</v>
      </c>
      <c r="J1246" s="78">
        <v>12.32</v>
      </c>
      <c r="K1246" s="78" t="s">
        <v>162</v>
      </c>
      <c r="L1246" s="78">
        <v>0</v>
      </c>
      <c r="M1246" s="78">
        <v>29234.17</v>
      </c>
      <c r="N1246" s="78">
        <v>43348.94</v>
      </c>
      <c r="O1246" s="78">
        <v>38991.74</v>
      </c>
      <c r="P1246" s="78">
        <v>68.55</v>
      </c>
      <c r="Q1246" s="78" t="s">
        <v>162</v>
      </c>
      <c r="R1246" s="78">
        <v>50.28</v>
      </c>
      <c r="S1246" s="78" t="s">
        <v>162</v>
      </c>
      <c r="T1246" s="78">
        <v>2230.9499999999998</v>
      </c>
      <c r="U1246" s="78">
        <v>2239.81</v>
      </c>
      <c r="V1246" s="78">
        <v>2194.23</v>
      </c>
      <c r="W1246" s="78">
        <v>2229.9299999999998</v>
      </c>
      <c r="X1246" s="78">
        <v>45924690</v>
      </c>
    </row>
    <row r="1247" spans="1:24" x14ac:dyDescent="0.2">
      <c r="A1247" s="78" t="s">
        <v>1404</v>
      </c>
      <c r="B1247" s="78">
        <v>13.05</v>
      </c>
      <c r="C1247" s="78">
        <v>13.54</v>
      </c>
      <c r="D1247" s="78">
        <v>13.05</v>
      </c>
      <c r="E1247" s="78">
        <v>13.29</v>
      </c>
      <c r="F1247" s="78">
        <v>5257635</v>
      </c>
      <c r="G1247" s="78">
        <v>13.17</v>
      </c>
      <c r="H1247" s="78">
        <v>12.94</v>
      </c>
      <c r="I1247" s="78">
        <v>12.77</v>
      </c>
      <c r="J1247" s="78">
        <v>12.32</v>
      </c>
      <c r="K1247" s="78" t="s">
        <v>162</v>
      </c>
      <c r="L1247" s="78">
        <v>0</v>
      </c>
      <c r="M1247" s="78">
        <v>52576.35</v>
      </c>
      <c r="N1247" s="78">
        <v>45855.69</v>
      </c>
      <c r="O1247" s="78">
        <v>42279.4</v>
      </c>
      <c r="P1247" s="78">
        <v>67.73</v>
      </c>
      <c r="Q1247" s="78" t="s">
        <v>162</v>
      </c>
      <c r="R1247" s="78">
        <v>51.66</v>
      </c>
      <c r="S1247" s="78" t="s">
        <v>162</v>
      </c>
      <c r="T1247" s="78">
        <v>2255.0700000000002</v>
      </c>
      <c r="U1247" s="78">
        <v>2301.41</v>
      </c>
      <c r="V1247" s="78">
        <v>2255.0700000000002</v>
      </c>
      <c r="W1247" s="78">
        <v>2283.14</v>
      </c>
      <c r="X1247" s="78">
        <v>50116207</v>
      </c>
    </row>
    <row r="1248" spans="1:24" x14ac:dyDescent="0.2">
      <c r="A1248" s="78" t="s">
        <v>1405</v>
      </c>
      <c r="B1248" s="78">
        <v>13.18</v>
      </c>
      <c r="C1248" s="78">
        <v>13.6</v>
      </c>
      <c r="D1248" s="78">
        <v>13.15</v>
      </c>
      <c r="E1248" s="78">
        <v>13.55</v>
      </c>
      <c r="F1248" s="78">
        <v>7949114</v>
      </c>
      <c r="G1248" s="78">
        <v>13.22</v>
      </c>
      <c r="H1248" s="78">
        <v>13.03</v>
      </c>
      <c r="I1248" s="78">
        <v>12.84</v>
      </c>
      <c r="J1248" s="78">
        <v>12.31</v>
      </c>
      <c r="K1248" s="78" t="s">
        <v>162</v>
      </c>
      <c r="L1248" s="78">
        <v>0</v>
      </c>
      <c r="M1248" s="78">
        <v>79491.14</v>
      </c>
      <c r="N1248" s="78">
        <v>48943.98</v>
      </c>
      <c r="O1248" s="78">
        <v>47207.72</v>
      </c>
      <c r="P1248" s="78">
        <v>67.930000000000007</v>
      </c>
      <c r="Q1248" s="78" t="s">
        <v>162</v>
      </c>
      <c r="R1248" s="78">
        <v>52.37</v>
      </c>
      <c r="S1248" s="78" t="s">
        <v>162</v>
      </c>
      <c r="T1248" s="78">
        <v>2283.21</v>
      </c>
      <c r="U1248" s="78">
        <v>2289.5500000000002</v>
      </c>
      <c r="V1248" s="78">
        <v>2236.44</v>
      </c>
      <c r="W1248" s="78">
        <v>2264.02</v>
      </c>
      <c r="X1248" s="78">
        <v>45314659</v>
      </c>
    </row>
    <row r="1249" spans="1:24" x14ac:dyDescent="0.2">
      <c r="A1249" s="78" t="s">
        <v>1406</v>
      </c>
      <c r="B1249" s="78">
        <v>13.59</v>
      </c>
      <c r="C1249" s="78">
        <v>13.87</v>
      </c>
      <c r="D1249" s="78">
        <v>13.47</v>
      </c>
      <c r="E1249" s="78">
        <v>13.49</v>
      </c>
      <c r="F1249" s="78">
        <v>7266546</v>
      </c>
      <c r="G1249" s="78">
        <v>13.25</v>
      </c>
      <c r="H1249" s="78">
        <v>13.14</v>
      </c>
      <c r="I1249" s="78">
        <v>12.91</v>
      </c>
      <c r="J1249" s="78">
        <v>12.3</v>
      </c>
      <c r="K1249" s="78" t="s">
        <v>162</v>
      </c>
      <c r="L1249" s="78">
        <v>0</v>
      </c>
      <c r="M1249" s="78">
        <v>72665.460000000006</v>
      </c>
      <c r="N1249" s="78">
        <v>55301.31</v>
      </c>
      <c r="O1249" s="78">
        <v>51585.52</v>
      </c>
      <c r="P1249" s="78">
        <v>65.56</v>
      </c>
      <c r="Q1249" s="78" t="s">
        <v>162</v>
      </c>
      <c r="R1249" s="78">
        <v>52.33</v>
      </c>
      <c r="S1249" s="78" t="s">
        <v>162</v>
      </c>
      <c r="T1249" s="78">
        <v>2278.52</v>
      </c>
      <c r="U1249" s="78">
        <v>2330.06</v>
      </c>
      <c r="V1249" s="78">
        <v>2278.52</v>
      </c>
      <c r="W1249" s="78">
        <v>2294.02</v>
      </c>
      <c r="X1249" s="78">
        <v>57522857</v>
      </c>
    </row>
    <row r="1250" spans="1:24" x14ac:dyDescent="0.2">
      <c r="A1250" s="78" t="s">
        <v>1407</v>
      </c>
      <c r="B1250" s="78">
        <v>13.5</v>
      </c>
      <c r="C1250" s="78">
        <v>13.67</v>
      </c>
      <c r="D1250" s="78">
        <v>13.38</v>
      </c>
      <c r="E1250" s="78">
        <v>13.62</v>
      </c>
      <c r="F1250" s="78">
        <v>4313106</v>
      </c>
      <c r="G1250" s="78">
        <v>13.39</v>
      </c>
      <c r="H1250" s="78">
        <v>13.22</v>
      </c>
      <c r="I1250" s="78">
        <v>12.98</v>
      </c>
      <c r="J1250" s="78">
        <v>12.31</v>
      </c>
      <c r="K1250" s="78" t="s">
        <v>162</v>
      </c>
      <c r="L1250" s="78">
        <v>0</v>
      </c>
      <c r="M1250" s="78">
        <v>43131.06</v>
      </c>
      <c r="N1250" s="78">
        <v>55419.64</v>
      </c>
      <c r="O1250" s="78">
        <v>51413.42</v>
      </c>
      <c r="P1250" s="78">
        <v>68.13</v>
      </c>
      <c r="Q1250" s="78" t="s">
        <v>162</v>
      </c>
      <c r="R1250" s="78">
        <v>50.66</v>
      </c>
      <c r="S1250" s="78" t="s">
        <v>162</v>
      </c>
      <c r="T1250" s="78">
        <v>2310.6</v>
      </c>
      <c r="U1250" s="78">
        <v>2325.38</v>
      </c>
      <c r="V1250" s="78">
        <v>2289.5700000000002</v>
      </c>
      <c r="W1250" s="78">
        <v>2324.39</v>
      </c>
      <c r="X1250" s="78">
        <v>46139450</v>
      </c>
    </row>
    <row r="1251" spans="1:24" x14ac:dyDescent="0.2">
      <c r="A1251" s="78" t="s">
        <v>1408</v>
      </c>
      <c r="B1251" s="78">
        <v>13.86</v>
      </c>
      <c r="C1251" s="78">
        <v>14.05</v>
      </c>
      <c r="D1251" s="78">
        <v>13.52</v>
      </c>
      <c r="E1251" s="78">
        <v>13.61</v>
      </c>
      <c r="F1251" s="78">
        <v>4891422</v>
      </c>
      <c r="G1251" s="78">
        <v>13.51</v>
      </c>
      <c r="H1251" s="78">
        <v>13.31</v>
      </c>
      <c r="I1251" s="78">
        <v>13.03</v>
      </c>
      <c r="J1251" s="78">
        <v>12.33</v>
      </c>
      <c r="K1251" s="78" t="s">
        <v>162</v>
      </c>
      <c r="L1251" s="78">
        <v>0</v>
      </c>
      <c r="M1251" s="78">
        <v>48914.22</v>
      </c>
      <c r="N1251" s="78">
        <v>59355.64</v>
      </c>
      <c r="O1251" s="78">
        <v>51352.29</v>
      </c>
      <c r="P1251" s="78">
        <v>54.95</v>
      </c>
      <c r="Q1251" s="78" t="s">
        <v>162</v>
      </c>
      <c r="R1251" s="78">
        <v>50.2</v>
      </c>
      <c r="S1251" s="78" t="s">
        <v>162</v>
      </c>
      <c r="T1251" s="78">
        <v>2328.31</v>
      </c>
      <c r="U1251" s="78">
        <v>2328.31</v>
      </c>
      <c r="V1251" s="78">
        <v>2297.6799999999998</v>
      </c>
      <c r="W1251" s="78">
        <v>2309.6799999999998</v>
      </c>
      <c r="X1251" s="78">
        <v>40308909</v>
      </c>
    </row>
    <row r="1252" spans="1:24" x14ac:dyDescent="0.2">
      <c r="A1252" s="78" t="s">
        <v>1409</v>
      </c>
      <c r="B1252" s="78">
        <v>13.43</v>
      </c>
      <c r="C1252" s="78">
        <v>13.83</v>
      </c>
      <c r="D1252" s="78">
        <v>13.24</v>
      </c>
      <c r="E1252" s="78">
        <v>13.6</v>
      </c>
      <c r="F1252" s="78">
        <v>4445303</v>
      </c>
      <c r="G1252" s="78">
        <v>13.57</v>
      </c>
      <c r="H1252" s="78">
        <v>13.37</v>
      </c>
      <c r="I1252" s="78">
        <v>13.08</v>
      </c>
      <c r="J1252" s="78">
        <v>12.36</v>
      </c>
      <c r="K1252" s="78" t="s">
        <v>162</v>
      </c>
      <c r="L1252" s="78">
        <v>0</v>
      </c>
      <c r="M1252" s="78">
        <v>44453.03</v>
      </c>
      <c r="N1252" s="78">
        <v>57730.98</v>
      </c>
      <c r="O1252" s="78">
        <v>51793.34</v>
      </c>
      <c r="P1252" s="78">
        <v>52.87</v>
      </c>
      <c r="Q1252" s="78" t="s">
        <v>162</v>
      </c>
      <c r="R1252" s="78">
        <v>52.35</v>
      </c>
      <c r="S1252" s="78" t="s">
        <v>162</v>
      </c>
      <c r="T1252" s="78">
        <v>2288.42</v>
      </c>
      <c r="U1252" s="78">
        <v>2288.42</v>
      </c>
      <c r="V1252" s="78">
        <v>2249.34</v>
      </c>
      <c r="W1252" s="78">
        <v>2265.59</v>
      </c>
      <c r="X1252" s="78">
        <v>38252497</v>
      </c>
    </row>
    <row r="1253" spans="1:24" x14ac:dyDescent="0.2">
      <c r="A1253" s="78" t="s">
        <v>1410</v>
      </c>
      <c r="B1253" s="78">
        <v>13.63</v>
      </c>
      <c r="C1253" s="78">
        <v>13.78</v>
      </c>
      <c r="D1253" s="78">
        <v>13.35</v>
      </c>
      <c r="E1253" s="78">
        <v>13.51</v>
      </c>
      <c r="F1253" s="78">
        <v>3393839</v>
      </c>
      <c r="G1253" s="78">
        <v>13.57</v>
      </c>
      <c r="H1253" s="78">
        <v>13.4</v>
      </c>
      <c r="I1253" s="78">
        <v>13.1</v>
      </c>
      <c r="J1253" s="78">
        <v>12.39</v>
      </c>
      <c r="K1253" s="78" t="s">
        <v>162</v>
      </c>
      <c r="L1253" s="78">
        <v>0</v>
      </c>
      <c r="M1253" s="78">
        <v>33938.39</v>
      </c>
      <c r="N1253" s="78">
        <v>48620.43</v>
      </c>
      <c r="O1253" s="78">
        <v>48782.2</v>
      </c>
      <c r="P1253" s="78">
        <v>59.35</v>
      </c>
      <c r="Q1253" s="78" t="s">
        <v>162</v>
      </c>
      <c r="R1253" s="78">
        <v>50.84</v>
      </c>
      <c r="S1253" s="78" t="s">
        <v>162</v>
      </c>
      <c r="T1253" s="78">
        <v>2278.31</v>
      </c>
      <c r="U1253" s="78">
        <v>2289.0500000000002</v>
      </c>
      <c r="V1253" s="78">
        <v>2253.59</v>
      </c>
      <c r="W1253" s="78">
        <v>2272.52</v>
      </c>
      <c r="X1253" s="78">
        <v>35911567</v>
      </c>
    </row>
    <row r="1254" spans="1:24" x14ac:dyDescent="0.2">
      <c r="A1254" s="78" t="s">
        <v>1411</v>
      </c>
      <c r="B1254" s="78">
        <v>13.55</v>
      </c>
      <c r="C1254" s="78">
        <v>13.6</v>
      </c>
      <c r="D1254" s="78">
        <v>12.55</v>
      </c>
      <c r="E1254" s="78">
        <v>12.83</v>
      </c>
      <c r="F1254" s="78">
        <v>4336069</v>
      </c>
      <c r="G1254" s="78">
        <v>13.43</v>
      </c>
      <c r="H1254" s="78">
        <v>13.34</v>
      </c>
      <c r="I1254" s="78">
        <v>13.11</v>
      </c>
      <c r="J1254" s="78">
        <v>12.41</v>
      </c>
      <c r="K1254" s="78" t="s">
        <v>162</v>
      </c>
      <c r="L1254" s="78">
        <v>0</v>
      </c>
      <c r="M1254" s="78">
        <v>43360.69</v>
      </c>
      <c r="N1254" s="78">
        <v>42759.48</v>
      </c>
      <c r="O1254" s="78">
        <v>49030.39</v>
      </c>
      <c r="P1254" s="78">
        <v>58.77</v>
      </c>
      <c r="Q1254" s="78" t="s">
        <v>162</v>
      </c>
      <c r="R1254" s="78">
        <v>50.08</v>
      </c>
      <c r="S1254" s="78" t="s">
        <v>162</v>
      </c>
      <c r="T1254" s="78">
        <v>2279.7600000000002</v>
      </c>
      <c r="U1254" s="78">
        <v>2284.1</v>
      </c>
      <c r="V1254" s="78">
        <v>2119.42</v>
      </c>
      <c r="W1254" s="78">
        <v>2145.2399999999998</v>
      </c>
      <c r="X1254" s="78">
        <v>56160931</v>
      </c>
    </row>
    <row r="1255" spans="1:24" x14ac:dyDescent="0.2">
      <c r="A1255" s="78" t="s">
        <v>1412</v>
      </c>
      <c r="B1255" s="78">
        <v>12.84</v>
      </c>
      <c r="C1255" s="78">
        <v>13.04</v>
      </c>
      <c r="D1255" s="78">
        <v>12.7</v>
      </c>
      <c r="E1255" s="78">
        <v>12.8</v>
      </c>
      <c r="F1255" s="78">
        <v>3079722</v>
      </c>
      <c r="G1255" s="78">
        <v>13.27</v>
      </c>
      <c r="H1255" s="78">
        <v>13.33</v>
      </c>
      <c r="I1255" s="78">
        <v>13.1</v>
      </c>
      <c r="J1255" s="78">
        <v>12.42</v>
      </c>
      <c r="K1255" s="78" t="s">
        <v>162</v>
      </c>
      <c r="L1255" s="78">
        <v>0</v>
      </c>
      <c r="M1255" s="78">
        <v>30797.22</v>
      </c>
      <c r="N1255" s="78">
        <v>40292.71</v>
      </c>
      <c r="O1255" s="78">
        <v>47856.17</v>
      </c>
      <c r="P1255" s="78">
        <v>74.599999999999994</v>
      </c>
      <c r="Q1255" s="78" t="s">
        <v>162</v>
      </c>
      <c r="R1255" s="78">
        <v>50.16</v>
      </c>
      <c r="S1255" s="78" t="s">
        <v>162</v>
      </c>
      <c r="T1255" s="78">
        <v>2135.9299999999998</v>
      </c>
      <c r="U1255" s="78">
        <v>2160.2600000000002</v>
      </c>
      <c r="V1255" s="78">
        <v>2106.9699999999998</v>
      </c>
      <c r="W1255" s="78">
        <v>2110.16</v>
      </c>
      <c r="X1255" s="78">
        <v>36026893</v>
      </c>
    </row>
    <row r="1256" spans="1:24" x14ac:dyDescent="0.2">
      <c r="A1256" s="78" t="s">
        <v>1413</v>
      </c>
      <c r="B1256" s="78">
        <v>12.78</v>
      </c>
      <c r="C1256" s="78">
        <v>12.99</v>
      </c>
      <c r="D1256" s="78">
        <v>12.67</v>
      </c>
      <c r="E1256" s="78">
        <v>12.99</v>
      </c>
      <c r="F1256" s="78">
        <v>2240090</v>
      </c>
      <c r="G1256" s="78">
        <v>13.15</v>
      </c>
      <c r="H1256" s="78">
        <v>13.33</v>
      </c>
      <c r="I1256" s="78">
        <v>13.11</v>
      </c>
      <c r="J1256" s="78">
        <v>12.45</v>
      </c>
      <c r="K1256" s="78" t="s">
        <v>162</v>
      </c>
      <c r="L1256" s="78">
        <v>0</v>
      </c>
      <c r="M1256" s="78">
        <v>22400.9</v>
      </c>
      <c r="N1256" s="78">
        <v>34990.050000000003</v>
      </c>
      <c r="O1256" s="78">
        <v>47172.85</v>
      </c>
      <c r="P1256" s="78">
        <v>66.959999999999994</v>
      </c>
      <c r="Q1256" s="78" t="s">
        <v>162</v>
      </c>
      <c r="R1256" s="78">
        <v>50.92</v>
      </c>
      <c r="S1256" s="78" t="s">
        <v>162</v>
      </c>
      <c r="T1256" s="78">
        <v>2093.7800000000002</v>
      </c>
      <c r="U1256" s="78">
        <v>2136.92</v>
      </c>
      <c r="V1256" s="78">
        <v>2090.9499999999998</v>
      </c>
      <c r="W1256" s="78">
        <v>2136.92</v>
      </c>
      <c r="X1256" s="78">
        <v>29586774</v>
      </c>
    </row>
    <row r="1257" spans="1:24" x14ac:dyDescent="0.2">
      <c r="A1257" s="78" t="s">
        <v>1414</v>
      </c>
      <c r="B1257" s="78">
        <v>13.02</v>
      </c>
      <c r="C1257" s="78">
        <v>13.66</v>
      </c>
      <c r="D1257" s="78">
        <v>12.88</v>
      </c>
      <c r="E1257" s="78">
        <v>13.43</v>
      </c>
      <c r="F1257" s="78">
        <v>5983194</v>
      </c>
      <c r="G1257" s="78">
        <v>13.11</v>
      </c>
      <c r="H1257" s="78">
        <v>13.34</v>
      </c>
      <c r="I1257" s="78">
        <v>13.14</v>
      </c>
      <c r="J1257" s="78">
        <v>12.48</v>
      </c>
      <c r="K1257" s="78" t="s">
        <v>162</v>
      </c>
      <c r="L1257" s="78">
        <v>0</v>
      </c>
      <c r="M1257" s="78">
        <v>59831.94</v>
      </c>
      <c r="N1257" s="78">
        <v>38065.83</v>
      </c>
      <c r="O1257" s="78">
        <v>47898.41</v>
      </c>
      <c r="P1257" s="78">
        <v>67.77</v>
      </c>
      <c r="Q1257" s="78" t="s">
        <v>162</v>
      </c>
      <c r="R1257" s="78">
        <v>49.78</v>
      </c>
      <c r="S1257" s="78" t="s">
        <v>162</v>
      </c>
      <c r="T1257" s="78">
        <v>2128.66</v>
      </c>
      <c r="U1257" s="78">
        <v>2130.06</v>
      </c>
      <c r="V1257" s="78">
        <v>2083.64</v>
      </c>
      <c r="W1257" s="78">
        <v>2126.83</v>
      </c>
      <c r="X1257" s="78">
        <v>26959280</v>
      </c>
    </row>
    <row r="1258" spans="1:24" x14ac:dyDescent="0.2">
      <c r="A1258" s="78" t="s">
        <v>1415</v>
      </c>
      <c r="B1258" s="78">
        <v>13.48</v>
      </c>
      <c r="C1258" s="78">
        <v>13.55</v>
      </c>
      <c r="D1258" s="78">
        <v>13.24</v>
      </c>
      <c r="E1258" s="78">
        <v>13.49</v>
      </c>
      <c r="F1258" s="78">
        <v>3634439</v>
      </c>
      <c r="G1258" s="78">
        <v>13.11</v>
      </c>
      <c r="H1258" s="78">
        <v>13.34</v>
      </c>
      <c r="I1258" s="78">
        <v>13.18</v>
      </c>
      <c r="J1258" s="78">
        <v>12.5</v>
      </c>
      <c r="K1258" s="78" t="s">
        <v>162</v>
      </c>
      <c r="L1258" s="78">
        <v>0</v>
      </c>
      <c r="M1258" s="78">
        <v>36344.39</v>
      </c>
      <c r="N1258" s="78">
        <v>38547.03</v>
      </c>
      <c r="O1258" s="78">
        <v>43583.73</v>
      </c>
      <c r="P1258" s="78">
        <v>61.81</v>
      </c>
      <c r="Q1258" s="78" t="s">
        <v>162</v>
      </c>
      <c r="R1258" s="78">
        <v>50.86</v>
      </c>
      <c r="S1258" s="78" t="s">
        <v>162</v>
      </c>
      <c r="T1258" s="78">
        <v>2123.87</v>
      </c>
      <c r="U1258" s="78">
        <v>2155.6999999999998</v>
      </c>
      <c r="V1258" s="78">
        <v>2119.38</v>
      </c>
      <c r="W1258" s="78">
        <v>2155.6999999999998</v>
      </c>
      <c r="X1258" s="78">
        <v>27579366</v>
      </c>
    </row>
    <row r="1259" spans="1:24" x14ac:dyDescent="0.2">
      <c r="A1259" s="78" t="s">
        <v>1416</v>
      </c>
      <c r="B1259" s="78">
        <v>13.48</v>
      </c>
      <c r="C1259" s="78">
        <v>13.7</v>
      </c>
      <c r="D1259" s="78">
        <v>13.37</v>
      </c>
      <c r="E1259" s="78">
        <v>13.46</v>
      </c>
      <c r="F1259" s="78">
        <v>4291420</v>
      </c>
      <c r="G1259" s="78">
        <v>13.23</v>
      </c>
      <c r="H1259" s="78">
        <v>13.33</v>
      </c>
      <c r="I1259" s="78">
        <v>13.23</v>
      </c>
      <c r="J1259" s="78">
        <v>12.51</v>
      </c>
      <c r="K1259" s="78" t="s">
        <v>162</v>
      </c>
      <c r="L1259" s="78">
        <v>0</v>
      </c>
      <c r="M1259" s="78">
        <v>42914.2</v>
      </c>
      <c r="N1259" s="78">
        <v>38457.730000000003</v>
      </c>
      <c r="O1259" s="78">
        <v>40608.61</v>
      </c>
      <c r="P1259" s="78">
        <v>62.22</v>
      </c>
      <c r="Q1259" s="78" t="s">
        <v>162</v>
      </c>
      <c r="R1259" s="78">
        <v>52.74</v>
      </c>
      <c r="S1259" s="78" t="s">
        <v>162</v>
      </c>
      <c r="T1259" s="78">
        <v>2162.7600000000002</v>
      </c>
      <c r="U1259" s="78">
        <v>2176.33</v>
      </c>
      <c r="V1259" s="78">
        <v>2142.46</v>
      </c>
      <c r="W1259" s="78">
        <v>2146.61</v>
      </c>
      <c r="X1259" s="78">
        <v>32179113</v>
      </c>
    </row>
    <row r="1260" spans="1:24" x14ac:dyDescent="0.2">
      <c r="A1260" s="78" t="s">
        <v>1417</v>
      </c>
      <c r="B1260" s="78">
        <v>13.58</v>
      </c>
      <c r="C1260" s="78">
        <v>13.64</v>
      </c>
      <c r="D1260" s="78">
        <v>13.19</v>
      </c>
      <c r="E1260" s="78">
        <v>13.47</v>
      </c>
      <c r="F1260" s="78">
        <v>4538052</v>
      </c>
      <c r="G1260" s="78">
        <v>13.37</v>
      </c>
      <c r="H1260" s="78">
        <v>13.32</v>
      </c>
      <c r="I1260" s="78">
        <v>13.27</v>
      </c>
      <c r="J1260" s="78">
        <v>12.54</v>
      </c>
      <c r="K1260" s="78" t="s">
        <v>162</v>
      </c>
      <c r="L1260" s="78">
        <v>0</v>
      </c>
      <c r="M1260" s="78">
        <v>45380.52</v>
      </c>
      <c r="N1260" s="78">
        <v>41374.39</v>
      </c>
      <c r="O1260" s="78">
        <v>40833.550000000003</v>
      </c>
      <c r="P1260" s="78">
        <v>64.52</v>
      </c>
      <c r="Q1260" s="78" t="s">
        <v>162</v>
      </c>
      <c r="R1260" s="78">
        <v>52.06</v>
      </c>
      <c r="S1260" s="78" t="s">
        <v>162</v>
      </c>
      <c r="T1260" s="78">
        <v>2149.1</v>
      </c>
      <c r="U1260" s="78">
        <v>2158.4899999999998</v>
      </c>
      <c r="V1260" s="78">
        <v>2108.27</v>
      </c>
      <c r="W1260" s="78">
        <v>2155.23</v>
      </c>
      <c r="X1260" s="78">
        <v>31257270</v>
      </c>
    </row>
    <row r="1261" spans="1:24" x14ac:dyDescent="0.2">
      <c r="A1261" s="78" t="s">
        <v>1418</v>
      </c>
      <c r="B1261" s="78">
        <v>13.36</v>
      </c>
      <c r="C1261" s="78">
        <v>13.53</v>
      </c>
      <c r="D1261" s="78">
        <v>13.3</v>
      </c>
      <c r="E1261" s="78">
        <v>13.47</v>
      </c>
      <c r="F1261" s="78">
        <v>3096303</v>
      </c>
      <c r="G1261" s="78">
        <v>13.46</v>
      </c>
      <c r="H1261" s="78">
        <v>13.31</v>
      </c>
      <c r="I1261" s="78">
        <v>13.31</v>
      </c>
      <c r="J1261" s="78">
        <v>12.58</v>
      </c>
      <c r="K1261" s="78" t="s">
        <v>162</v>
      </c>
      <c r="L1261" s="78">
        <v>0</v>
      </c>
      <c r="M1261" s="78">
        <v>30963.03</v>
      </c>
      <c r="N1261" s="78">
        <v>43086.82</v>
      </c>
      <c r="O1261" s="78">
        <v>39038.43</v>
      </c>
      <c r="P1261" s="78">
        <v>69.33</v>
      </c>
      <c r="Q1261" s="78" t="s">
        <v>162</v>
      </c>
      <c r="R1261" s="78">
        <v>50.71</v>
      </c>
      <c r="S1261" s="78" t="s">
        <v>162</v>
      </c>
      <c r="T1261" s="78">
        <v>2141.58</v>
      </c>
      <c r="U1261" s="78">
        <v>2162.19</v>
      </c>
      <c r="V1261" s="78">
        <v>2138.7399999999998</v>
      </c>
      <c r="W1261" s="78">
        <v>2138.7399999999998</v>
      </c>
      <c r="X1261" s="78">
        <v>25362369</v>
      </c>
    </row>
    <row r="1262" spans="1:24" x14ac:dyDescent="0.2">
      <c r="A1262" s="78" t="s">
        <v>1419</v>
      </c>
      <c r="B1262" s="78">
        <v>13.43</v>
      </c>
      <c r="C1262" s="78">
        <v>13.89</v>
      </c>
      <c r="D1262" s="78">
        <v>13.41</v>
      </c>
      <c r="E1262" s="78">
        <v>13.89</v>
      </c>
      <c r="F1262" s="78">
        <v>8198677</v>
      </c>
      <c r="G1262" s="78">
        <v>13.56</v>
      </c>
      <c r="H1262" s="78">
        <v>13.33</v>
      </c>
      <c r="I1262" s="78">
        <v>13.35</v>
      </c>
      <c r="J1262" s="78">
        <v>12.61</v>
      </c>
      <c r="K1262" s="78" t="s">
        <v>162</v>
      </c>
      <c r="L1262" s="78">
        <v>0</v>
      </c>
      <c r="M1262" s="78">
        <v>81986.77</v>
      </c>
      <c r="N1262" s="78">
        <v>47517.78</v>
      </c>
      <c r="O1262" s="78">
        <v>42791.8</v>
      </c>
      <c r="P1262" s="78">
        <v>72</v>
      </c>
      <c r="Q1262" s="78" t="s">
        <v>162</v>
      </c>
      <c r="R1262" s="78">
        <v>51.01</v>
      </c>
      <c r="S1262" s="78" t="s">
        <v>162</v>
      </c>
      <c r="T1262" s="78">
        <v>2138.96</v>
      </c>
      <c r="U1262" s="78">
        <v>2217.23</v>
      </c>
      <c r="V1262" s="78">
        <v>2126.87</v>
      </c>
      <c r="W1262" s="78">
        <v>2217.23</v>
      </c>
      <c r="X1262" s="78">
        <v>40518570</v>
      </c>
    </row>
    <row r="1263" spans="1:24" x14ac:dyDescent="0.2">
      <c r="A1263" s="78" t="s">
        <v>1420</v>
      </c>
      <c r="B1263" s="78">
        <v>13.77</v>
      </c>
      <c r="C1263" s="78">
        <v>13.87</v>
      </c>
      <c r="D1263" s="78">
        <v>13.66</v>
      </c>
      <c r="E1263" s="78">
        <v>13.7</v>
      </c>
      <c r="F1263" s="78">
        <v>5214510</v>
      </c>
      <c r="G1263" s="78">
        <v>13.6</v>
      </c>
      <c r="H1263" s="78">
        <v>13.35</v>
      </c>
      <c r="I1263" s="78">
        <v>13.37</v>
      </c>
      <c r="J1263" s="78">
        <v>12.65</v>
      </c>
      <c r="K1263" s="78" t="s">
        <v>162</v>
      </c>
      <c r="L1263" s="78">
        <v>0</v>
      </c>
      <c r="M1263" s="78">
        <v>52145.1</v>
      </c>
      <c r="N1263" s="78">
        <v>50677.93</v>
      </c>
      <c r="O1263" s="78">
        <v>44612.480000000003</v>
      </c>
      <c r="P1263" s="78">
        <v>76.28</v>
      </c>
      <c r="Q1263" s="78" t="s">
        <v>162</v>
      </c>
      <c r="R1263" s="78">
        <v>51.06</v>
      </c>
      <c r="S1263" s="78" t="s">
        <v>162</v>
      </c>
      <c r="T1263" s="78">
        <v>2210.13</v>
      </c>
      <c r="U1263" s="78">
        <v>2233.59</v>
      </c>
      <c r="V1263" s="78">
        <v>2206.2600000000002</v>
      </c>
      <c r="W1263" s="78">
        <v>2211.02</v>
      </c>
      <c r="X1263" s="78">
        <v>41117967</v>
      </c>
    </row>
    <row r="1264" spans="1:24" x14ac:dyDescent="0.2">
      <c r="A1264" s="78" t="s">
        <v>1421</v>
      </c>
      <c r="B1264" s="78">
        <v>13.71</v>
      </c>
      <c r="C1264" s="78">
        <v>13.83</v>
      </c>
      <c r="D1264" s="78">
        <v>13.51</v>
      </c>
      <c r="E1264" s="78">
        <v>13.78</v>
      </c>
      <c r="F1264" s="78">
        <v>3886932</v>
      </c>
      <c r="G1264" s="78">
        <v>13.66</v>
      </c>
      <c r="H1264" s="78">
        <v>13.45</v>
      </c>
      <c r="I1264" s="78">
        <v>13.39</v>
      </c>
      <c r="J1264" s="78">
        <v>12.69</v>
      </c>
      <c r="K1264" s="78" t="s">
        <v>162</v>
      </c>
      <c r="L1264" s="78">
        <v>0</v>
      </c>
      <c r="M1264" s="78">
        <v>38869.32</v>
      </c>
      <c r="N1264" s="78">
        <v>49868.95</v>
      </c>
      <c r="O1264" s="78">
        <v>44163.34</v>
      </c>
      <c r="P1264" s="78">
        <v>75.08</v>
      </c>
      <c r="Q1264" s="78" t="s">
        <v>162</v>
      </c>
      <c r="R1264" s="78">
        <v>48.03</v>
      </c>
      <c r="S1264" s="78" t="s">
        <v>162</v>
      </c>
      <c r="T1264" s="78">
        <v>2208.4</v>
      </c>
      <c r="U1264" s="78">
        <v>2226.5500000000002</v>
      </c>
      <c r="V1264" s="78">
        <v>2198.7600000000002</v>
      </c>
      <c r="W1264" s="78">
        <v>2224.1</v>
      </c>
      <c r="X1264" s="78">
        <v>34603690</v>
      </c>
    </row>
    <row r="1265" spans="1:24" x14ac:dyDescent="0.2">
      <c r="A1265" s="78" t="s">
        <v>1422</v>
      </c>
      <c r="B1265" s="78">
        <v>13.78</v>
      </c>
      <c r="C1265" s="78">
        <v>14.05</v>
      </c>
      <c r="D1265" s="78">
        <v>13.31</v>
      </c>
      <c r="E1265" s="78">
        <v>13.33</v>
      </c>
      <c r="F1265" s="78">
        <v>6618649</v>
      </c>
      <c r="G1265" s="78">
        <v>13.63</v>
      </c>
      <c r="H1265" s="78">
        <v>13.5</v>
      </c>
      <c r="I1265" s="78">
        <v>13.41</v>
      </c>
      <c r="J1265" s="78">
        <v>12.71</v>
      </c>
      <c r="K1265" s="78" t="s">
        <v>162</v>
      </c>
      <c r="L1265" s="78">
        <v>0</v>
      </c>
      <c r="M1265" s="78">
        <v>66186.490000000005</v>
      </c>
      <c r="N1265" s="78">
        <v>54030.14</v>
      </c>
      <c r="O1265" s="78">
        <v>47702.27</v>
      </c>
      <c r="P1265" s="78">
        <v>71.36</v>
      </c>
      <c r="Q1265" s="78" t="s">
        <v>162</v>
      </c>
      <c r="R1265" s="78">
        <v>48.42</v>
      </c>
      <c r="S1265" s="78" t="s">
        <v>162</v>
      </c>
      <c r="T1265" s="78">
        <v>2226.44</v>
      </c>
      <c r="U1265" s="78">
        <v>2235.96</v>
      </c>
      <c r="V1265" s="78">
        <v>2129.19</v>
      </c>
      <c r="W1265" s="78">
        <v>2129.19</v>
      </c>
      <c r="X1265" s="78">
        <v>49401484</v>
      </c>
    </row>
    <row r="1266" spans="1:24" x14ac:dyDescent="0.2">
      <c r="A1266" s="78" t="s">
        <v>1423</v>
      </c>
      <c r="B1266" s="78">
        <v>13.28</v>
      </c>
      <c r="C1266" s="78">
        <v>13.28</v>
      </c>
      <c r="D1266" s="78">
        <v>12.68</v>
      </c>
      <c r="E1266" s="78">
        <v>12.75</v>
      </c>
      <c r="F1266" s="78">
        <v>3832177</v>
      </c>
      <c r="G1266" s="78">
        <v>13.49</v>
      </c>
      <c r="H1266" s="78">
        <v>13.48</v>
      </c>
      <c r="I1266" s="78">
        <v>13.4</v>
      </c>
      <c r="J1266" s="78">
        <v>12.72</v>
      </c>
      <c r="K1266" s="78" t="s">
        <v>162</v>
      </c>
      <c r="L1266" s="78">
        <v>0</v>
      </c>
      <c r="M1266" s="78">
        <v>38321.769999999997</v>
      </c>
      <c r="N1266" s="78">
        <v>55501.89</v>
      </c>
      <c r="O1266" s="78">
        <v>49294.36</v>
      </c>
      <c r="P1266" s="78">
        <v>72.56</v>
      </c>
      <c r="Q1266" s="78" t="s">
        <v>162</v>
      </c>
      <c r="R1266" s="78">
        <v>50.75</v>
      </c>
      <c r="S1266" s="78" t="s">
        <v>162</v>
      </c>
      <c r="T1266" s="78">
        <v>2107.33</v>
      </c>
      <c r="U1266" s="78">
        <v>2107.33</v>
      </c>
      <c r="V1266" s="78">
        <v>2045.12</v>
      </c>
      <c r="W1266" s="78">
        <v>2053.6</v>
      </c>
      <c r="X1266" s="78">
        <v>37401165</v>
      </c>
    </row>
    <row r="1267" spans="1:24" x14ac:dyDescent="0.2">
      <c r="A1267" s="78" t="s">
        <v>1424</v>
      </c>
      <c r="B1267" s="78">
        <v>12.61</v>
      </c>
      <c r="C1267" s="78">
        <v>12.88</v>
      </c>
      <c r="D1267" s="78">
        <v>12.61</v>
      </c>
      <c r="E1267" s="78">
        <v>12.82</v>
      </c>
      <c r="F1267" s="78">
        <v>2693838</v>
      </c>
      <c r="G1267" s="78">
        <v>13.28</v>
      </c>
      <c r="H1267" s="78">
        <v>13.42</v>
      </c>
      <c r="I1267" s="78">
        <v>13.38</v>
      </c>
      <c r="J1267" s="78">
        <v>12.74</v>
      </c>
      <c r="K1267" s="78" t="s">
        <v>162</v>
      </c>
      <c r="L1267" s="78">
        <v>0</v>
      </c>
      <c r="M1267" s="78">
        <v>26938.38</v>
      </c>
      <c r="N1267" s="78">
        <v>44492.21</v>
      </c>
      <c r="O1267" s="78">
        <v>46005</v>
      </c>
      <c r="P1267" s="78">
        <v>71.03</v>
      </c>
      <c r="Q1267" s="78" t="s">
        <v>162</v>
      </c>
      <c r="R1267" s="78">
        <v>52.62</v>
      </c>
      <c r="S1267" s="78" t="s">
        <v>162</v>
      </c>
      <c r="T1267" s="78">
        <v>2051.38</v>
      </c>
      <c r="U1267" s="78">
        <v>2067.62</v>
      </c>
      <c r="V1267" s="78">
        <v>2044.28</v>
      </c>
      <c r="W1267" s="78">
        <v>2054.2199999999998</v>
      </c>
      <c r="X1267" s="78">
        <v>25343896</v>
      </c>
    </row>
    <row r="1268" spans="1:24" x14ac:dyDescent="0.2">
      <c r="A1268" s="78" t="s">
        <v>1425</v>
      </c>
      <c r="B1268" s="78">
        <v>12.88</v>
      </c>
      <c r="C1268" s="78">
        <v>12.95</v>
      </c>
      <c r="D1268" s="78">
        <v>12.68</v>
      </c>
      <c r="E1268" s="78">
        <v>12.72</v>
      </c>
      <c r="F1268" s="78">
        <v>2813784</v>
      </c>
      <c r="G1268" s="78">
        <v>13.08</v>
      </c>
      <c r="H1268" s="78">
        <v>13.34</v>
      </c>
      <c r="I1268" s="78">
        <v>13.34</v>
      </c>
      <c r="J1268" s="78">
        <v>12.75</v>
      </c>
      <c r="K1268" s="78" t="s">
        <v>162</v>
      </c>
      <c r="L1268" s="78">
        <v>0</v>
      </c>
      <c r="M1268" s="78">
        <v>28137.84</v>
      </c>
      <c r="N1268" s="78">
        <v>39690.76</v>
      </c>
      <c r="O1268" s="78">
        <v>45184.34</v>
      </c>
      <c r="P1268" s="78">
        <v>70.87</v>
      </c>
      <c r="Q1268" s="78" t="s">
        <v>162</v>
      </c>
      <c r="R1268" s="78">
        <v>53.11</v>
      </c>
      <c r="S1268" s="78" t="s">
        <v>162</v>
      </c>
      <c r="T1268" s="78">
        <v>2067.69</v>
      </c>
      <c r="U1268" s="78">
        <v>2073.83</v>
      </c>
      <c r="V1268" s="78">
        <v>2032.3</v>
      </c>
      <c r="W1268" s="78">
        <v>2034.93</v>
      </c>
      <c r="X1268" s="78">
        <v>28980495</v>
      </c>
    </row>
    <row r="1269" spans="1:24" x14ac:dyDescent="0.2">
      <c r="A1269" s="78" t="s">
        <v>1426</v>
      </c>
      <c r="B1269" s="78">
        <v>12.55</v>
      </c>
      <c r="C1269" s="78">
        <v>12.7</v>
      </c>
      <c r="D1269" s="78">
        <v>12.33</v>
      </c>
      <c r="E1269" s="78">
        <v>12.57</v>
      </c>
      <c r="F1269" s="78">
        <v>2584912</v>
      </c>
      <c r="G1269" s="78">
        <v>12.84</v>
      </c>
      <c r="H1269" s="78">
        <v>13.25</v>
      </c>
      <c r="I1269" s="78">
        <v>13.29</v>
      </c>
      <c r="J1269" s="78">
        <v>12.74</v>
      </c>
      <c r="K1269" s="78" t="s">
        <v>162</v>
      </c>
      <c r="L1269" s="78">
        <v>0</v>
      </c>
      <c r="M1269" s="78">
        <v>25849.119999999999</v>
      </c>
      <c r="N1269" s="78">
        <v>37086.720000000001</v>
      </c>
      <c r="O1269" s="78">
        <v>43477.84</v>
      </c>
      <c r="P1269" s="78">
        <v>72.400000000000006</v>
      </c>
      <c r="Q1269" s="78" t="s">
        <v>162</v>
      </c>
      <c r="R1269" s="78">
        <v>53.23</v>
      </c>
      <c r="S1269" s="78" t="s">
        <v>162</v>
      </c>
      <c r="T1269" s="78">
        <v>2006.26</v>
      </c>
      <c r="U1269" s="78">
        <v>2039.32</v>
      </c>
      <c r="V1269" s="78">
        <v>1975.07</v>
      </c>
      <c r="W1269" s="78">
        <v>2034.57</v>
      </c>
      <c r="X1269" s="78">
        <v>28433750</v>
      </c>
    </row>
    <row r="1270" spans="1:24" x14ac:dyDescent="0.2">
      <c r="A1270" s="78" t="s">
        <v>1427</v>
      </c>
      <c r="B1270" s="78">
        <v>12.54</v>
      </c>
      <c r="C1270" s="78">
        <v>13</v>
      </c>
      <c r="D1270" s="78">
        <v>12.52</v>
      </c>
      <c r="E1270" s="78">
        <v>12.79</v>
      </c>
      <c r="F1270" s="78">
        <v>4278768</v>
      </c>
      <c r="G1270" s="78">
        <v>12.73</v>
      </c>
      <c r="H1270" s="78">
        <v>13.18</v>
      </c>
      <c r="I1270" s="78">
        <v>13.25</v>
      </c>
      <c r="J1270" s="78">
        <v>12.75</v>
      </c>
      <c r="K1270" s="78" t="s">
        <v>162</v>
      </c>
      <c r="L1270" s="78">
        <v>0</v>
      </c>
      <c r="M1270" s="78">
        <v>42787.68</v>
      </c>
      <c r="N1270" s="78">
        <v>32406.959999999999</v>
      </c>
      <c r="O1270" s="78">
        <v>43218.55</v>
      </c>
      <c r="P1270" s="78">
        <v>72.8</v>
      </c>
      <c r="Q1270" s="78" t="s">
        <v>162</v>
      </c>
      <c r="R1270" s="78">
        <v>51.52</v>
      </c>
      <c r="S1270" s="78" t="s">
        <v>162</v>
      </c>
      <c r="T1270" s="78">
        <v>2030.94</v>
      </c>
      <c r="U1270" s="78">
        <v>2058.66</v>
      </c>
      <c r="V1270" s="78">
        <v>2013.86</v>
      </c>
      <c r="W1270" s="78">
        <v>2025.22</v>
      </c>
      <c r="X1270" s="78">
        <v>26223879</v>
      </c>
    </row>
    <row r="1271" spans="1:24" x14ac:dyDescent="0.2">
      <c r="A1271" s="78" t="s">
        <v>1428</v>
      </c>
      <c r="B1271" s="78">
        <v>12.75</v>
      </c>
      <c r="C1271" s="78">
        <v>12.95</v>
      </c>
      <c r="D1271" s="78">
        <v>12.59</v>
      </c>
      <c r="E1271" s="78">
        <v>12.9</v>
      </c>
      <c r="F1271" s="78">
        <v>2557018</v>
      </c>
      <c r="G1271" s="78">
        <v>12.76</v>
      </c>
      <c r="H1271" s="78">
        <v>13.12</v>
      </c>
      <c r="I1271" s="78">
        <v>13.22</v>
      </c>
      <c r="J1271" s="78">
        <v>12.76</v>
      </c>
      <c r="K1271" s="78" t="s">
        <v>162</v>
      </c>
      <c r="L1271" s="78">
        <v>0</v>
      </c>
      <c r="M1271" s="78">
        <v>25570.18</v>
      </c>
      <c r="N1271" s="78">
        <v>29856.639999999999</v>
      </c>
      <c r="O1271" s="78">
        <v>42679.27</v>
      </c>
      <c r="P1271" s="78">
        <v>71.58</v>
      </c>
      <c r="Q1271" s="78" t="s">
        <v>162</v>
      </c>
      <c r="R1271" s="78">
        <v>53.29</v>
      </c>
      <c r="S1271" s="78" t="s">
        <v>162</v>
      </c>
      <c r="T1271" s="78">
        <v>2017.84</v>
      </c>
      <c r="U1271" s="78">
        <v>2057.86</v>
      </c>
      <c r="V1271" s="78">
        <v>2008.54</v>
      </c>
      <c r="W1271" s="78">
        <v>2057.86</v>
      </c>
      <c r="X1271" s="78">
        <v>28343346</v>
      </c>
    </row>
    <row r="1272" spans="1:24" x14ac:dyDescent="0.2">
      <c r="A1272" s="78" t="s">
        <v>1429</v>
      </c>
      <c r="B1272" s="78">
        <v>12.88</v>
      </c>
      <c r="C1272" s="78">
        <v>12.96</v>
      </c>
      <c r="D1272" s="78">
        <v>12.67</v>
      </c>
      <c r="E1272" s="78">
        <v>12.77</v>
      </c>
      <c r="F1272" s="78">
        <v>1782957</v>
      </c>
      <c r="G1272" s="78">
        <v>12.75</v>
      </c>
      <c r="H1272" s="78">
        <v>13.01</v>
      </c>
      <c r="I1272" s="78">
        <v>13.17</v>
      </c>
      <c r="J1272" s="78">
        <v>12.76</v>
      </c>
      <c r="K1272" s="78" t="s">
        <v>162</v>
      </c>
      <c r="L1272" s="78">
        <v>0</v>
      </c>
      <c r="M1272" s="78">
        <v>17829.57</v>
      </c>
      <c r="N1272" s="78">
        <v>28034.880000000001</v>
      </c>
      <c r="O1272" s="78">
        <v>36263.550000000003</v>
      </c>
      <c r="P1272" s="78">
        <v>62.32</v>
      </c>
      <c r="Q1272" s="78" t="s">
        <v>162</v>
      </c>
      <c r="R1272" s="78">
        <v>52.36</v>
      </c>
      <c r="S1272" s="78" t="s">
        <v>162</v>
      </c>
      <c r="T1272" s="78">
        <v>2059.52</v>
      </c>
      <c r="U1272" s="78">
        <v>2107.73</v>
      </c>
      <c r="V1272" s="78">
        <v>2036.88</v>
      </c>
      <c r="W1272" s="78">
        <v>2081.44</v>
      </c>
      <c r="X1272" s="78">
        <v>38088173</v>
      </c>
    </row>
    <row r="1273" spans="1:24" x14ac:dyDescent="0.2">
      <c r="A1273" s="78" t="s">
        <v>1430</v>
      </c>
      <c r="B1273" s="78">
        <v>12.7</v>
      </c>
      <c r="C1273" s="78">
        <v>12.75</v>
      </c>
      <c r="D1273" s="78">
        <v>12.2</v>
      </c>
      <c r="E1273" s="78">
        <v>12.3</v>
      </c>
      <c r="F1273" s="78">
        <v>2780137</v>
      </c>
      <c r="G1273" s="78">
        <v>12.67</v>
      </c>
      <c r="H1273" s="78">
        <v>12.87</v>
      </c>
      <c r="I1273" s="78">
        <v>13.11</v>
      </c>
      <c r="J1273" s="78">
        <v>12.76</v>
      </c>
      <c r="K1273" s="78" t="s">
        <v>162</v>
      </c>
      <c r="L1273" s="78">
        <v>0</v>
      </c>
      <c r="M1273" s="78">
        <v>27801.37</v>
      </c>
      <c r="N1273" s="78">
        <v>27967.58</v>
      </c>
      <c r="O1273" s="78">
        <v>33829.17</v>
      </c>
      <c r="P1273" s="78">
        <v>47.44</v>
      </c>
      <c r="Q1273" s="78" t="s">
        <v>162</v>
      </c>
      <c r="R1273" s="78">
        <v>48.07</v>
      </c>
      <c r="S1273" s="78" t="s">
        <v>162</v>
      </c>
      <c r="T1273" s="78">
        <v>2062.81</v>
      </c>
      <c r="U1273" s="78">
        <v>2062.81</v>
      </c>
      <c r="V1273" s="78">
        <v>2000.53</v>
      </c>
      <c r="W1273" s="78">
        <v>2020.48</v>
      </c>
      <c r="X1273" s="78">
        <v>35523823</v>
      </c>
    </row>
    <row r="1274" spans="1:24" x14ac:dyDescent="0.2">
      <c r="A1274" s="78" t="s">
        <v>1431</v>
      </c>
      <c r="B1274" s="78">
        <v>12.38</v>
      </c>
      <c r="C1274" s="78">
        <v>12.59</v>
      </c>
      <c r="D1274" s="78">
        <v>12.3</v>
      </c>
      <c r="E1274" s="78">
        <v>12.42</v>
      </c>
      <c r="F1274" s="78">
        <v>1712076</v>
      </c>
      <c r="G1274" s="78">
        <v>12.64</v>
      </c>
      <c r="H1274" s="78">
        <v>12.74</v>
      </c>
      <c r="I1274" s="78">
        <v>13.09</v>
      </c>
      <c r="J1274" s="78">
        <v>12.74</v>
      </c>
      <c r="K1274" s="78" t="s">
        <v>162</v>
      </c>
      <c r="L1274" s="78">
        <v>0</v>
      </c>
      <c r="M1274" s="78">
        <v>17120.759999999998</v>
      </c>
      <c r="N1274" s="78">
        <v>26221.91</v>
      </c>
      <c r="O1274" s="78">
        <v>31654.32</v>
      </c>
      <c r="P1274" s="78">
        <v>55.03</v>
      </c>
      <c r="Q1274" s="78" t="s">
        <v>162</v>
      </c>
      <c r="R1274" s="78">
        <v>43.95</v>
      </c>
      <c r="S1274" s="78" t="s">
        <v>162</v>
      </c>
      <c r="T1274" s="78">
        <v>2023.96</v>
      </c>
      <c r="U1274" s="78">
        <v>2076.48</v>
      </c>
      <c r="V1274" s="78">
        <v>2023.96</v>
      </c>
      <c r="W1274" s="78">
        <v>2037.4</v>
      </c>
      <c r="X1274" s="78">
        <v>33919737</v>
      </c>
    </row>
    <row r="1275" spans="1:24" x14ac:dyDescent="0.2">
      <c r="A1275" s="78" t="s">
        <v>1432</v>
      </c>
      <c r="B1275" s="78">
        <v>12.38</v>
      </c>
      <c r="C1275" s="78">
        <v>12.46</v>
      </c>
      <c r="D1275" s="78">
        <v>12.2</v>
      </c>
      <c r="E1275" s="78">
        <v>12.46</v>
      </c>
      <c r="F1275" s="78">
        <v>2545522</v>
      </c>
      <c r="G1275" s="78">
        <v>12.57</v>
      </c>
      <c r="H1275" s="78">
        <v>12.65</v>
      </c>
      <c r="I1275" s="78">
        <v>13.08</v>
      </c>
      <c r="J1275" s="78">
        <v>12.73</v>
      </c>
      <c r="K1275" s="78" t="s">
        <v>162</v>
      </c>
      <c r="L1275" s="78">
        <v>0</v>
      </c>
      <c r="M1275" s="78">
        <v>25455.22</v>
      </c>
      <c r="N1275" s="78">
        <v>22755.42</v>
      </c>
      <c r="O1275" s="78">
        <v>27581.19</v>
      </c>
      <c r="P1275" s="78">
        <v>60.04</v>
      </c>
      <c r="Q1275" s="78" t="s">
        <v>162</v>
      </c>
      <c r="R1275" s="78">
        <v>39.92</v>
      </c>
      <c r="S1275" s="78" t="s">
        <v>162</v>
      </c>
      <c r="T1275" s="78">
        <v>2018.38</v>
      </c>
      <c r="U1275" s="78">
        <v>2065.3000000000002</v>
      </c>
      <c r="V1275" s="78">
        <v>2013.53</v>
      </c>
      <c r="W1275" s="78">
        <v>2065.3000000000002</v>
      </c>
      <c r="X1275" s="78">
        <v>31659474</v>
      </c>
    </row>
    <row r="1276" spans="1:24" x14ac:dyDescent="0.2">
      <c r="A1276" s="78" t="s">
        <v>1433</v>
      </c>
      <c r="B1276" s="78">
        <v>12.5</v>
      </c>
      <c r="C1276" s="78">
        <v>12.88</v>
      </c>
      <c r="D1276" s="78">
        <v>12.5</v>
      </c>
      <c r="E1276" s="78">
        <v>12.85</v>
      </c>
      <c r="F1276" s="78">
        <v>3153491</v>
      </c>
      <c r="G1276" s="78">
        <v>12.56</v>
      </c>
      <c r="H1276" s="78">
        <v>12.66</v>
      </c>
      <c r="I1276" s="78">
        <v>13.07</v>
      </c>
      <c r="J1276" s="78">
        <v>12.75</v>
      </c>
      <c r="K1276" s="78" t="s">
        <v>162</v>
      </c>
      <c r="L1276" s="78">
        <v>0</v>
      </c>
      <c r="M1276" s="78">
        <v>31534.91</v>
      </c>
      <c r="N1276" s="78">
        <v>23948.37</v>
      </c>
      <c r="O1276" s="78">
        <v>26902.5</v>
      </c>
      <c r="P1276" s="78">
        <v>60.49</v>
      </c>
      <c r="Q1276" s="78" t="s">
        <v>162</v>
      </c>
      <c r="R1276" s="78">
        <v>44.87</v>
      </c>
      <c r="S1276" s="78" t="s">
        <v>162</v>
      </c>
      <c r="T1276" s="78">
        <v>2073</v>
      </c>
      <c r="U1276" s="78">
        <v>2107.0500000000002</v>
      </c>
      <c r="V1276" s="78">
        <v>2073</v>
      </c>
      <c r="W1276" s="78">
        <v>2098.23</v>
      </c>
      <c r="X1276" s="78">
        <v>38387502</v>
      </c>
    </row>
    <row r="1277" spans="1:24" x14ac:dyDescent="0.2">
      <c r="A1277" s="78" t="s">
        <v>1434</v>
      </c>
      <c r="B1277" s="78">
        <v>12.82</v>
      </c>
      <c r="C1277" s="78">
        <v>12.82</v>
      </c>
      <c r="D1277" s="78">
        <v>12.52</v>
      </c>
      <c r="E1277" s="78">
        <v>12.58</v>
      </c>
      <c r="F1277" s="78">
        <v>1968556</v>
      </c>
      <c r="G1277" s="78">
        <v>12.52</v>
      </c>
      <c r="H1277" s="78">
        <v>12.64</v>
      </c>
      <c r="I1277" s="78">
        <v>13.03</v>
      </c>
      <c r="J1277" s="78">
        <v>12.77</v>
      </c>
      <c r="K1277" s="78" t="s">
        <v>162</v>
      </c>
      <c r="L1277" s="78">
        <v>0</v>
      </c>
      <c r="M1277" s="78">
        <v>19685.560000000001</v>
      </c>
      <c r="N1277" s="78">
        <v>24319.56</v>
      </c>
      <c r="O1277" s="78">
        <v>26177.22</v>
      </c>
      <c r="P1277" s="78">
        <v>59.92</v>
      </c>
      <c r="Q1277" s="78" t="s">
        <v>162</v>
      </c>
      <c r="R1277" s="78">
        <v>47.95</v>
      </c>
      <c r="S1277" s="78" t="s">
        <v>162</v>
      </c>
      <c r="T1277" s="78">
        <v>2094.21</v>
      </c>
      <c r="U1277" s="78">
        <v>2094.21</v>
      </c>
      <c r="V1277" s="78">
        <v>2061.52</v>
      </c>
      <c r="W1277" s="78">
        <v>2075.5100000000002</v>
      </c>
      <c r="X1277" s="78">
        <v>34139734</v>
      </c>
    </row>
    <row r="1278" spans="1:24" x14ac:dyDescent="0.2">
      <c r="A1278" s="78" t="s">
        <v>1435</v>
      </c>
      <c r="B1278" s="78">
        <v>12.74</v>
      </c>
      <c r="C1278" s="78">
        <v>13.14</v>
      </c>
      <c r="D1278" s="78">
        <v>12.73</v>
      </c>
      <c r="E1278" s="78">
        <v>13.07</v>
      </c>
      <c r="F1278" s="78">
        <v>6169051</v>
      </c>
      <c r="G1278" s="78">
        <v>12.68</v>
      </c>
      <c r="H1278" s="78">
        <v>12.67</v>
      </c>
      <c r="I1278" s="78">
        <v>13.01</v>
      </c>
      <c r="J1278" s="78">
        <v>12.8</v>
      </c>
      <c r="K1278" s="78" t="s">
        <v>162</v>
      </c>
      <c r="L1278" s="78">
        <v>0</v>
      </c>
      <c r="M1278" s="78">
        <v>61690.51</v>
      </c>
      <c r="N1278" s="78">
        <v>31097.39</v>
      </c>
      <c r="O1278" s="78">
        <v>29532.49</v>
      </c>
      <c r="P1278" s="78">
        <v>63.85</v>
      </c>
      <c r="Q1278" s="78" t="s">
        <v>162</v>
      </c>
      <c r="R1278" s="78">
        <v>50.2</v>
      </c>
      <c r="S1278" s="78" t="s">
        <v>162</v>
      </c>
      <c r="T1278" s="78">
        <v>2091.9699999999998</v>
      </c>
      <c r="U1278" s="78">
        <v>2111.2600000000002</v>
      </c>
      <c r="V1278" s="78">
        <v>2062.64</v>
      </c>
      <c r="W1278" s="78">
        <v>2067.25</v>
      </c>
      <c r="X1278" s="78">
        <v>36260689</v>
      </c>
    </row>
    <row r="1279" spans="1:24" x14ac:dyDescent="0.2">
      <c r="A1279" s="78" t="s">
        <v>1436</v>
      </c>
      <c r="B1279" s="78">
        <v>13.05</v>
      </c>
      <c r="C1279" s="78">
        <v>13.34</v>
      </c>
      <c r="D1279" s="78">
        <v>12.6</v>
      </c>
      <c r="E1279" s="78">
        <v>13.29</v>
      </c>
      <c r="F1279" s="78">
        <v>5757141</v>
      </c>
      <c r="G1279" s="78">
        <v>12.85</v>
      </c>
      <c r="H1279" s="78">
        <v>12.74</v>
      </c>
      <c r="I1279" s="78">
        <v>13</v>
      </c>
      <c r="J1279" s="78">
        <v>12.83</v>
      </c>
      <c r="K1279" s="78" t="s">
        <v>162</v>
      </c>
      <c r="L1279" s="78">
        <v>0</v>
      </c>
      <c r="M1279" s="78">
        <v>57571.41</v>
      </c>
      <c r="N1279" s="78">
        <v>39187.519999999997</v>
      </c>
      <c r="O1279" s="78">
        <v>32704.720000000001</v>
      </c>
      <c r="P1279" s="78">
        <v>59.65</v>
      </c>
      <c r="Q1279" s="78" t="s">
        <v>162</v>
      </c>
      <c r="R1279" s="78">
        <v>49.78</v>
      </c>
      <c r="S1279" s="78" t="s">
        <v>162</v>
      </c>
      <c r="T1279" s="78">
        <v>2060.4299999999998</v>
      </c>
      <c r="U1279" s="78">
        <v>2086.4899999999998</v>
      </c>
      <c r="V1279" s="78">
        <v>2019.3</v>
      </c>
      <c r="W1279" s="78">
        <v>2086.0100000000002</v>
      </c>
      <c r="X1279" s="78">
        <v>37261301</v>
      </c>
    </row>
    <row r="1280" spans="1:24" x14ac:dyDescent="0.2">
      <c r="A1280" s="78" t="s">
        <v>1437</v>
      </c>
      <c r="B1280" s="78">
        <v>13.1</v>
      </c>
      <c r="C1280" s="78">
        <v>13.39</v>
      </c>
      <c r="D1280" s="78">
        <v>13.06</v>
      </c>
      <c r="E1280" s="78">
        <v>13.26</v>
      </c>
      <c r="F1280" s="78">
        <v>3735767</v>
      </c>
      <c r="G1280" s="78">
        <v>13.01</v>
      </c>
      <c r="H1280" s="78">
        <v>12.79</v>
      </c>
      <c r="I1280" s="78">
        <v>12.99</v>
      </c>
      <c r="J1280" s="78">
        <v>12.85</v>
      </c>
      <c r="K1280" s="78" t="s">
        <v>162</v>
      </c>
      <c r="L1280" s="78">
        <v>0</v>
      </c>
      <c r="M1280" s="78">
        <v>37357.67</v>
      </c>
      <c r="N1280" s="78">
        <v>41568.01</v>
      </c>
      <c r="O1280" s="78">
        <v>32161.72</v>
      </c>
      <c r="P1280" s="78">
        <v>58.88</v>
      </c>
      <c r="Q1280" s="78" t="s">
        <v>162</v>
      </c>
      <c r="R1280" s="78">
        <v>52</v>
      </c>
      <c r="S1280" s="78" t="s">
        <v>162</v>
      </c>
      <c r="T1280" s="78">
        <v>2076.3000000000002</v>
      </c>
      <c r="U1280" s="78">
        <v>2090.17</v>
      </c>
      <c r="V1280" s="78">
        <v>2065.38</v>
      </c>
      <c r="W1280" s="78">
        <v>2069.89</v>
      </c>
      <c r="X1280" s="78">
        <v>34131536</v>
      </c>
    </row>
    <row r="1281" spans="1:24" x14ac:dyDescent="0.2">
      <c r="A1281" s="78" t="s">
        <v>1438</v>
      </c>
      <c r="B1281" s="78">
        <v>13.24</v>
      </c>
      <c r="C1281" s="78">
        <v>13.24</v>
      </c>
      <c r="D1281" s="78">
        <v>13</v>
      </c>
      <c r="E1281" s="78">
        <v>13.14</v>
      </c>
      <c r="F1281" s="78">
        <v>1969139</v>
      </c>
      <c r="G1281" s="78">
        <v>13.07</v>
      </c>
      <c r="H1281" s="78">
        <v>12.81</v>
      </c>
      <c r="I1281" s="78">
        <v>12.97</v>
      </c>
      <c r="J1281" s="78">
        <v>12.87</v>
      </c>
      <c r="K1281" s="78" t="s">
        <v>162</v>
      </c>
      <c r="L1281" s="78">
        <v>0</v>
      </c>
      <c r="M1281" s="78">
        <v>19691.39</v>
      </c>
      <c r="N1281" s="78">
        <v>39199.31</v>
      </c>
      <c r="O1281" s="78">
        <v>31573.84</v>
      </c>
      <c r="P1281" s="78">
        <v>63.63</v>
      </c>
      <c r="Q1281" s="78" t="s">
        <v>162</v>
      </c>
      <c r="R1281" s="78">
        <v>55.98</v>
      </c>
      <c r="S1281" s="78" t="s">
        <v>162</v>
      </c>
      <c r="T1281" s="78">
        <v>2054.62</v>
      </c>
      <c r="U1281" s="78">
        <v>2083.83</v>
      </c>
      <c r="V1281" s="78">
        <v>2033.67</v>
      </c>
      <c r="W1281" s="78">
        <v>2058.52</v>
      </c>
      <c r="X1281" s="78">
        <v>33054054</v>
      </c>
    </row>
    <row r="1282" spans="1:24" x14ac:dyDescent="0.2">
      <c r="A1282" s="78" t="s">
        <v>1439</v>
      </c>
      <c r="B1282" s="78">
        <v>13.14</v>
      </c>
      <c r="C1282" s="78">
        <v>13.76</v>
      </c>
      <c r="D1282" s="78">
        <v>13.09</v>
      </c>
      <c r="E1282" s="78">
        <v>13.68</v>
      </c>
      <c r="F1282" s="78">
        <v>5518360</v>
      </c>
      <c r="G1282" s="78">
        <v>13.29</v>
      </c>
      <c r="H1282" s="78">
        <v>12.9</v>
      </c>
      <c r="I1282" s="78">
        <v>12.96</v>
      </c>
      <c r="J1282" s="78">
        <v>12.91</v>
      </c>
      <c r="K1282" s="78" t="s">
        <v>162</v>
      </c>
      <c r="L1282" s="78">
        <v>0</v>
      </c>
      <c r="M1282" s="78">
        <v>55183.6</v>
      </c>
      <c r="N1282" s="78">
        <v>46298.92</v>
      </c>
      <c r="O1282" s="78">
        <v>35309.24</v>
      </c>
      <c r="P1282" s="78">
        <v>77.59</v>
      </c>
      <c r="Q1282" s="78" t="s">
        <v>162</v>
      </c>
      <c r="R1282" s="78">
        <v>53.02</v>
      </c>
      <c r="S1282" s="78" t="s">
        <v>162</v>
      </c>
      <c r="T1282" s="78">
        <v>2061.84</v>
      </c>
      <c r="U1282" s="78">
        <v>2160.5300000000002</v>
      </c>
      <c r="V1282" s="78">
        <v>2060.14</v>
      </c>
      <c r="W1282" s="78">
        <v>2159.8000000000002</v>
      </c>
      <c r="X1282" s="78">
        <v>56992436</v>
      </c>
    </row>
    <row r="1283" spans="1:24" x14ac:dyDescent="0.2">
      <c r="A1283" s="78" t="s">
        <v>1440</v>
      </c>
      <c r="B1283" s="78">
        <v>13.65</v>
      </c>
      <c r="C1283" s="78">
        <v>13.73</v>
      </c>
      <c r="D1283" s="78">
        <v>13.47</v>
      </c>
      <c r="E1283" s="78">
        <v>13.67</v>
      </c>
      <c r="F1283" s="78">
        <v>4263983</v>
      </c>
      <c r="G1283" s="78">
        <v>13.41</v>
      </c>
      <c r="H1283" s="78">
        <v>13.04</v>
      </c>
      <c r="I1283" s="78">
        <v>12.96</v>
      </c>
      <c r="J1283" s="78">
        <v>12.95</v>
      </c>
      <c r="K1283" s="78" t="s">
        <v>162</v>
      </c>
      <c r="L1283" s="78">
        <v>0</v>
      </c>
      <c r="M1283" s="78">
        <v>42639.83</v>
      </c>
      <c r="N1283" s="78">
        <v>42488.78</v>
      </c>
      <c r="O1283" s="78">
        <v>36793.089999999997</v>
      </c>
      <c r="P1283" s="78">
        <v>77.13</v>
      </c>
      <c r="Q1283" s="78" t="s">
        <v>162</v>
      </c>
      <c r="R1283" s="78">
        <v>54.5</v>
      </c>
      <c r="S1283" s="78" t="s">
        <v>162</v>
      </c>
      <c r="T1283" s="78">
        <v>2164.73</v>
      </c>
      <c r="U1283" s="78">
        <v>2188.88</v>
      </c>
      <c r="V1283" s="78">
        <v>2163.0500000000002</v>
      </c>
      <c r="W1283" s="78">
        <v>2168.8200000000002</v>
      </c>
      <c r="X1283" s="78">
        <v>58794178</v>
      </c>
    </row>
    <row r="1284" spans="1:24" x14ac:dyDescent="0.2">
      <c r="A1284" s="78" t="s">
        <v>1441</v>
      </c>
      <c r="B1284" s="78">
        <v>13.55</v>
      </c>
      <c r="C1284" s="78">
        <v>13.97</v>
      </c>
      <c r="D1284" s="78">
        <v>13.55</v>
      </c>
      <c r="E1284" s="78">
        <v>13.92</v>
      </c>
      <c r="F1284" s="78">
        <v>6024714</v>
      </c>
      <c r="G1284" s="78">
        <v>13.53</v>
      </c>
      <c r="H1284" s="78">
        <v>13.19</v>
      </c>
      <c r="I1284" s="78">
        <v>12.96</v>
      </c>
      <c r="J1284" s="78">
        <v>12.98</v>
      </c>
      <c r="K1284" s="78" t="s">
        <v>162</v>
      </c>
      <c r="L1284" s="78">
        <v>0</v>
      </c>
      <c r="M1284" s="78">
        <v>60247.14</v>
      </c>
      <c r="N1284" s="78">
        <v>43023.93</v>
      </c>
      <c r="O1284" s="78">
        <v>41105.730000000003</v>
      </c>
      <c r="P1284" s="78">
        <v>75.959999999999994</v>
      </c>
      <c r="Q1284" s="78" t="s">
        <v>162</v>
      </c>
      <c r="R1284" s="78">
        <v>56.99</v>
      </c>
      <c r="S1284" s="78" t="s">
        <v>162</v>
      </c>
      <c r="T1284" s="78">
        <v>2163.59</v>
      </c>
      <c r="U1284" s="78">
        <v>2188.56</v>
      </c>
      <c r="V1284" s="78">
        <v>2160.25</v>
      </c>
      <c r="W1284" s="78">
        <v>2188.56</v>
      </c>
      <c r="X1284" s="78">
        <v>54154712</v>
      </c>
    </row>
    <row r="1285" spans="1:24" x14ac:dyDescent="0.2">
      <c r="A1285" s="78" t="s">
        <v>1442</v>
      </c>
      <c r="B1285" s="78">
        <v>13.93</v>
      </c>
      <c r="C1285" s="78">
        <v>14.15</v>
      </c>
      <c r="D1285" s="78">
        <v>13.7</v>
      </c>
      <c r="E1285" s="78">
        <v>13.88</v>
      </c>
      <c r="F1285" s="78">
        <v>6240233</v>
      </c>
      <c r="G1285" s="78">
        <v>13.66</v>
      </c>
      <c r="H1285" s="78">
        <v>13.33</v>
      </c>
      <c r="I1285" s="78">
        <v>12.99</v>
      </c>
      <c r="J1285" s="78">
        <v>13.02</v>
      </c>
      <c r="K1285" s="78" t="s">
        <v>162</v>
      </c>
      <c r="L1285" s="78">
        <v>0</v>
      </c>
      <c r="M1285" s="78">
        <v>62402.33</v>
      </c>
      <c r="N1285" s="78">
        <v>48032.86</v>
      </c>
      <c r="O1285" s="78">
        <v>44800.43</v>
      </c>
      <c r="P1285" s="78">
        <v>75.78</v>
      </c>
      <c r="Q1285" s="78" t="s">
        <v>162</v>
      </c>
      <c r="R1285" s="78">
        <v>54.19</v>
      </c>
      <c r="S1285" s="78" t="s">
        <v>162</v>
      </c>
      <c r="T1285" s="78">
        <v>2176.36</v>
      </c>
      <c r="U1285" s="78">
        <v>2236.58</v>
      </c>
      <c r="V1285" s="78">
        <v>2175.8200000000002</v>
      </c>
      <c r="W1285" s="78">
        <v>2204.9699999999998</v>
      </c>
      <c r="X1285" s="78">
        <v>64614589</v>
      </c>
    </row>
    <row r="1286" spans="1:24" x14ac:dyDescent="0.2">
      <c r="A1286" s="78" t="s">
        <v>1443</v>
      </c>
      <c r="B1286" s="78">
        <v>13.94</v>
      </c>
      <c r="C1286" s="78">
        <v>13.94</v>
      </c>
      <c r="D1286" s="78">
        <v>13.44</v>
      </c>
      <c r="E1286" s="78">
        <v>13.66</v>
      </c>
      <c r="F1286" s="78">
        <v>4455605</v>
      </c>
      <c r="G1286" s="78">
        <v>13.76</v>
      </c>
      <c r="H1286" s="78">
        <v>13.41</v>
      </c>
      <c r="I1286" s="78">
        <v>13.04</v>
      </c>
      <c r="J1286" s="78">
        <v>13.05</v>
      </c>
      <c r="K1286" s="78" t="s">
        <v>162</v>
      </c>
      <c r="L1286" s="78">
        <v>0</v>
      </c>
      <c r="M1286" s="78">
        <v>44556.05</v>
      </c>
      <c r="N1286" s="78">
        <v>53005.79</v>
      </c>
      <c r="O1286" s="78">
        <v>46102.55</v>
      </c>
      <c r="P1286" s="78">
        <v>69.61</v>
      </c>
      <c r="Q1286" s="78" t="s">
        <v>162</v>
      </c>
      <c r="R1286" s="78">
        <v>51.65</v>
      </c>
      <c r="S1286" s="78" t="s">
        <v>162</v>
      </c>
      <c r="T1286" s="78">
        <v>2212.46</v>
      </c>
      <c r="U1286" s="78">
        <v>2219.2800000000002</v>
      </c>
      <c r="V1286" s="78">
        <v>2181.9899999999998</v>
      </c>
      <c r="W1286" s="78">
        <v>2199.3000000000002</v>
      </c>
      <c r="X1286" s="78">
        <v>49092386</v>
      </c>
    </row>
    <row r="1287" spans="1:24" x14ac:dyDescent="0.2">
      <c r="A1287" s="78" t="s">
        <v>1444</v>
      </c>
      <c r="B1287" s="78">
        <v>13.65</v>
      </c>
      <c r="C1287" s="78">
        <v>13.88</v>
      </c>
      <c r="D1287" s="78">
        <v>13.51</v>
      </c>
      <c r="E1287" s="78">
        <v>13.8</v>
      </c>
      <c r="F1287" s="78">
        <v>3139009</v>
      </c>
      <c r="G1287" s="78">
        <v>13.79</v>
      </c>
      <c r="H1287" s="78">
        <v>13.54</v>
      </c>
      <c r="I1287" s="78">
        <v>13.09</v>
      </c>
      <c r="J1287" s="78">
        <v>13.08</v>
      </c>
      <c r="K1287" s="78" t="s">
        <v>162</v>
      </c>
      <c r="L1287" s="78">
        <v>0</v>
      </c>
      <c r="M1287" s="78">
        <v>31390.09</v>
      </c>
      <c r="N1287" s="78">
        <v>48247.09</v>
      </c>
      <c r="O1287" s="78">
        <v>47273</v>
      </c>
      <c r="P1287" s="78">
        <v>68.5</v>
      </c>
      <c r="Q1287" s="78" t="s">
        <v>162</v>
      </c>
      <c r="R1287" s="78">
        <v>54.14</v>
      </c>
      <c r="S1287" s="78" t="s">
        <v>162</v>
      </c>
      <c r="T1287" s="78">
        <v>2202.04</v>
      </c>
      <c r="U1287" s="78">
        <v>2204.1799999999998</v>
      </c>
      <c r="V1287" s="78">
        <v>2181.3000000000002</v>
      </c>
      <c r="W1287" s="78">
        <v>2196.73</v>
      </c>
      <c r="X1287" s="78">
        <v>45258223</v>
      </c>
    </row>
    <row r="1288" spans="1:24" x14ac:dyDescent="0.2">
      <c r="A1288" s="78" t="s">
        <v>1445</v>
      </c>
      <c r="B1288" s="78">
        <v>13.73</v>
      </c>
      <c r="C1288" s="78">
        <v>13.82</v>
      </c>
      <c r="D1288" s="78">
        <v>13.51</v>
      </c>
      <c r="E1288" s="78">
        <v>13.8</v>
      </c>
      <c r="F1288" s="78">
        <v>2762615</v>
      </c>
      <c r="G1288" s="78">
        <v>13.81</v>
      </c>
      <c r="H1288" s="78">
        <v>13.61</v>
      </c>
      <c r="I1288" s="78">
        <v>13.14</v>
      </c>
      <c r="J1288" s="78">
        <v>13.11</v>
      </c>
      <c r="K1288" s="78" t="s">
        <v>162</v>
      </c>
      <c r="L1288" s="78">
        <v>0</v>
      </c>
      <c r="M1288" s="78">
        <v>27626.15</v>
      </c>
      <c r="N1288" s="78">
        <v>45244.35</v>
      </c>
      <c r="O1288" s="78">
        <v>43866.57</v>
      </c>
      <c r="P1288" s="78">
        <v>67.59</v>
      </c>
      <c r="Q1288" s="78" t="s">
        <v>162</v>
      </c>
      <c r="R1288" s="78">
        <v>54.02</v>
      </c>
      <c r="S1288" s="78" t="s">
        <v>162</v>
      </c>
      <c r="T1288" s="78">
        <v>2191.27</v>
      </c>
      <c r="U1288" s="78">
        <v>2201.5300000000002</v>
      </c>
      <c r="V1288" s="78">
        <v>2166.9699999999998</v>
      </c>
      <c r="W1288" s="78">
        <v>2186.54</v>
      </c>
      <c r="X1288" s="78">
        <v>47491814</v>
      </c>
    </row>
    <row r="1289" spans="1:24" x14ac:dyDescent="0.2">
      <c r="A1289" s="78" t="s">
        <v>1446</v>
      </c>
      <c r="B1289" s="78">
        <v>13.49</v>
      </c>
      <c r="C1289" s="78">
        <v>13.49</v>
      </c>
      <c r="D1289" s="78">
        <v>13.13</v>
      </c>
      <c r="E1289" s="78">
        <v>13.22</v>
      </c>
      <c r="F1289" s="78">
        <v>4896230</v>
      </c>
      <c r="G1289" s="78">
        <v>13.67</v>
      </c>
      <c r="H1289" s="78">
        <v>13.6</v>
      </c>
      <c r="I1289" s="78">
        <v>13.17</v>
      </c>
      <c r="J1289" s="78">
        <v>13.13</v>
      </c>
      <c r="K1289" s="78" t="s">
        <v>162</v>
      </c>
      <c r="L1289" s="78">
        <v>0</v>
      </c>
      <c r="M1289" s="78">
        <v>48962.3</v>
      </c>
      <c r="N1289" s="78">
        <v>42987.38</v>
      </c>
      <c r="O1289" s="78">
        <v>43005.66</v>
      </c>
      <c r="P1289" s="78">
        <v>75.58</v>
      </c>
      <c r="Q1289" s="78" t="s">
        <v>162</v>
      </c>
      <c r="R1289" s="78">
        <v>53.81</v>
      </c>
      <c r="S1289" s="78" t="s">
        <v>162</v>
      </c>
      <c r="T1289" s="78">
        <v>2150.39</v>
      </c>
      <c r="U1289" s="78">
        <v>2165.2800000000002</v>
      </c>
      <c r="V1289" s="78">
        <v>2054.71</v>
      </c>
      <c r="W1289" s="78">
        <v>2054.71</v>
      </c>
      <c r="X1289" s="78">
        <v>53756488</v>
      </c>
    </row>
    <row r="1290" spans="1:24" x14ac:dyDescent="0.2">
      <c r="A1290" s="78" t="s">
        <v>1447</v>
      </c>
      <c r="B1290" s="78">
        <v>13.2</v>
      </c>
      <c r="C1290" s="78">
        <v>13.5</v>
      </c>
      <c r="D1290" s="78">
        <v>13.11</v>
      </c>
      <c r="E1290" s="78">
        <v>13.5</v>
      </c>
      <c r="F1290" s="78">
        <v>3054550</v>
      </c>
      <c r="G1290" s="78">
        <v>13.6</v>
      </c>
      <c r="H1290" s="78">
        <v>13.63</v>
      </c>
      <c r="I1290" s="78">
        <v>13.21</v>
      </c>
      <c r="J1290" s="78">
        <v>13.15</v>
      </c>
      <c r="K1290" s="78" t="s">
        <v>162</v>
      </c>
      <c r="L1290" s="78">
        <v>0</v>
      </c>
      <c r="M1290" s="78">
        <v>30545.5</v>
      </c>
      <c r="N1290" s="78">
        <v>36616.019999999997</v>
      </c>
      <c r="O1290" s="78">
        <v>42324.44</v>
      </c>
      <c r="P1290" s="78">
        <v>79.45</v>
      </c>
      <c r="Q1290" s="78" t="s">
        <v>162</v>
      </c>
      <c r="R1290" s="78">
        <v>58.79</v>
      </c>
      <c r="S1290" s="78" t="s">
        <v>162</v>
      </c>
      <c r="T1290" s="78">
        <v>2045.21</v>
      </c>
      <c r="U1290" s="78">
        <v>2070.15</v>
      </c>
      <c r="V1290" s="78">
        <v>2032.44</v>
      </c>
      <c r="W1290" s="78">
        <v>2058.31</v>
      </c>
      <c r="X1290" s="78">
        <v>38905975</v>
      </c>
    </row>
    <row r="1291" spans="1:24" x14ac:dyDescent="0.2">
      <c r="A1291" s="78" t="s">
        <v>1448</v>
      </c>
      <c r="B1291" s="78">
        <v>13.47</v>
      </c>
      <c r="C1291" s="78">
        <v>14.41</v>
      </c>
      <c r="D1291" s="78">
        <v>13.32</v>
      </c>
      <c r="E1291" s="78">
        <v>14.4</v>
      </c>
      <c r="F1291" s="78">
        <v>7742354</v>
      </c>
      <c r="G1291" s="78">
        <v>13.74</v>
      </c>
      <c r="H1291" s="78">
        <v>13.75</v>
      </c>
      <c r="I1291" s="78">
        <v>13.28</v>
      </c>
      <c r="J1291" s="78">
        <v>13.18</v>
      </c>
      <c r="K1291" s="78" t="s">
        <v>162</v>
      </c>
      <c r="L1291" s="78">
        <v>0</v>
      </c>
      <c r="M1291" s="78">
        <v>77423.539999999994</v>
      </c>
      <c r="N1291" s="78">
        <v>43189.52</v>
      </c>
      <c r="O1291" s="78">
        <v>48097.65</v>
      </c>
      <c r="P1291" s="78">
        <v>82.59</v>
      </c>
      <c r="Q1291" s="78" t="s">
        <v>162</v>
      </c>
      <c r="R1291" s="78">
        <v>59.29</v>
      </c>
      <c r="S1291" s="78" t="s">
        <v>162</v>
      </c>
      <c r="T1291" s="78">
        <v>2033.6</v>
      </c>
      <c r="U1291" s="78">
        <v>2143.4499999999998</v>
      </c>
      <c r="V1291" s="78">
        <v>2031.67</v>
      </c>
      <c r="W1291" s="78">
        <v>2128.8000000000002</v>
      </c>
      <c r="X1291" s="78">
        <v>50827619</v>
      </c>
    </row>
    <row r="1292" spans="1:24" x14ac:dyDescent="0.2">
      <c r="A1292" s="78" t="s">
        <v>1449</v>
      </c>
      <c r="B1292" s="78">
        <v>14.38</v>
      </c>
      <c r="C1292" s="78">
        <v>14.41</v>
      </c>
      <c r="D1292" s="78">
        <v>14.05</v>
      </c>
      <c r="E1292" s="78">
        <v>14.14</v>
      </c>
      <c r="F1292" s="78">
        <v>4786546</v>
      </c>
      <c r="G1292" s="78">
        <v>13.81</v>
      </c>
      <c r="H1292" s="78">
        <v>13.8</v>
      </c>
      <c r="I1292" s="78">
        <v>13.35</v>
      </c>
      <c r="J1292" s="78">
        <v>13.2</v>
      </c>
      <c r="K1292" s="78" t="s">
        <v>162</v>
      </c>
      <c r="L1292" s="78">
        <v>0</v>
      </c>
      <c r="M1292" s="78">
        <v>47865.46</v>
      </c>
      <c r="N1292" s="78">
        <v>46484.59</v>
      </c>
      <c r="O1292" s="78">
        <v>47365.84</v>
      </c>
      <c r="P1292" s="78">
        <v>83.31</v>
      </c>
      <c r="Q1292" s="78" t="s">
        <v>162</v>
      </c>
      <c r="R1292" s="78">
        <v>57.82</v>
      </c>
      <c r="S1292" s="78" t="s">
        <v>162</v>
      </c>
      <c r="T1292" s="78">
        <v>2124.16</v>
      </c>
      <c r="U1292" s="78">
        <v>2137.1799999999998</v>
      </c>
      <c r="V1292" s="78">
        <v>2097.35</v>
      </c>
      <c r="W1292" s="78">
        <v>2101.42</v>
      </c>
      <c r="X1292" s="78">
        <v>49736194</v>
      </c>
    </row>
    <row r="1293" spans="1:24" x14ac:dyDescent="0.2">
      <c r="A1293" s="78" t="s">
        <v>1450</v>
      </c>
      <c r="B1293" s="78">
        <v>14.11</v>
      </c>
      <c r="C1293" s="78">
        <v>14.65</v>
      </c>
      <c r="D1293" s="78">
        <v>13.95</v>
      </c>
      <c r="E1293" s="78">
        <v>14.24</v>
      </c>
      <c r="F1293" s="78">
        <v>7213715</v>
      </c>
      <c r="G1293" s="78">
        <v>13.9</v>
      </c>
      <c r="H1293" s="78">
        <v>13.86</v>
      </c>
      <c r="I1293" s="78">
        <v>13.45</v>
      </c>
      <c r="J1293" s="78">
        <v>13.22</v>
      </c>
      <c r="K1293" s="78" t="s">
        <v>162</v>
      </c>
      <c r="L1293" s="78">
        <v>0</v>
      </c>
      <c r="M1293" s="78">
        <v>72137.149999999994</v>
      </c>
      <c r="N1293" s="78">
        <v>55386.79</v>
      </c>
      <c r="O1293" s="78">
        <v>50315.57</v>
      </c>
      <c r="P1293" s="78">
        <v>79.900000000000006</v>
      </c>
      <c r="Q1293" s="78" t="s">
        <v>162</v>
      </c>
      <c r="R1293" s="78">
        <v>57.73</v>
      </c>
      <c r="S1293" s="78" t="s">
        <v>162</v>
      </c>
      <c r="T1293" s="78">
        <v>2109.5700000000002</v>
      </c>
      <c r="U1293" s="78">
        <v>2154.52</v>
      </c>
      <c r="V1293" s="78">
        <v>2105.2399999999998</v>
      </c>
      <c r="W1293" s="78">
        <v>2122.89</v>
      </c>
      <c r="X1293" s="78">
        <v>50886964</v>
      </c>
    </row>
    <row r="1294" spans="1:24" x14ac:dyDescent="0.2">
      <c r="A1294" s="78" t="s">
        <v>1451</v>
      </c>
      <c r="B1294" s="78">
        <v>14.21</v>
      </c>
      <c r="C1294" s="78">
        <v>14.43</v>
      </c>
      <c r="D1294" s="78">
        <v>13.93</v>
      </c>
      <c r="E1294" s="78">
        <v>14.34</v>
      </c>
      <c r="F1294" s="78">
        <v>4497522</v>
      </c>
      <c r="G1294" s="78">
        <v>14.12</v>
      </c>
      <c r="H1294" s="78">
        <v>13.9</v>
      </c>
      <c r="I1294" s="78">
        <v>13.55</v>
      </c>
      <c r="J1294" s="78">
        <v>13.25</v>
      </c>
      <c r="K1294" s="78" t="s">
        <v>162</v>
      </c>
      <c r="L1294" s="78">
        <v>0</v>
      </c>
      <c r="M1294" s="78">
        <v>44975.22</v>
      </c>
      <c r="N1294" s="78">
        <v>54589.38</v>
      </c>
      <c r="O1294" s="78">
        <v>48788.38</v>
      </c>
      <c r="P1294" s="78">
        <v>80.69</v>
      </c>
      <c r="Q1294" s="78" t="s">
        <v>162</v>
      </c>
      <c r="R1294" s="78">
        <v>58.91</v>
      </c>
      <c r="S1294" s="78" t="s">
        <v>162</v>
      </c>
      <c r="T1294" s="78">
        <v>2117.9899999999998</v>
      </c>
      <c r="U1294" s="78">
        <v>2127.6799999999998</v>
      </c>
      <c r="V1294" s="78">
        <v>2088.29</v>
      </c>
      <c r="W1294" s="78">
        <v>2119.63</v>
      </c>
      <c r="X1294" s="78">
        <v>44233148</v>
      </c>
    </row>
    <row r="1295" spans="1:24" x14ac:dyDescent="0.2">
      <c r="A1295" s="78" t="s">
        <v>1452</v>
      </c>
      <c r="B1295" s="78">
        <v>14.32</v>
      </c>
      <c r="C1295" s="78">
        <v>14.49</v>
      </c>
      <c r="D1295" s="78">
        <v>13.98</v>
      </c>
      <c r="E1295" s="78">
        <v>14.09</v>
      </c>
      <c r="F1295" s="78">
        <v>4559570</v>
      </c>
      <c r="G1295" s="78">
        <v>14.24</v>
      </c>
      <c r="H1295" s="78">
        <v>13.92</v>
      </c>
      <c r="I1295" s="78">
        <v>13.63</v>
      </c>
      <c r="J1295" s="78">
        <v>13.27</v>
      </c>
      <c r="K1295" s="78" t="s">
        <v>162</v>
      </c>
      <c r="L1295" s="78">
        <v>0</v>
      </c>
      <c r="M1295" s="78">
        <v>45595.7</v>
      </c>
      <c r="N1295" s="78">
        <v>57599.41</v>
      </c>
      <c r="O1295" s="78">
        <v>47107.71</v>
      </c>
      <c r="P1295" s="78">
        <v>80.75</v>
      </c>
      <c r="Q1295" s="78" t="s">
        <v>162</v>
      </c>
      <c r="R1295" s="78">
        <v>61.34</v>
      </c>
      <c r="S1295" s="78" t="s">
        <v>162</v>
      </c>
      <c r="T1295" s="78">
        <v>2135.46</v>
      </c>
      <c r="U1295" s="78">
        <v>2153.23</v>
      </c>
      <c r="V1295" s="78">
        <v>2083.69</v>
      </c>
      <c r="W1295" s="78">
        <v>2092</v>
      </c>
      <c r="X1295" s="78">
        <v>52619369</v>
      </c>
    </row>
    <row r="1296" spans="1:24" x14ac:dyDescent="0.2">
      <c r="A1296" s="78" t="s">
        <v>1453</v>
      </c>
      <c r="B1296" s="78">
        <v>14.13</v>
      </c>
      <c r="C1296" s="78">
        <v>14.3</v>
      </c>
      <c r="D1296" s="78">
        <v>13.95</v>
      </c>
      <c r="E1296" s="78">
        <v>14.3</v>
      </c>
      <c r="F1296" s="78">
        <v>3966010</v>
      </c>
      <c r="G1296" s="78">
        <v>14.22</v>
      </c>
      <c r="H1296" s="78">
        <v>13.98</v>
      </c>
      <c r="I1296" s="78">
        <v>13.7</v>
      </c>
      <c r="J1296" s="78">
        <v>13.29</v>
      </c>
      <c r="K1296" s="78" t="s">
        <v>162</v>
      </c>
      <c r="L1296" s="78">
        <v>0</v>
      </c>
      <c r="M1296" s="78">
        <v>39660.1</v>
      </c>
      <c r="N1296" s="78">
        <v>50046.73</v>
      </c>
      <c r="O1296" s="78">
        <v>46618.12</v>
      </c>
      <c r="P1296" s="78">
        <v>73.3</v>
      </c>
      <c r="Q1296" s="78" t="s">
        <v>162</v>
      </c>
      <c r="R1296" s="78">
        <v>65.510000000000005</v>
      </c>
      <c r="S1296" s="78" t="s">
        <v>162</v>
      </c>
      <c r="T1296" s="78">
        <v>2085.98</v>
      </c>
      <c r="U1296" s="78">
        <v>2144.8200000000002</v>
      </c>
      <c r="V1296" s="78">
        <v>2085.65</v>
      </c>
      <c r="W1296" s="78">
        <v>2144.8200000000002</v>
      </c>
      <c r="X1296" s="78">
        <v>48500539</v>
      </c>
    </row>
    <row r="1297" spans="1:24" x14ac:dyDescent="0.2">
      <c r="A1297" s="78" t="s">
        <v>1454</v>
      </c>
      <c r="B1297" s="78">
        <v>14.5</v>
      </c>
      <c r="C1297" s="78">
        <v>14.77</v>
      </c>
      <c r="D1297" s="78">
        <v>14.21</v>
      </c>
      <c r="E1297" s="78">
        <v>14.37</v>
      </c>
      <c r="F1297" s="78">
        <v>8050165</v>
      </c>
      <c r="G1297" s="78">
        <v>14.27</v>
      </c>
      <c r="H1297" s="78">
        <v>14.04</v>
      </c>
      <c r="I1297" s="78">
        <v>13.79</v>
      </c>
      <c r="J1297" s="78">
        <v>13.32</v>
      </c>
      <c r="K1297" s="78" t="s">
        <v>162</v>
      </c>
      <c r="L1297" s="78">
        <v>0</v>
      </c>
      <c r="M1297" s="78">
        <v>80501.649999999994</v>
      </c>
      <c r="N1297" s="78">
        <v>56573.96</v>
      </c>
      <c r="O1297" s="78">
        <v>51529.279999999999</v>
      </c>
      <c r="P1297" s="78">
        <v>73.63</v>
      </c>
      <c r="Q1297" s="78" t="s">
        <v>162</v>
      </c>
      <c r="R1297" s="78">
        <v>63.71</v>
      </c>
      <c r="S1297" s="78" t="s">
        <v>162</v>
      </c>
      <c r="T1297" s="78">
        <v>2144.58</v>
      </c>
      <c r="U1297" s="78">
        <v>2153.58</v>
      </c>
      <c r="V1297" s="78">
        <v>2115.84</v>
      </c>
      <c r="W1297" s="78">
        <v>2137.4899999999998</v>
      </c>
      <c r="X1297" s="78">
        <v>53512181</v>
      </c>
    </row>
    <row r="1298" spans="1:24" x14ac:dyDescent="0.2">
      <c r="A1298" s="78" t="s">
        <v>1455</v>
      </c>
      <c r="B1298" s="78">
        <v>14.3</v>
      </c>
      <c r="C1298" s="78">
        <v>14.41</v>
      </c>
      <c r="D1298" s="78">
        <v>13.71</v>
      </c>
      <c r="E1298" s="78">
        <v>14.14</v>
      </c>
      <c r="F1298" s="78">
        <v>6245687</v>
      </c>
      <c r="G1298" s="78">
        <v>14.25</v>
      </c>
      <c r="H1298" s="78">
        <v>14.07</v>
      </c>
      <c r="I1298" s="78">
        <v>13.84</v>
      </c>
      <c r="J1298" s="78">
        <v>13.34</v>
      </c>
      <c r="K1298" s="78" t="s">
        <v>162</v>
      </c>
      <c r="L1298" s="78">
        <v>0</v>
      </c>
      <c r="M1298" s="78">
        <v>62456.87</v>
      </c>
      <c r="N1298" s="78">
        <v>54637.91</v>
      </c>
      <c r="O1298" s="78">
        <v>55012.35</v>
      </c>
      <c r="P1298" s="78">
        <v>72.48</v>
      </c>
      <c r="Q1298" s="78" t="s">
        <v>162</v>
      </c>
      <c r="R1298" s="78">
        <v>61.26</v>
      </c>
      <c r="S1298" s="78" t="s">
        <v>162</v>
      </c>
      <c r="T1298" s="78">
        <v>2131.15</v>
      </c>
      <c r="U1298" s="78">
        <v>2157.94</v>
      </c>
      <c r="V1298" s="78">
        <v>2060.1999999999998</v>
      </c>
      <c r="W1298" s="78">
        <v>2127.36</v>
      </c>
      <c r="X1298" s="78">
        <v>64400552</v>
      </c>
    </row>
    <row r="1299" spans="1:24" x14ac:dyDescent="0.2">
      <c r="A1299" s="78" t="s">
        <v>1456</v>
      </c>
      <c r="B1299" s="78">
        <v>14</v>
      </c>
      <c r="C1299" s="78">
        <v>14.74</v>
      </c>
      <c r="D1299" s="78">
        <v>13.98</v>
      </c>
      <c r="E1299" s="78">
        <v>14.69</v>
      </c>
      <c r="F1299" s="78">
        <v>6956036</v>
      </c>
      <c r="G1299" s="78">
        <v>14.32</v>
      </c>
      <c r="H1299" s="78">
        <v>14.22</v>
      </c>
      <c r="I1299" s="78">
        <v>13.91</v>
      </c>
      <c r="J1299" s="78">
        <v>13.38</v>
      </c>
      <c r="K1299" s="78" t="s">
        <v>162</v>
      </c>
      <c r="L1299" s="78">
        <v>0</v>
      </c>
      <c r="M1299" s="78">
        <v>69560.36</v>
      </c>
      <c r="N1299" s="78">
        <v>59554.94</v>
      </c>
      <c r="O1299" s="78">
        <v>57072.160000000003</v>
      </c>
      <c r="P1299" s="78">
        <v>73.13</v>
      </c>
      <c r="Q1299" s="78" t="s">
        <v>162</v>
      </c>
      <c r="R1299" s="78">
        <v>62.99</v>
      </c>
      <c r="S1299" s="78" t="s">
        <v>162</v>
      </c>
      <c r="T1299" s="78">
        <v>2111.1</v>
      </c>
      <c r="U1299" s="78">
        <v>2194.13</v>
      </c>
      <c r="V1299" s="78">
        <v>2110.6</v>
      </c>
      <c r="W1299" s="78">
        <v>2191.81</v>
      </c>
      <c r="X1299" s="78">
        <v>61802508</v>
      </c>
    </row>
    <row r="1300" spans="1:24" x14ac:dyDescent="0.2">
      <c r="A1300" s="78" t="s">
        <v>1457</v>
      </c>
      <c r="B1300" s="78">
        <v>14.55</v>
      </c>
      <c r="C1300" s="78">
        <v>14.77</v>
      </c>
      <c r="D1300" s="78">
        <v>14.5</v>
      </c>
      <c r="E1300" s="78">
        <v>14.75</v>
      </c>
      <c r="F1300" s="78">
        <v>4430150</v>
      </c>
      <c r="G1300" s="78">
        <v>14.45</v>
      </c>
      <c r="H1300" s="78">
        <v>14.35</v>
      </c>
      <c r="I1300" s="78">
        <v>13.99</v>
      </c>
      <c r="J1300" s="78">
        <v>13.41</v>
      </c>
      <c r="K1300" s="78" t="s">
        <v>162</v>
      </c>
      <c r="L1300" s="78">
        <v>0</v>
      </c>
      <c r="M1300" s="78">
        <v>44301.5</v>
      </c>
      <c r="N1300" s="78">
        <v>59296.1</v>
      </c>
      <c r="O1300" s="78">
        <v>58447.75</v>
      </c>
      <c r="P1300" s="78">
        <v>75.709999999999994</v>
      </c>
      <c r="Q1300" s="78" t="s">
        <v>162</v>
      </c>
      <c r="R1300" s="78">
        <v>60.69</v>
      </c>
      <c r="S1300" s="78" t="s">
        <v>162</v>
      </c>
      <c r="T1300" s="78">
        <v>2181.41</v>
      </c>
      <c r="U1300" s="78">
        <v>2221.46</v>
      </c>
      <c r="V1300" s="78">
        <v>2173.5300000000002</v>
      </c>
      <c r="W1300" s="78">
        <v>2216.71</v>
      </c>
      <c r="X1300" s="78">
        <v>69894236</v>
      </c>
    </row>
    <row r="1301" spans="1:24" x14ac:dyDescent="0.2">
      <c r="A1301" s="78" t="s">
        <v>1458</v>
      </c>
      <c r="B1301" s="78">
        <v>14.78</v>
      </c>
      <c r="C1301" s="78">
        <v>15.06</v>
      </c>
      <c r="D1301" s="78">
        <v>14.54</v>
      </c>
      <c r="E1301" s="78">
        <v>14.92</v>
      </c>
      <c r="F1301" s="78">
        <v>8976323</v>
      </c>
      <c r="G1301" s="78">
        <v>14.57</v>
      </c>
      <c r="H1301" s="78">
        <v>14.4</v>
      </c>
      <c r="I1301" s="78">
        <v>14.08</v>
      </c>
      <c r="J1301" s="78">
        <v>13.45</v>
      </c>
      <c r="K1301" s="78" t="s">
        <v>162</v>
      </c>
      <c r="L1301" s="78">
        <v>0</v>
      </c>
      <c r="M1301" s="78">
        <v>89763.23</v>
      </c>
      <c r="N1301" s="78">
        <v>69316.72</v>
      </c>
      <c r="O1301" s="78">
        <v>59681.72</v>
      </c>
      <c r="P1301" s="78">
        <v>75.14</v>
      </c>
      <c r="Q1301" s="78" t="s">
        <v>162</v>
      </c>
      <c r="R1301" s="78">
        <v>59.19</v>
      </c>
      <c r="S1301" s="78" t="s">
        <v>162</v>
      </c>
      <c r="T1301" s="78">
        <v>2228.5100000000002</v>
      </c>
      <c r="U1301" s="78">
        <v>2238.35</v>
      </c>
      <c r="V1301" s="78">
        <v>2203.4899999999998</v>
      </c>
      <c r="W1301" s="78">
        <v>2209.79</v>
      </c>
      <c r="X1301" s="78">
        <v>59866686</v>
      </c>
    </row>
    <row r="1302" spans="1:24" x14ac:dyDescent="0.2">
      <c r="A1302" s="78" t="s">
        <v>1459</v>
      </c>
      <c r="B1302" s="78">
        <v>14.8</v>
      </c>
      <c r="C1302" s="78">
        <v>15.04</v>
      </c>
      <c r="D1302" s="78">
        <v>14.79</v>
      </c>
      <c r="E1302" s="78">
        <v>15</v>
      </c>
      <c r="F1302" s="78">
        <v>6402541</v>
      </c>
      <c r="G1302" s="78">
        <v>14.7</v>
      </c>
      <c r="H1302" s="78">
        <v>14.48</v>
      </c>
      <c r="I1302" s="78">
        <v>14.14</v>
      </c>
      <c r="J1302" s="78">
        <v>13.48</v>
      </c>
      <c r="K1302" s="78" t="s">
        <v>162</v>
      </c>
      <c r="L1302" s="78">
        <v>0</v>
      </c>
      <c r="M1302" s="78">
        <v>64025.41</v>
      </c>
      <c r="N1302" s="78">
        <v>66021.48</v>
      </c>
      <c r="O1302" s="78">
        <v>61297.72</v>
      </c>
      <c r="P1302" s="78">
        <v>72.959999999999994</v>
      </c>
      <c r="Q1302" s="78" t="s">
        <v>162</v>
      </c>
      <c r="R1302" s="78">
        <v>59.85</v>
      </c>
      <c r="S1302" s="78" t="s">
        <v>162</v>
      </c>
      <c r="T1302" s="78">
        <v>2213.6</v>
      </c>
      <c r="U1302" s="78">
        <v>2233.2800000000002</v>
      </c>
      <c r="V1302" s="78">
        <v>2206.81</v>
      </c>
      <c r="W1302" s="78">
        <v>2227.79</v>
      </c>
      <c r="X1302" s="78">
        <v>57068918</v>
      </c>
    </row>
    <row r="1303" spans="1:24" x14ac:dyDescent="0.2">
      <c r="A1303" s="78" t="s">
        <v>1460</v>
      </c>
      <c r="B1303" s="78">
        <v>15.08</v>
      </c>
      <c r="C1303" s="78">
        <v>15.08</v>
      </c>
      <c r="D1303" s="78">
        <v>14.54</v>
      </c>
      <c r="E1303" s="78">
        <v>14.68</v>
      </c>
      <c r="F1303" s="78">
        <v>4971597</v>
      </c>
      <c r="G1303" s="78">
        <v>14.81</v>
      </c>
      <c r="H1303" s="78">
        <v>14.53</v>
      </c>
      <c r="I1303" s="78">
        <v>14.19</v>
      </c>
      <c r="J1303" s="78">
        <v>13.51</v>
      </c>
      <c r="K1303" s="78" t="s">
        <v>162</v>
      </c>
      <c r="L1303" s="78">
        <v>0</v>
      </c>
      <c r="M1303" s="78">
        <v>49715.97</v>
      </c>
      <c r="N1303" s="78">
        <v>63473.29</v>
      </c>
      <c r="O1303" s="78">
        <v>59055.6</v>
      </c>
      <c r="P1303" s="78">
        <v>67.17</v>
      </c>
      <c r="Q1303" s="78" t="s">
        <v>162</v>
      </c>
      <c r="R1303" s="78">
        <v>56.42</v>
      </c>
      <c r="S1303" s="78" t="s">
        <v>162</v>
      </c>
      <c r="T1303" s="78">
        <v>2231.1799999999998</v>
      </c>
      <c r="U1303" s="78">
        <v>2241.63</v>
      </c>
      <c r="V1303" s="78">
        <v>2203.9299999999998</v>
      </c>
      <c r="W1303" s="78">
        <v>2211.1799999999998</v>
      </c>
      <c r="X1303" s="78">
        <v>47684378</v>
      </c>
    </row>
    <row r="1304" spans="1:24" x14ac:dyDescent="0.2">
      <c r="A1304" s="78" t="s">
        <v>1461</v>
      </c>
      <c r="B1304" s="78">
        <v>15.11</v>
      </c>
      <c r="C1304" s="78">
        <v>15.98</v>
      </c>
      <c r="D1304" s="78">
        <v>15.11</v>
      </c>
      <c r="E1304" s="78">
        <v>15.36</v>
      </c>
      <c r="F1304" s="78">
        <v>11857207</v>
      </c>
      <c r="G1304" s="78">
        <v>14.94</v>
      </c>
      <c r="H1304" s="78">
        <v>14.63</v>
      </c>
      <c r="I1304" s="78">
        <v>14.26</v>
      </c>
      <c r="J1304" s="78">
        <v>13.54</v>
      </c>
      <c r="K1304" s="78" t="s">
        <v>162</v>
      </c>
      <c r="L1304" s="78">
        <v>0</v>
      </c>
      <c r="M1304" s="78">
        <v>118572.07</v>
      </c>
      <c r="N1304" s="78">
        <v>73275.63</v>
      </c>
      <c r="O1304" s="78">
        <v>66415.289999999994</v>
      </c>
      <c r="P1304" s="78">
        <v>63.5</v>
      </c>
      <c r="Q1304" s="78" t="s">
        <v>162</v>
      </c>
      <c r="R1304" s="78">
        <v>51.86</v>
      </c>
      <c r="S1304" s="78" t="s">
        <v>162</v>
      </c>
      <c r="T1304" s="78">
        <v>2195.62</v>
      </c>
      <c r="U1304" s="78">
        <v>2254.15</v>
      </c>
      <c r="V1304" s="78">
        <v>2193.84</v>
      </c>
      <c r="W1304" s="78">
        <v>2248.71</v>
      </c>
      <c r="X1304" s="78">
        <v>52081614</v>
      </c>
    </row>
    <row r="1305" spans="1:24" x14ac:dyDescent="0.2">
      <c r="A1305" s="78" t="s">
        <v>1462</v>
      </c>
      <c r="B1305" s="78">
        <v>15.13</v>
      </c>
      <c r="C1305" s="78">
        <v>15.87</v>
      </c>
      <c r="D1305" s="78">
        <v>15.06</v>
      </c>
      <c r="E1305" s="78">
        <v>15.62</v>
      </c>
      <c r="F1305" s="78">
        <v>11583000</v>
      </c>
      <c r="G1305" s="78">
        <v>15.12</v>
      </c>
      <c r="H1305" s="78">
        <v>14.78</v>
      </c>
      <c r="I1305" s="78">
        <v>14.35</v>
      </c>
      <c r="J1305" s="78">
        <v>13.59</v>
      </c>
      <c r="K1305" s="78" t="s">
        <v>162</v>
      </c>
      <c r="L1305" s="78">
        <v>0</v>
      </c>
      <c r="M1305" s="78">
        <v>115830</v>
      </c>
      <c r="N1305" s="78">
        <v>87581.34</v>
      </c>
      <c r="O1305" s="78">
        <v>73438.720000000001</v>
      </c>
      <c r="P1305" s="78">
        <v>66.45</v>
      </c>
      <c r="Q1305" s="78" t="s">
        <v>162</v>
      </c>
      <c r="R1305" s="78">
        <v>46.96</v>
      </c>
      <c r="S1305" s="78" t="s">
        <v>162</v>
      </c>
      <c r="T1305" s="78">
        <v>2253.69</v>
      </c>
      <c r="U1305" s="78">
        <v>2259.29</v>
      </c>
      <c r="V1305" s="78">
        <v>2229</v>
      </c>
      <c r="W1305" s="78">
        <v>2246.02</v>
      </c>
      <c r="X1305" s="78">
        <v>53546311</v>
      </c>
    </row>
    <row r="1306" spans="1:24" x14ac:dyDescent="0.2">
      <c r="A1306" s="78" t="s">
        <v>1463</v>
      </c>
      <c r="B1306" s="78">
        <v>15.46</v>
      </c>
      <c r="C1306" s="78">
        <v>15.69</v>
      </c>
      <c r="D1306" s="78">
        <v>15.19</v>
      </c>
      <c r="E1306" s="78">
        <v>15.45</v>
      </c>
      <c r="F1306" s="78">
        <v>7253836</v>
      </c>
      <c r="G1306" s="78">
        <v>15.22</v>
      </c>
      <c r="H1306" s="78">
        <v>14.9</v>
      </c>
      <c r="I1306" s="78">
        <v>14.44</v>
      </c>
      <c r="J1306" s="78">
        <v>13.63</v>
      </c>
      <c r="K1306" s="78" t="s">
        <v>162</v>
      </c>
      <c r="L1306" s="78">
        <v>0</v>
      </c>
      <c r="M1306" s="78">
        <v>72538.36</v>
      </c>
      <c r="N1306" s="78">
        <v>84136.36</v>
      </c>
      <c r="O1306" s="78">
        <v>76726.539999999994</v>
      </c>
      <c r="P1306" s="78">
        <v>55.39</v>
      </c>
      <c r="Q1306" s="78" t="s">
        <v>162</v>
      </c>
      <c r="R1306" s="78">
        <v>40.61</v>
      </c>
      <c r="S1306" s="78" t="s">
        <v>162</v>
      </c>
      <c r="T1306" s="78">
        <v>2239.7600000000002</v>
      </c>
      <c r="U1306" s="78">
        <v>2246.73</v>
      </c>
      <c r="V1306" s="78">
        <v>2229.27</v>
      </c>
      <c r="W1306" s="78">
        <v>2241.56</v>
      </c>
      <c r="X1306" s="78">
        <v>46098732</v>
      </c>
    </row>
    <row r="1307" spans="1:24" x14ac:dyDescent="0.2">
      <c r="A1307" s="78" t="s">
        <v>1464</v>
      </c>
      <c r="B1307" s="78">
        <v>15.55</v>
      </c>
      <c r="C1307" s="78">
        <v>15.78</v>
      </c>
      <c r="D1307" s="78">
        <v>15.2</v>
      </c>
      <c r="E1307" s="78">
        <v>15.42</v>
      </c>
      <c r="F1307" s="78">
        <v>6701346</v>
      </c>
      <c r="G1307" s="78">
        <v>15.31</v>
      </c>
      <c r="H1307" s="78">
        <v>15</v>
      </c>
      <c r="I1307" s="78">
        <v>14.52</v>
      </c>
      <c r="J1307" s="78">
        <v>13.66</v>
      </c>
      <c r="K1307" s="78" t="s">
        <v>162</v>
      </c>
      <c r="L1307" s="78">
        <v>0</v>
      </c>
      <c r="M1307" s="78">
        <v>67013.460000000006</v>
      </c>
      <c r="N1307" s="78">
        <v>84733.97</v>
      </c>
      <c r="O1307" s="78">
        <v>75377.72</v>
      </c>
      <c r="P1307" s="78">
        <v>73.27</v>
      </c>
      <c r="Q1307" s="78" t="s">
        <v>162</v>
      </c>
      <c r="R1307" s="78">
        <v>41.15</v>
      </c>
      <c r="S1307" s="78" t="s">
        <v>162</v>
      </c>
      <c r="T1307" s="78">
        <v>2240.9</v>
      </c>
      <c r="U1307" s="78">
        <v>2247.58</v>
      </c>
      <c r="V1307" s="78">
        <v>2212.41</v>
      </c>
      <c r="W1307" s="78">
        <v>2233.92</v>
      </c>
      <c r="X1307" s="78">
        <v>55049919</v>
      </c>
    </row>
    <row r="1308" spans="1:24" x14ac:dyDescent="0.2">
      <c r="A1308" s="78" t="s">
        <v>1465</v>
      </c>
      <c r="B1308" s="78">
        <v>15.25</v>
      </c>
      <c r="C1308" s="78">
        <v>15.46</v>
      </c>
      <c r="D1308" s="78">
        <v>15.09</v>
      </c>
      <c r="E1308" s="78">
        <v>15.37</v>
      </c>
      <c r="F1308" s="78">
        <v>5570530</v>
      </c>
      <c r="G1308" s="78">
        <v>15.44</v>
      </c>
      <c r="H1308" s="78">
        <v>15.13</v>
      </c>
      <c r="I1308" s="78">
        <v>14.6</v>
      </c>
      <c r="J1308" s="78">
        <v>13.69</v>
      </c>
      <c r="K1308" s="78" t="s">
        <v>162</v>
      </c>
      <c r="L1308" s="78">
        <v>0</v>
      </c>
      <c r="M1308" s="78">
        <v>55705.3</v>
      </c>
      <c r="N1308" s="78">
        <v>85931.839999999997</v>
      </c>
      <c r="O1308" s="78">
        <v>74702.559999999998</v>
      </c>
      <c r="P1308" s="78">
        <v>59.65</v>
      </c>
      <c r="Q1308" s="78" t="s">
        <v>162</v>
      </c>
      <c r="R1308" s="78">
        <v>34.5</v>
      </c>
      <c r="S1308" s="78" t="s">
        <v>162</v>
      </c>
      <c r="T1308" s="78">
        <v>2231.9699999999998</v>
      </c>
      <c r="U1308" s="78">
        <v>2257.3200000000002</v>
      </c>
      <c r="V1308" s="78">
        <v>2220.21</v>
      </c>
      <c r="W1308" s="78">
        <v>2239</v>
      </c>
      <c r="X1308" s="78">
        <v>47569781</v>
      </c>
    </row>
    <row r="1309" spans="1:24" x14ac:dyDescent="0.2">
      <c r="A1309" s="78" t="s">
        <v>1466</v>
      </c>
      <c r="B1309" s="78">
        <v>15.35</v>
      </c>
      <c r="C1309" s="78">
        <v>15.36</v>
      </c>
      <c r="D1309" s="78">
        <v>15</v>
      </c>
      <c r="E1309" s="78">
        <v>15.02</v>
      </c>
      <c r="F1309" s="78">
        <v>5442021</v>
      </c>
      <c r="G1309" s="78">
        <v>15.38</v>
      </c>
      <c r="H1309" s="78">
        <v>15.16</v>
      </c>
      <c r="I1309" s="78">
        <v>14.69</v>
      </c>
      <c r="J1309" s="78">
        <v>13.72</v>
      </c>
      <c r="K1309" s="78" t="s">
        <v>162</v>
      </c>
      <c r="L1309" s="78">
        <v>0</v>
      </c>
      <c r="M1309" s="78">
        <v>54420.21</v>
      </c>
      <c r="N1309" s="78">
        <v>73101.47</v>
      </c>
      <c r="O1309" s="78">
        <v>73188.55</v>
      </c>
      <c r="P1309" s="78">
        <v>52.68</v>
      </c>
      <c r="Q1309" s="78" t="s">
        <v>162</v>
      </c>
      <c r="R1309" s="78">
        <v>23.37</v>
      </c>
      <c r="S1309" s="78" t="s">
        <v>162</v>
      </c>
      <c r="T1309" s="78">
        <v>2242.2600000000002</v>
      </c>
      <c r="U1309" s="78">
        <v>2252.66</v>
      </c>
      <c r="V1309" s="78">
        <v>2216.5700000000002</v>
      </c>
      <c r="W1309" s="78">
        <v>2218.59</v>
      </c>
      <c r="X1309" s="78">
        <v>53188670</v>
      </c>
    </row>
    <row r="1310" spans="1:24" x14ac:dyDescent="0.2">
      <c r="A1310" s="78" t="s">
        <v>1467</v>
      </c>
      <c r="B1310" s="78">
        <v>15.08</v>
      </c>
      <c r="C1310" s="78">
        <v>15.26</v>
      </c>
      <c r="D1310" s="78">
        <v>14.76</v>
      </c>
      <c r="E1310" s="78">
        <v>15.2</v>
      </c>
      <c r="F1310" s="78">
        <v>5426854</v>
      </c>
      <c r="G1310" s="78">
        <v>15.29</v>
      </c>
      <c r="H1310" s="78">
        <v>15.2</v>
      </c>
      <c r="I1310" s="78">
        <v>14.77</v>
      </c>
      <c r="J1310" s="78">
        <v>13.74</v>
      </c>
      <c r="K1310" s="78" t="s">
        <v>162</v>
      </c>
      <c r="L1310" s="78">
        <v>0</v>
      </c>
      <c r="M1310" s="78">
        <v>54268.54</v>
      </c>
      <c r="N1310" s="78">
        <v>60789.18</v>
      </c>
      <c r="O1310" s="78">
        <v>74185.259999999995</v>
      </c>
      <c r="P1310" s="78">
        <v>64.88</v>
      </c>
      <c r="Q1310" s="78" t="s">
        <v>162</v>
      </c>
      <c r="R1310" s="78">
        <v>19.190000000000001</v>
      </c>
      <c r="S1310" s="78" t="s">
        <v>162</v>
      </c>
      <c r="T1310" s="78">
        <v>2218.02</v>
      </c>
      <c r="U1310" s="78">
        <v>2247.35</v>
      </c>
      <c r="V1310" s="78">
        <v>2182.0300000000002</v>
      </c>
      <c r="W1310" s="78">
        <v>2247.35</v>
      </c>
      <c r="X1310" s="78">
        <v>55163398</v>
      </c>
    </row>
    <row r="1311" spans="1:24" x14ac:dyDescent="0.2">
      <c r="A1311" s="78" t="s">
        <v>1468</v>
      </c>
      <c r="B1311" s="78">
        <v>15.12</v>
      </c>
      <c r="C1311" s="78">
        <v>15.22</v>
      </c>
      <c r="D1311" s="78">
        <v>14.92</v>
      </c>
      <c r="E1311" s="78">
        <v>15.13</v>
      </c>
      <c r="F1311" s="78">
        <v>7276047</v>
      </c>
      <c r="G1311" s="78">
        <v>15.23</v>
      </c>
      <c r="H1311" s="78">
        <v>15.23</v>
      </c>
      <c r="I1311" s="78">
        <v>14.81</v>
      </c>
      <c r="J1311" s="78">
        <v>13.77</v>
      </c>
      <c r="K1311" s="78" t="s">
        <v>162</v>
      </c>
      <c r="L1311" s="78">
        <v>0</v>
      </c>
      <c r="M1311" s="78">
        <v>72760.47</v>
      </c>
      <c r="N1311" s="78">
        <v>60833.599999999999</v>
      </c>
      <c r="O1311" s="78">
        <v>72484.98</v>
      </c>
      <c r="P1311" s="78">
        <v>68.5</v>
      </c>
      <c r="Q1311" s="78" t="s">
        <v>162</v>
      </c>
      <c r="R1311" s="78">
        <v>24.19</v>
      </c>
      <c r="S1311" s="78" t="s">
        <v>162</v>
      </c>
      <c r="T1311" s="78">
        <v>2258.2600000000002</v>
      </c>
      <c r="U1311" s="78">
        <v>2299.86</v>
      </c>
      <c r="V1311" s="78">
        <v>2250.64</v>
      </c>
      <c r="W1311" s="78">
        <v>2285.37</v>
      </c>
      <c r="X1311" s="78">
        <v>58098825</v>
      </c>
    </row>
    <row r="1312" spans="1:24" x14ac:dyDescent="0.2">
      <c r="A1312" s="78" t="s">
        <v>1469</v>
      </c>
      <c r="B1312" s="78">
        <v>15.14</v>
      </c>
      <c r="C1312" s="78">
        <v>15.34</v>
      </c>
      <c r="D1312" s="78">
        <v>14.96</v>
      </c>
      <c r="E1312" s="78">
        <v>15.2</v>
      </c>
      <c r="F1312" s="78">
        <v>4191357</v>
      </c>
      <c r="G1312" s="78">
        <v>15.18</v>
      </c>
      <c r="H1312" s="78">
        <v>15.24</v>
      </c>
      <c r="I1312" s="78">
        <v>14.86</v>
      </c>
      <c r="J1312" s="78">
        <v>13.8</v>
      </c>
      <c r="K1312" s="78" t="s">
        <v>162</v>
      </c>
      <c r="L1312" s="78">
        <v>0</v>
      </c>
      <c r="M1312" s="78">
        <v>41913.57</v>
      </c>
      <c r="N1312" s="78">
        <v>55813.62</v>
      </c>
      <c r="O1312" s="78">
        <v>70273.8</v>
      </c>
      <c r="P1312" s="78">
        <v>79.03</v>
      </c>
      <c r="Q1312" s="78" t="s">
        <v>162</v>
      </c>
      <c r="R1312" s="78">
        <v>17.59</v>
      </c>
      <c r="S1312" s="78" t="s">
        <v>162</v>
      </c>
      <c r="T1312" s="78">
        <v>2282.16</v>
      </c>
      <c r="U1312" s="78">
        <v>2295.59</v>
      </c>
      <c r="V1312" s="78">
        <v>2273.42</v>
      </c>
      <c r="W1312" s="78">
        <v>2293.08</v>
      </c>
      <c r="X1312" s="78">
        <v>50294625</v>
      </c>
    </row>
    <row r="1313" spans="1:24" x14ac:dyDescent="0.2">
      <c r="A1313" s="78" t="s">
        <v>1470</v>
      </c>
      <c r="B1313" s="78">
        <v>15.09</v>
      </c>
      <c r="C1313" s="78">
        <v>15.29</v>
      </c>
      <c r="D1313" s="78">
        <v>15.03</v>
      </c>
      <c r="E1313" s="78">
        <v>15.16</v>
      </c>
      <c r="F1313" s="78">
        <v>3010007</v>
      </c>
      <c r="G1313" s="78">
        <v>15.14</v>
      </c>
      <c r="H1313" s="78">
        <v>15.29</v>
      </c>
      <c r="I1313" s="78">
        <v>14.91</v>
      </c>
      <c r="J1313" s="78">
        <v>13.82</v>
      </c>
      <c r="K1313" s="78" t="s">
        <v>162</v>
      </c>
      <c r="L1313" s="78">
        <v>0</v>
      </c>
      <c r="M1313" s="78">
        <v>30100.07</v>
      </c>
      <c r="N1313" s="78">
        <v>50692.57</v>
      </c>
      <c r="O1313" s="78">
        <v>68312.2</v>
      </c>
      <c r="P1313" s="78">
        <v>78.52</v>
      </c>
      <c r="Q1313" s="78" t="s">
        <v>162</v>
      </c>
      <c r="R1313" s="78">
        <v>12.81</v>
      </c>
      <c r="S1313" s="78" t="s">
        <v>162</v>
      </c>
      <c r="T1313" s="78">
        <v>2289.1</v>
      </c>
      <c r="U1313" s="78">
        <v>2293.09</v>
      </c>
      <c r="V1313" s="78">
        <v>2260.16</v>
      </c>
      <c r="W1313" s="78">
        <v>2263.7800000000002</v>
      </c>
      <c r="X1313" s="78">
        <v>47067547</v>
      </c>
    </row>
    <row r="1314" spans="1:24" x14ac:dyDescent="0.2">
      <c r="A1314" s="78" t="s">
        <v>1471</v>
      </c>
      <c r="B1314" s="78">
        <v>15.08</v>
      </c>
      <c r="C1314" s="78">
        <v>15.35</v>
      </c>
      <c r="D1314" s="78">
        <v>14.77</v>
      </c>
      <c r="E1314" s="78">
        <v>15.29</v>
      </c>
      <c r="F1314" s="78">
        <v>10090391</v>
      </c>
      <c r="G1314" s="78">
        <v>15.2</v>
      </c>
      <c r="H1314" s="78">
        <v>15.29</v>
      </c>
      <c r="I1314" s="78">
        <v>14.96</v>
      </c>
      <c r="J1314" s="78">
        <v>13.87</v>
      </c>
      <c r="K1314" s="78" t="s">
        <v>162</v>
      </c>
      <c r="L1314" s="78">
        <v>0</v>
      </c>
      <c r="M1314" s="78">
        <v>100903.91</v>
      </c>
      <c r="N1314" s="78">
        <v>59989.31</v>
      </c>
      <c r="O1314" s="78">
        <v>66545.39</v>
      </c>
      <c r="P1314" s="78">
        <v>85.22</v>
      </c>
      <c r="Q1314" s="78" t="s">
        <v>162</v>
      </c>
      <c r="R1314" s="78">
        <v>17.850000000000001</v>
      </c>
      <c r="S1314" s="78" t="s">
        <v>162</v>
      </c>
      <c r="T1314" s="78">
        <v>2257.42</v>
      </c>
      <c r="U1314" s="78">
        <v>2268.79</v>
      </c>
      <c r="V1314" s="78">
        <v>2234.21</v>
      </c>
      <c r="W1314" s="78">
        <v>2249.87</v>
      </c>
      <c r="X1314" s="78">
        <v>41749945</v>
      </c>
    </row>
    <row r="1315" spans="1:24" x14ac:dyDescent="0.2">
      <c r="A1315" s="78" t="s">
        <v>1472</v>
      </c>
      <c r="B1315" s="78">
        <v>15.2</v>
      </c>
      <c r="C1315" s="78">
        <v>15.5</v>
      </c>
      <c r="D1315" s="78">
        <v>15.11</v>
      </c>
      <c r="E1315" s="78">
        <v>15.45</v>
      </c>
      <c r="F1315" s="78">
        <v>4578836</v>
      </c>
      <c r="G1315" s="78">
        <v>15.25</v>
      </c>
      <c r="H1315" s="78">
        <v>15.27</v>
      </c>
      <c r="I1315" s="78">
        <v>15.03</v>
      </c>
      <c r="J1315" s="78">
        <v>13.91</v>
      </c>
      <c r="K1315" s="78" t="s">
        <v>162</v>
      </c>
      <c r="L1315" s="78">
        <v>0</v>
      </c>
      <c r="M1315" s="78">
        <v>45788.36</v>
      </c>
      <c r="N1315" s="78">
        <v>58293.27</v>
      </c>
      <c r="O1315" s="78">
        <v>59541.23</v>
      </c>
      <c r="P1315" s="78">
        <v>81.25</v>
      </c>
      <c r="Q1315" s="78" t="s">
        <v>162</v>
      </c>
      <c r="R1315" s="78">
        <v>24.98</v>
      </c>
      <c r="S1315" s="78" t="s">
        <v>162</v>
      </c>
      <c r="T1315" s="78">
        <v>2249.7399999999998</v>
      </c>
      <c r="U1315" s="78">
        <v>2273.7199999999998</v>
      </c>
      <c r="V1315" s="78">
        <v>2237</v>
      </c>
      <c r="W1315" s="78">
        <v>2273.7199999999998</v>
      </c>
      <c r="X1315" s="78">
        <v>41359710</v>
      </c>
    </row>
    <row r="1316" spans="1:24" x14ac:dyDescent="0.2">
      <c r="A1316" s="78" t="s">
        <v>1473</v>
      </c>
      <c r="B1316" s="78">
        <v>15.45</v>
      </c>
      <c r="C1316" s="78">
        <v>15.67</v>
      </c>
      <c r="D1316" s="78">
        <v>15.33</v>
      </c>
      <c r="E1316" s="78">
        <v>15.55</v>
      </c>
      <c r="F1316" s="78">
        <v>6210515</v>
      </c>
      <c r="G1316" s="78">
        <v>15.33</v>
      </c>
      <c r="H1316" s="78">
        <v>15.28</v>
      </c>
      <c r="I1316" s="78">
        <v>15.09</v>
      </c>
      <c r="J1316" s="78">
        <v>13.95</v>
      </c>
      <c r="K1316" s="78" t="s">
        <v>162</v>
      </c>
      <c r="L1316" s="78">
        <v>0</v>
      </c>
      <c r="M1316" s="78">
        <v>62105.15</v>
      </c>
      <c r="N1316" s="78">
        <v>56162.21</v>
      </c>
      <c r="O1316" s="78">
        <v>58497.9</v>
      </c>
      <c r="P1316" s="78">
        <v>82.32</v>
      </c>
      <c r="Q1316" s="78" t="s">
        <v>162</v>
      </c>
      <c r="R1316" s="78">
        <v>37.049999999999997</v>
      </c>
      <c r="S1316" s="78" t="s">
        <v>162</v>
      </c>
      <c r="T1316" s="78">
        <v>2272.64</v>
      </c>
      <c r="U1316" s="78">
        <v>2288.65</v>
      </c>
      <c r="V1316" s="78">
        <v>2268.5300000000002</v>
      </c>
      <c r="W1316" s="78">
        <v>2268.5300000000002</v>
      </c>
      <c r="X1316" s="78">
        <v>43689616</v>
      </c>
    </row>
    <row r="1317" spans="1:24" x14ac:dyDescent="0.2">
      <c r="A1317" s="78" t="s">
        <v>1474</v>
      </c>
      <c r="B1317" s="78">
        <v>15.59</v>
      </c>
      <c r="C1317" s="78">
        <v>15.64</v>
      </c>
      <c r="D1317" s="78">
        <v>15.36</v>
      </c>
      <c r="E1317" s="78">
        <v>15.48</v>
      </c>
      <c r="F1317" s="78">
        <v>4053732</v>
      </c>
      <c r="G1317" s="78">
        <v>15.39</v>
      </c>
      <c r="H1317" s="78">
        <v>15.28</v>
      </c>
      <c r="I1317" s="78">
        <v>15.14</v>
      </c>
      <c r="J1317" s="78">
        <v>13.99</v>
      </c>
      <c r="K1317" s="78" t="s">
        <v>162</v>
      </c>
      <c r="L1317" s="78">
        <v>0</v>
      </c>
      <c r="M1317" s="78">
        <v>40537.32</v>
      </c>
      <c r="N1317" s="78">
        <v>55886.96</v>
      </c>
      <c r="O1317" s="78">
        <v>55850.29</v>
      </c>
      <c r="P1317" s="78">
        <v>79.88</v>
      </c>
      <c r="Q1317" s="78" t="s">
        <v>162</v>
      </c>
      <c r="R1317" s="78">
        <v>49.16</v>
      </c>
      <c r="S1317" s="78" t="s">
        <v>162</v>
      </c>
      <c r="T1317" s="78">
        <v>2266.08</v>
      </c>
      <c r="U1317" s="78">
        <v>2289.67</v>
      </c>
      <c r="V1317" s="78">
        <v>2259.1999999999998</v>
      </c>
      <c r="W1317" s="78">
        <v>2265.13</v>
      </c>
      <c r="X1317" s="78">
        <v>45103626</v>
      </c>
    </row>
    <row r="1318" spans="1:24" x14ac:dyDescent="0.2">
      <c r="A1318" s="78" t="s">
        <v>1475</v>
      </c>
      <c r="B1318" s="78">
        <v>15.47</v>
      </c>
      <c r="C1318" s="78">
        <v>15.49</v>
      </c>
      <c r="D1318" s="78">
        <v>15.21</v>
      </c>
      <c r="E1318" s="78">
        <v>15.26</v>
      </c>
      <c r="F1318" s="78">
        <v>4217888</v>
      </c>
      <c r="G1318" s="78">
        <v>15.41</v>
      </c>
      <c r="H1318" s="78">
        <v>15.27</v>
      </c>
      <c r="I1318" s="78">
        <v>15.2</v>
      </c>
      <c r="J1318" s="78">
        <v>14.02</v>
      </c>
      <c r="K1318" s="78" t="s">
        <v>162</v>
      </c>
      <c r="L1318" s="78">
        <v>0</v>
      </c>
      <c r="M1318" s="78">
        <v>42178.879999999997</v>
      </c>
      <c r="N1318" s="78">
        <v>58302.720000000001</v>
      </c>
      <c r="O1318" s="78">
        <v>54497.65</v>
      </c>
      <c r="P1318" s="78">
        <v>75.84</v>
      </c>
      <c r="Q1318" s="78" t="s">
        <v>162</v>
      </c>
      <c r="R1318" s="78">
        <v>54.7</v>
      </c>
      <c r="S1318" s="78" t="s">
        <v>162</v>
      </c>
      <c r="T1318" s="78">
        <v>2262.1</v>
      </c>
      <c r="U1318" s="78">
        <v>2269.5500000000002</v>
      </c>
      <c r="V1318" s="78">
        <v>2248.3000000000002</v>
      </c>
      <c r="W1318" s="78">
        <v>2250</v>
      </c>
      <c r="X1318" s="78">
        <v>40420397</v>
      </c>
    </row>
    <row r="1319" spans="1:24" x14ac:dyDescent="0.2">
      <c r="A1319" s="78" t="s">
        <v>1476</v>
      </c>
      <c r="B1319" s="78">
        <v>15.15</v>
      </c>
      <c r="C1319" s="78">
        <v>15.19</v>
      </c>
      <c r="D1319" s="78">
        <v>14.7</v>
      </c>
      <c r="E1319" s="78">
        <v>14.74</v>
      </c>
      <c r="F1319" s="78">
        <v>5861060</v>
      </c>
      <c r="G1319" s="78">
        <v>15.3</v>
      </c>
      <c r="H1319" s="78">
        <v>15.25</v>
      </c>
      <c r="I1319" s="78">
        <v>15.2</v>
      </c>
      <c r="J1319" s="78">
        <v>14.04</v>
      </c>
      <c r="K1319" s="78" t="s">
        <v>162</v>
      </c>
      <c r="L1319" s="78">
        <v>0</v>
      </c>
      <c r="M1319" s="78">
        <v>58610.6</v>
      </c>
      <c r="N1319" s="78">
        <v>49844.06</v>
      </c>
      <c r="O1319" s="78">
        <v>54916.69</v>
      </c>
      <c r="P1319" s="78">
        <v>57.11</v>
      </c>
      <c r="Q1319" s="78" t="s">
        <v>162</v>
      </c>
      <c r="R1319" s="78">
        <v>60.86</v>
      </c>
      <c r="S1319" s="78" t="s">
        <v>162</v>
      </c>
      <c r="T1319" s="78">
        <v>2245.86</v>
      </c>
      <c r="U1319" s="78">
        <v>2264.44</v>
      </c>
      <c r="V1319" s="78">
        <v>2235.4499999999998</v>
      </c>
      <c r="W1319" s="78">
        <v>2245.89</v>
      </c>
      <c r="X1319" s="78">
        <v>37437208</v>
      </c>
    </row>
    <row r="1320" spans="1:24" x14ac:dyDescent="0.2">
      <c r="A1320" s="78" t="s">
        <v>1477</v>
      </c>
      <c r="B1320" s="78">
        <v>14.73</v>
      </c>
      <c r="C1320" s="78">
        <v>15.18</v>
      </c>
      <c r="D1320" s="78">
        <v>14.63</v>
      </c>
      <c r="E1320" s="78">
        <v>15.18</v>
      </c>
      <c r="F1320" s="78">
        <v>8126594</v>
      </c>
      <c r="G1320" s="78">
        <v>15.24</v>
      </c>
      <c r="H1320" s="78">
        <v>15.24</v>
      </c>
      <c r="I1320" s="78">
        <v>15.22</v>
      </c>
      <c r="J1320" s="78">
        <v>14.07</v>
      </c>
      <c r="K1320" s="78" t="s">
        <v>162</v>
      </c>
      <c r="L1320" s="78">
        <v>0</v>
      </c>
      <c r="M1320" s="78">
        <v>81265.94</v>
      </c>
      <c r="N1320" s="78">
        <v>56939.58</v>
      </c>
      <c r="O1320" s="78">
        <v>57616.43</v>
      </c>
      <c r="P1320" s="78">
        <v>64.23</v>
      </c>
      <c r="Q1320" s="78" t="s">
        <v>162</v>
      </c>
      <c r="R1320" s="78">
        <v>73.709999999999994</v>
      </c>
      <c r="S1320" s="78" t="s">
        <v>162</v>
      </c>
      <c r="T1320" s="78">
        <v>2245.94</v>
      </c>
      <c r="U1320" s="78">
        <v>2279.5500000000002</v>
      </c>
      <c r="V1320" s="78">
        <v>2245.94</v>
      </c>
      <c r="W1320" s="78">
        <v>2279.5500000000002</v>
      </c>
      <c r="X1320" s="78">
        <v>36165504</v>
      </c>
    </row>
    <row r="1321" spans="1:24" x14ac:dyDescent="0.2">
      <c r="A1321" s="78" t="s">
        <v>1478</v>
      </c>
      <c r="B1321" s="78">
        <v>15.1</v>
      </c>
      <c r="C1321" s="78">
        <v>15.1</v>
      </c>
      <c r="D1321" s="78">
        <v>14.02</v>
      </c>
      <c r="E1321" s="78">
        <v>14.32</v>
      </c>
      <c r="F1321" s="78">
        <v>6943388</v>
      </c>
      <c r="G1321" s="78">
        <v>15</v>
      </c>
      <c r="H1321" s="78">
        <v>15.16</v>
      </c>
      <c r="I1321" s="78">
        <v>15.19</v>
      </c>
      <c r="J1321" s="78">
        <v>14.08</v>
      </c>
      <c r="K1321" s="78" t="s">
        <v>162</v>
      </c>
      <c r="L1321" s="78">
        <v>0</v>
      </c>
      <c r="M1321" s="78">
        <v>69433.88</v>
      </c>
      <c r="N1321" s="78">
        <v>58405.32</v>
      </c>
      <c r="O1321" s="78">
        <v>57283.77</v>
      </c>
      <c r="P1321" s="78">
        <v>69.010000000000005</v>
      </c>
      <c r="Q1321" s="78" t="s">
        <v>162</v>
      </c>
      <c r="R1321" s="78">
        <v>66.69</v>
      </c>
      <c r="S1321" s="78" t="s">
        <v>162</v>
      </c>
      <c r="T1321" s="78">
        <v>2282.0700000000002</v>
      </c>
      <c r="U1321" s="78">
        <v>2284.2800000000002</v>
      </c>
      <c r="V1321" s="78">
        <v>2138.7800000000002</v>
      </c>
      <c r="W1321" s="78">
        <v>2155.39</v>
      </c>
      <c r="X1321" s="78">
        <v>63315115</v>
      </c>
    </row>
    <row r="1322" spans="1:24" x14ac:dyDescent="0.2">
      <c r="A1322" s="78" t="s">
        <v>1479</v>
      </c>
      <c r="B1322" s="78">
        <v>14.32</v>
      </c>
      <c r="C1322" s="78">
        <v>14.35</v>
      </c>
      <c r="D1322" s="78">
        <v>14</v>
      </c>
      <c r="E1322" s="78">
        <v>14.17</v>
      </c>
      <c r="F1322" s="78">
        <v>3323153</v>
      </c>
      <c r="G1322" s="78">
        <v>14.73</v>
      </c>
      <c r="H1322" s="78">
        <v>15.06</v>
      </c>
      <c r="I1322" s="78">
        <v>15.15</v>
      </c>
      <c r="J1322" s="78">
        <v>14.08</v>
      </c>
      <c r="K1322" s="78" t="s">
        <v>162</v>
      </c>
      <c r="L1322" s="78">
        <v>0</v>
      </c>
      <c r="M1322" s="78">
        <v>33231.53</v>
      </c>
      <c r="N1322" s="78">
        <v>56944.17</v>
      </c>
      <c r="O1322" s="78">
        <v>56415.56</v>
      </c>
      <c r="P1322" s="78">
        <v>64.19</v>
      </c>
      <c r="Q1322" s="78" t="s">
        <v>162</v>
      </c>
      <c r="R1322" s="78">
        <v>71.28</v>
      </c>
      <c r="S1322" s="78" t="s">
        <v>162</v>
      </c>
      <c r="T1322" s="78">
        <v>2150.3200000000002</v>
      </c>
      <c r="U1322" s="78">
        <v>2166.6</v>
      </c>
      <c r="V1322" s="78">
        <v>2109.87</v>
      </c>
      <c r="W1322" s="78">
        <v>2139.7399999999998</v>
      </c>
      <c r="X1322" s="78">
        <v>43038521</v>
      </c>
    </row>
    <row r="1323" spans="1:24" x14ac:dyDescent="0.2">
      <c r="A1323" s="78" t="s">
        <v>1480</v>
      </c>
      <c r="B1323" s="78">
        <v>14.2</v>
      </c>
      <c r="C1323" s="78">
        <v>14.31</v>
      </c>
      <c r="D1323" s="78">
        <v>14.1</v>
      </c>
      <c r="E1323" s="78">
        <v>14.15</v>
      </c>
      <c r="F1323" s="78">
        <v>2070404</v>
      </c>
      <c r="G1323" s="78">
        <v>14.51</v>
      </c>
      <c r="H1323" s="78">
        <v>14.96</v>
      </c>
      <c r="I1323" s="78">
        <v>15.13</v>
      </c>
      <c r="J1323" s="78">
        <v>14.09</v>
      </c>
      <c r="K1323" s="78" t="s">
        <v>162</v>
      </c>
      <c r="L1323" s="78">
        <v>0</v>
      </c>
      <c r="M1323" s="78">
        <v>20704.04</v>
      </c>
      <c r="N1323" s="78">
        <v>52649.2</v>
      </c>
      <c r="O1323" s="78">
        <v>55475.96</v>
      </c>
      <c r="P1323" s="78">
        <v>67.78</v>
      </c>
      <c r="Q1323" s="78" t="s">
        <v>162</v>
      </c>
      <c r="R1323" s="78">
        <v>68.459999999999994</v>
      </c>
      <c r="S1323" s="78" t="s">
        <v>162</v>
      </c>
      <c r="T1323" s="78">
        <v>2144.27</v>
      </c>
      <c r="U1323" s="78">
        <v>2147.19</v>
      </c>
      <c r="V1323" s="78">
        <v>2109.13</v>
      </c>
      <c r="W1323" s="78">
        <v>2122.41</v>
      </c>
      <c r="X1323" s="78">
        <v>31654140</v>
      </c>
    </row>
    <row r="1324" spans="1:24" x14ac:dyDescent="0.2">
      <c r="A1324" s="78" t="s">
        <v>1481</v>
      </c>
      <c r="B1324" s="78">
        <v>14.05</v>
      </c>
      <c r="C1324" s="78">
        <v>14.17</v>
      </c>
      <c r="D1324" s="78">
        <v>13.55</v>
      </c>
      <c r="E1324" s="78">
        <v>14.11</v>
      </c>
      <c r="F1324" s="78">
        <v>2989148</v>
      </c>
      <c r="G1324" s="78">
        <v>14.39</v>
      </c>
      <c r="H1324" s="78">
        <v>14.84</v>
      </c>
      <c r="I1324" s="78">
        <v>15.06</v>
      </c>
      <c r="J1324" s="78">
        <v>14.1</v>
      </c>
      <c r="K1324" s="78" t="s">
        <v>162</v>
      </c>
      <c r="L1324" s="78">
        <v>0</v>
      </c>
      <c r="M1324" s="78">
        <v>29891.48</v>
      </c>
      <c r="N1324" s="78">
        <v>46905.38</v>
      </c>
      <c r="O1324" s="78">
        <v>48374.720000000001</v>
      </c>
      <c r="P1324" s="78">
        <v>70.540000000000006</v>
      </c>
      <c r="Q1324" s="78" t="s">
        <v>162</v>
      </c>
      <c r="R1324" s="78">
        <v>65.16</v>
      </c>
      <c r="S1324" s="78" t="s">
        <v>162</v>
      </c>
      <c r="T1324" s="78">
        <v>2113.67</v>
      </c>
      <c r="U1324" s="78">
        <v>2118.09</v>
      </c>
      <c r="V1324" s="78">
        <v>2066.1799999999998</v>
      </c>
      <c r="W1324" s="78">
        <v>2099.1799999999998</v>
      </c>
      <c r="X1324" s="78">
        <v>32837239</v>
      </c>
    </row>
    <row r="1325" spans="1:24" x14ac:dyDescent="0.2">
      <c r="A1325" s="78" t="s">
        <v>1482</v>
      </c>
      <c r="B1325" s="78">
        <v>14</v>
      </c>
      <c r="C1325" s="78">
        <v>14.45</v>
      </c>
      <c r="D1325" s="78">
        <v>13.85</v>
      </c>
      <c r="E1325" s="78">
        <v>14.39</v>
      </c>
      <c r="F1325" s="78">
        <v>2324098</v>
      </c>
      <c r="G1325" s="78">
        <v>14.23</v>
      </c>
      <c r="H1325" s="78">
        <v>14.73</v>
      </c>
      <c r="I1325" s="78">
        <v>15</v>
      </c>
      <c r="J1325" s="78">
        <v>14.11</v>
      </c>
      <c r="K1325" s="78" t="s">
        <v>162</v>
      </c>
      <c r="L1325" s="78">
        <v>0</v>
      </c>
      <c r="M1325" s="78">
        <v>23240.98</v>
      </c>
      <c r="N1325" s="78">
        <v>35300.379999999997</v>
      </c>
      <c r="O1325" s="78">
        <v>46119.98</v>
      </c>
      <c r="P1325" s="78">
        <v>70.52</v>
      </c>
      <c r="Q1325" s="78" t="s">
        <v>162</v>
      </c>
      <c r="R1325" s="78">
        <v>63.19</v>
      </c>
      <c r="S1325" s="78" t="s">
        <v>162</v>
      </c>
      <c r="T1325" s="78">
        <v>2096.5500000000002</v>
      </c>
      <c r="U1325" s="78">
        <v>2114.9499999999998</v>
      </c>
      <c r="V1325" s="78">
        <v>2094.12</v>
      </c>
      <c r="W1325" s="78">
        <v>2113.21</v>
      </c>
      <c r="X1325" s="78">
        <v>25102199</v>
      </c>
    </row>
    <row r="1326" spans="1:24" x14ac:dyDescent="0.2">
      <c r="A1326" s="78" t="s">
        <v>1483</v>
      </c>
      <c r="B1326" s="78">
        <v>14.25</v>
      </c>
      <c r="C1326" s="78">
        <v>14.44</v>
      </c>
      <c r="D1326" s="78">
        <v>14.17</v>
      </c>
      <c r="E1326" s="78">
        <v>14.33</v>
      </c>
      <c r="F1326" s="78">
        <v>1820442</v>
      </c>
      <c r="G1326" s="78">
        <v>14.23</v>
      </c>
      <c r="H1326" s="78">
        <v>14.61</v>
      </c>
      <c r="I1326" s="78">
        <v>14.95</v>
      </c>
      <c r="J1326" s="78">
        <v>14.14</v>
      </c>
      <c r="K1326" s="78" t="s">
        <v>162</v>
      </c>
      <c r="L1326" s="78">
        <v>0</v>
      </c>
      <c r="M1326" s="78">
        <v>18204.419999999998</v>
      </c>
      <c r="N1326" s="78">
        <v>25054.49</v>
      </c>
      <c r="O1326" s="78">
        <v>41729.910000000003</v>
      </c>
      <c r="P1326" s="78">
        <v>67.23</v>
      </c>
      <c r="Q1326" s="78" t="s">
        <v>162</v>
      </c>
      <c r="R1326" s="78">
        <v>57.22</v>
      </c>
      <c r="S1326" s="78" t="s">
        <v>162</v>
      </c>
      <c r="T1326" s="78">
        <v>2110.23</v>
      </c>
      <c r="U1326" s="78">
        <v>2117.62</v>
      </c>
      <c r="V1326" s="78">
        <v>2096.73</v>
      </c>
      <c r="W1326" s="78">
        <v>2108.31</v>
      </c>
      <c r="X1326" s="78">
        <v>26589353</v>
      </c>
    </row>
    <row r="1327" spans="1:24" x14ac:dyDescent="0.2">
      <c r="A1327" s="78" t="s">
        <v>1484</v>
      </c>
      <c r="B1327" s="78">
        <v>14.28</v>
      </c>
      <c r="C1327" s="78">
        <v>14.37</v>
      </c>
      <c r="D1327" s="78">
        <v>14.1</v>
      </c>
      <c r="E1327" s="78">
        <v>14.29</v>
      </c>
      <c r="F1327" s="78">
        <v>1675901</v>
      </c>
      <c r="G1327" s="78">
        <v>14.25</v>
      </c>
      <c r="H1327" s="78">
        <v>14.49</v>
      </c>
      <c r="I1327" s="78">
        <v>14.89</v>
      </c>
      <c r="J1327" s="78">
        <v>14.17</v>
      </c>
      <c r="K1327" s="78" t="s">
        <v>162</v>
      </c>
      <c r="L1327" s="78">
        <v>0</v>
      </c>
      <c r="M1327" s="78">
        <v>16759.009999999998</v>
      </c>
      <c r="N1327" s="78">
        <v>21759.99</v>
      </c>
      <c r="O1327" s="78">
        <v>39352.080000000002</v>
      </c>
      <c r="P1327" s="78">
        <v>66.209999999999994</v>
      </c>
      <c r="Q1327" s="78" t="s">
        <v>162</v>
      </c>
      <c r="R1327" s="78">
        <v>52.27</v>
      </c>
      <c r="S1327" s="78" t="s">
        <v>162</v>
      </c>
      <c r="T1327" s="78">
        <v>2107.62</v>
      </c>
      <c r="U1327" s="78">
        <v>2133.1799999999998</v>
      </c>
      <c r="V1327" s="78">
        <v>2102.27</v>
      </c>
      <c r="W1327" s="78">
        <v>2129.65</v>
      </c>
      <c r="X1327" s="78">
        <v>31872354</v>
      </c>
    </row>
    <row r="1328" spans="1:24" x14ac:dyDescent="0.2">
      <c r="A1328" s="78" t="s">
        <v>1485</v>
      </c>
      <c r="B1328" s="78">
        <v>14.23</v>
      </c>
      <c r="C1328" s="78">
        <v>14.66</v>
      </c>
      <c r="D1328" s="78">
        <v>14.22</v>
      </c>
      <c r="E1328" s="78">
        <v>14.52</v>
      </c>
      <c r="F1328" s="78">
        <v>3510533</v>
      </c>
      <c r="G1328" s="78">
        <v>14.33</v>
      </c>
      <c r="H1328" s="78">
        <v>14.42</v>
      </c>
      <c r="I1328" s="78">
        <v>14.85</v>
      </c>
      <c r="J1328" s="78">
        <v>14.2</v>
      </c>
      <c r="K1328" s="78" t="s">
        <v>162</v>
      </c>
      <c r="L1328" s="78">
        <v>0</v>
      </c>
      <c r="M1328" s="78">
        <v>35105.33</v>
      </c>
      <c r="N1328" s="78">
        <v>24640.240000000002</v>
      </c>
      <c r="O1328" s="78">
        <v>38644.720000000001</v>
      </c>
      <c r="P1328" s="78">
        <v>65.900000000000006</v>
      </c>
      <c r="Q1328" s="78" t="s">
        <v>162</v>
      </c>
      <c r="R1328" s="78">
        <v>54.83</v>
      </c>
      <c r="S1328" s="78" t="s">
        <v>162</v>
      </c>
      <c r="T1328" s="78">
        <v>2128.7399999999998</v>
      </c>
      <c r="U1328" s="78">
        <v>2129.33</v>
      </c>
      <c r="V1328" s="78">
        <v>2107.44</v>
      </c>
      <c r="W1328" s="78">
        <v>2109.06</v>
      </c>
      <c r="X1328" s="78">
        <v>28354310</v>
      </c>
    </row>
    <row r="1329" spans="1:24" x14ac:dyDescent="0.2">
      <c r="A1329" s="78" t="s">
        <v>1486</v>
      </c>
      <c r="B1329" s="78">
        <v>14.35</v>
      </c>
      <c r="C1329" s="78">
        <v>14.73</v>
      </c>
      <c r="D1329" s="78">
        <v>14.01</v>
      </c>
      <c r="E1329" s="78">
        <v>14.63</v>
      </c>
      <c r="F1329" s="78">
        <v>4418866</v>
      </c>
      <c r="G1329" s="78">
        <v>14.43</v>
      </c>
      <c r="H1329" s="78">
        <v>14.41</v>
      </c>
      <c r="I1329" s="78">
        <v>14.83</v>
      </c>
      <c r="J1329" s="78">
        <v>14.23</v>
      </c>
      <c r="K1329" s="78" t="s">
        <v>162</v>
      </c>
      <c r="L1329" s="78">
        <v>0</v>
      </c>
      <c r="M1329" s="78">
        <v>44188.66</v>
      </c>
      <c r="N1329" s="78">
        <v>27499.68</v>
      </c>
      <c r="O1329" s="78">
        <v>37202.53</v>
      </c>
      <c r="P1329" s="78">
        <v>65.41</v>
      </c>
      <c r="Q1329" s="78" t="s">
        <v>162</v>
      </c>
      <c r="R1329" s="78">
        <v>57.54</v>
      </c>
      <c r="S1329" s="78" t="s">
        <v>162</v>
      </c>
      <c r="T1329" s="78">
        <v>2102.2399999999998</v>
      </c>
      <c r="U1329" s="78">
        <v>2130.59</v>
      </c>
      <c r="V1329" s="78">
        <v>2083.98</v>
      </c>
      <c r="W1329" s="78">
        <v>2130.59</v>
      </c>
      <c r="X1329" s="78">
        <v>26546575</v>
      </c>
    </row>
    <row r="1330" spans="1:24" x14ac:dyDescent="0.2">
      <c r="A1330" s="78" t="s">
        <v>1487</v>
      </c>
      <c r="B1330" s="78">
        <v>14.54</v>
      </c>
      <c r="C1330" s="78">
        <v>14.75</v>
      </c>
      <c r="D1330" s="78">
        <v>14.49</v>
      </c>
      <c r="E1330" s="78">
        <v>14.7</v>
      </c>
      <c r="F1330" s="78">
        <v>2628847</v>
      </c>
      <c r="G1330" s="78">
        <v>14.49</v>
      </c>
      <c r="H1330" s="78">
        <v>14.36</v>
      </c>
      <c r="I1330" s="78">
        <v>14.8</v>
      </c>
      <c r="J1330" s="78">
        <v>14.26</v>
      </c>
      <c r="K1330" s="78" t="s">
        <v>162</v>
      </c>
      <c r="L1330" s="78">
        <v>0</v>
      </c>
      <c r="M1330" s="78">
        <v>26288.47</v>
      </c>
      <c r="N1330" s="78">
        <v>28109.18</v>
      </c>
      <c r="O1330" s="78">
        <v>31704.78</v>
      </c>
      <c r="P1330" s="78">
        <v>66.28</v>
      </c>
      <c r="Q1330" s="78" t="s">
        <v>162</v>
      </c>
      <c r="R1330" s="78">
        <v>66.8</v>
      </c>
      <c r="S1330" s="78" t="s">
        <v>162</v>
      </c>
      <c r="T1330" s="78">
        <v>2128.64</v>
      </c>
      <c r="U1330" s="78">
        <v>2154.5100000000002</v>
      </c>
      <c r="V1330" s="78">
        <v>2128.2199999999998</v>
      </c>
      <c r="W1330" s="78">
        <v>2154.5100000000002</v>
      </c>
      <c r="X1330" s="78">
        <v>33634362</v>
      </c>
    </row>
    <row r="1331" spans="1:24" x14ac:dyDescent="0.2">
      <c r="A1331" s="78" t="s">
        <v>1488</v>
      </c>
      <c r="B1331" s="78">
        <v>14.7</v>
      </c>
      <c r="C1331" s="78">
        <v>14.79</v>
      </c>
      <c r="D1331" s="78">
        <v>14.52</v>
      </c>
      <c r="E1331" s="78">
        <v>14.69</v>
      </c>
      <c r="F1331" s="78">
        <v>4274752</v>
      </c>
      <c r="G1331" s="78">
        <v>14.57</v>
      </c>
      <c r="H1331" s="78">
        <v>14.4</v>
      </c>
      <c r="I1331" s="78">
        <v>14.78</v>
      </c>
      <c r="J1331" s="78">
        <v>14.29</v>
      </c>
      <c r="K1331" s="78" t="s">
        <v>162</v>
      </c>
      <c r="L1331" s="78">
        <v>0</v>
      </c>
      <c r="M1331" s="78">
        <v>42747.519999999997</v>
      </c>
      <c r="N1331" s="78">
        <v>33017.800000000003</v>
      </c>
      <c r="O1331" s="78">
        <v>29036.14</v>
      </c>
      <c r="P1331" s="78">
        <v>69.41</v>
      </c>
      <c r="Q1331" s="78" t="s">
        <v>162</v>
      </c>
      <c r="R1331" s="78">
        <v>67</v>
      </c>
      <c r="S1331" s="78" t="s">
        <v>162</v>
      </c>
      <c r="T1331" s="78">
        <v>2155.39</v>
      </c>
      <c r="U1331" s="78">
        <v>2164.63</v>
      </c>
      <c r="V1331" s="78">
        <v>2136.83</v>
      </c>
      <c r="W1331" s="78">
        <v>2137</v>
      </c>
      <c r="X1331" s="78">
        <v>32552437</v>
      </c>
    </row>
    <row r="1332" spans="1:24" x14ac:dyDescent="0.2">
      <c r="A1332" s="78" t="s">
        <v>1489</v>
      </c>
      <c r="B1332" s="78">
        <v>14.57</v>
      </c>
      <c r="C1332" s="78">
        <v>14.68</v>
      </c>
      <c r="D1332" s="78">
        <v>14.38</v>
      </c>
      <c r="E1332" s="78">
        <v>14.48</v>
      </c>
      <c r="F1332" s="78">
        <v>2316922</v>
      </c>
      <c r="G1332" s="78">
        <v>14.6</v>
      </c>
      <c r="H1332" s="78">
        <v>14.43</v>
      </c>
      <c r="I1332" s="78">
        <v>14.74</v>
      </c>
      <c r="J1332" s="78">
        <v>14.32</v>
      </c>
      <c r="K1332" s="78" t="s">
        <v>162</v>
      </c>
      <c r="L1332" s="78">
        <v>0</v>
      </c>
      <c r="M1332" s="78">
        <v>23169.22</v>
      </c>
      <c r="N1332" s="78">
        <v>34299.839999999997</v>
      </c>
      <c r="O1332" s="78">
        <v>28029.91</v>
      </c>
      <c r="P1332" s="78">
        <v>70.02</v>
      </c>
      <c r="Q1332" s="78" t="s">
        <v>162</v>
      </c>
      <c r="R1332" s="78">
        <v>62.96</v>
      </c>
      <c r="S1332" s="78" t="s">
        <v>162</v>
      </c>
      <c r="T1332" s="78">
        <v>2134.6</v>
      </c>
      <c r="U1332" s="78">
        <v>2139.1999999999998</v>
      </c>
      <c r="V1332" s="78">
        <v>2103.4</v>
      </c>
      <c r="W1332" s="78">
        <v>2103.4</v>
      </c>
      <c r="X1332" s="78">
        <v>29775196</v>
      </c>
    </row>
    <row r="1333" spans="1:24" x14ac:dyDescent="0.2">
      <c r="A1333" s="78" t="s">
        <v>1490</v>
      </c>
      <c r="B1333" s="78">
        <v>14.45</v>
      </c>
      <c r="C1333" s="78">
        <v>14.55</v>
      </c>
      <c r="D1333" s="78">
        <v>14.36</v>
      </c>
      <c r="E1333" s="78">
        <v>14.5</v>
      </c>
      <c r="F1333" s="78">
        <v>1239606</v>
      </c>
      <c r="G1333" s="78">
        <v>14.6</v>
      </c>
      <c r="H1333" s="78">
        <v>14.46</v>
      </c>
      <c r="I1333" s="78">
        <v>14.71</v>
      </c>
      <c r="J1333" s="78">
        <v>14.36</v>
      </c>
      <c r="K1333" s="78" t="s">
        <v>162</v>
      </c>
      <c r="L1333" s="78">
        <v>0</v>
      </c>
      <c r="M1333" s="78">
        <v>12396.06</v>
      </c>
      <c r="N1333" s="78">
        <v>29757.99</v>
      </c>
      <c r="O1333" s="78">
        <v>27199.119999999999</v>
      </c>
      <c r="P1333" s="78">
        <v>68.36</v>
      </c>
      <c r="Q1333" s="78" t="s">
        <v>162</v>
      </c>
      <c r="R1333" s="78">
        <v>64.77</v>
      </c>
      <c r="S1333" s="78" t="s">
        <v>162</v>
      </c>
      <c r="T1333" s="78">
        <v>2098.77</v>
      </c>
      <c r="U1333" s="78">
        <v>2123.87</v>
      </c>
      <c r="V1333" s="78">
        <v>2097.91</v>
      </c>
      <c r="W1333" s="78">
        <v>2123.84</v>
      </c>
      <c r="X1333" s="78">
        <v>25919437</v>
      </c>
    </row>
    <row r="1334" spans="1:24" x14ac:dyDescent="0.2">
      <c r="A1334" s="78" t="s">
        <v>1491</v>
      </c>
      <c r="B1334" s="78">
        <v>14.5</v>
      </c>
      <c r="C1334" s="78">
        <v>14.82</v>
      </c>
      <c r="D1334" s="78">
        <v>14.34</v>
      </c>
      <c r="E1334" s="78">
        <v>14.78</v>
      </c>
      <c r="F1334" s="78">
        <v>3726556</v>
      </c>
      <c r="G1334" s="78">
        <v>14.63</v>
      </c>
      <c r="H1334" s="78">
        <v>14.53</v>
      </c>
      <c r="I1334" s="78">
        <v>14.69</v>
      </c>
      <c r="J1334" s="78">
        <v>14.4</v>
      </c>
      <c r="K1334" s="78" t="s">
        <v>162</v>
      </c>
      <c r="L1334" s="78">
        <v>0</v>
      </c>
      <c r="M1334" s="78">
        <v>37265.56</v>
      </c>
      <c r="N1334" s="78">
        <v>28373.37</v>
      </c>
      <c r="O1334" s="78">
        <v>27936.52</v>
      </c>
      <c r="P1334" s="78">
        <v>60.12</v>
      </c>
      <c r="Q1334" s="78" t="s">
        <v>162</v>
      </c>
      <c r="R1334" s="78">
        <v>65.89</v>
      </c>
      <c r="S1334" s="78" t="s">
        <v>162</v>
      </c>
      <c r="T1334" s="78">
        <v>2126.79</v>
      </c>
      <c r="U1334" s="78">
        <v>2200.92</v>
      </c>
      <c r="V1334" s="78">
        <v>2112.25</v>
      </c>
      <c r="W1334" s="78">
        <v>2193.21</v>
      </c>
      <c r="X1334" s="78">
        <v>47469910</v>
      </c>
    </row>
    <row r="1335" spans="1:24" x14ac:dyDescent="0.2">
      <c r="A1335" s="78" t="s">
        <v>1492</v>
      </c>
      <c r="B1335" s="78">
        <v>14.75</v>
      </c>
      <c r="C1335" s="78">
        <v>14.86</v>
      </c>
      <c r="D1335" s="78">
        <v>14.7</v>
      </c>
      <c r="E1335" s="78">
        <v>14.75</v>
      </c>
      <c r="F1335" s="78">
        <v>1967201</v>
      </c>
      <c r="G1335" s="78">
        <v>14.64</v>
      </c>
      <c r="H1335" s="78">
        <v>14.57</v>
      </c>
      <c r="I1335" s="78">
        <v>14.65</v>
      </c>
      <c r="J1335" s="78">
        <v>14.43</v>
      </c>
      <c r="K1335" s="78" t="s">
        <v>162</v>
      </c>
      <c r="L1335" s="78">
        <v>0</v>
      </c>
      <c r="M1335" s="78">
        <v>19672.009999999998</v>
      </c>
      <c r="N1335" s="78">
        <v>27050.07</v>
      </c>
      <c r="O1335" s="78">
        <v>27579.62</v>
      </c>
      <c r="P1335" s="78">
        <v>62.45</v>
      </c>
      <c r="Q1335" s="78" t="s">
        <v>162</v>
      </c>
      <c r="R1335" s="78">
        <v>69.040000000000006</v>
      </c>
      <c r="S1335" s="78" t="s">
        <v>162</v>
      </c>
      <c r="T1335" s="78">
        <v>2195.02</v>
      </c>
      <c r="U1335" s="78">
        <v>2211.0100000000002</v>
      </c>
      <c r="V1335" s="78">
        <v>2192.9699999999998</v>
      </c>
      <c r="W1335" s="78">
        <v>2201.1</v>
      </c>
      <c r="X1335" s="78">
        <v>41894229</v>
      </c>
    </row>
    <row r="1336" spans="1:24" x14ac:dyDescent="0.2">
      <c r="A1336" s="78" t="s">
        <v>1493</v>
      </c>
      <c r="B1336" s="78">
        <v>14.68</v>
      </c>
      <c r="C1336" s="78">
        <v>14.83</v>
      </c>
      <c r="D1336" s="78">
        <v>14.66</v>
      </c>
      <c r="E1336" s="78">
        <v>14.74</v>
      </c>
      <c r="F1336" s="78">
        <v>2184274</v>
      </c>
      <c r="G1336" s="78">
        <v>14.65</v>
      </c>
      <c r="H1336" s="78">
        <v>14.61</v>
      </c>
      <c r="I1336" s="78">
        <v>14.61</v>
      </c>
      <c r="J1336" s="78">
        <v>14.47</v>
      </c>
      <c r="K1336" s="78" t="s">
        <v>162</v>
      </c>
      <c r="L1336" s="78">
        <v>0</v>
      </c>
      <c r="M1336" s="78">
        <v>21842.74</v>
      </c>
      <c r="N1336" s="78">
        <v>22869.119999999999</v>
      </c>
      <c r="O1336" s="78">
        <v>27943.46</v>
      </c>
      <c r="P1336" s="78">
        <v>68.37</v>
      </c>
      <c r="Q1336" s="78" t="s">
        <v>162</v>
      </c>
      <c r="R1336" s="78">
        <v>63.1</v>
      </c>
      <c r="S1336" s="78" t="s">
        <v>162</v>
      </c>
      <c r="T1336" s="78">
        <v>2200.2399999999998</v>
      </c>
      <c r="U1336" s="78">
        <v>2218.29</v>
      </c>
      <c r="V1336" s="78">
        <v>2195.37</v>
      </c>
      <c r="W1336" s="78">
        <v>2208.1999999999998</v>
      </c>
      <c r="X1336" s="78">
        <v>38309641</v>
      </c>
    </row>
    <row r="1337" spans="1:24" x14ac:dyDescent="0.2">
      <c r="A1337" s="78" t="s">
        <v>1494</v>
      </c>
      <c r="B1337" s="78">
        <v>14.75</v>
      </c>
      <c r="C1337" s="78">
        <v>14.75</v>
      </c>
      <c r="D1337" s="78">
        <v>14.58</v>
      </c>
      <c r="E1337" s="78">
        <v>14.66</v>
      </c>
      <c r="F1337" s="78">
        <v>1760924</v>
      </c>
      <c r="G1337" s="78">
        <v>14.69</v>
      </c>
      <c r="H1337" s="78">
        <v>14.64</v>
      </c>
      <c r="I1337" s="78">
        <v>14.57</v>
      </c>
      <c r="J1337" s="78">
        <v>14.5</v>
      </c>
      <c r="K1337" s="78" t="s">
        <v>162</v>
      </c>
      <c r="L1337" s="78">
        <v>0</v>
      </c>
      <c r="M1337" s="78">
        <v>17609.240000000002</v>
      </c>
      <c r="N1337" s="78">
        <v>21757.119999999999</v>
      </c>
      <c r="O1337" s="78">
        <v>28028.48</v>
      </c>
      <c r="P1337" s="78">
        <v>63.89</v>
      </c>
      <c r="Q1337" s="78" t="s">
        <v>162</v>
      </c>
      <c r="R1337" s="78">
        <v>63.63</v>
      </c>
      <c r="S1337" s="78" t="s">
        <v>162</v>
      </c>
      <c r="T1337" s="78">
        <v>2204.9499999999998</v>
      </c>
      <c r="U1337" s="78">
        <v>2213.3000000000002</v>
      </c>
      <c r="V1337" s="78">
        <v>2191.9299999999998</v>
      </c>
      <c r="W1337" s="78">
        <v>2201.59</v>
      </c>
      <c r="X1337" s="78">
        <v>37873956</v>
      </c>
    </row>
    <row r="1338" spans="1:24" x14ac:dyDescent="0.2">
      <c r="A1338" s="78" t="s">
        <v>1495</v>
      </c>
      <c r="B1338" s="78">
        <v>14.63</v>
      </c>
      <c r="C1338" s="78">
        <v>14.68</v>
      </c>
      <c r="D1338" s="78">
        <v>14.43</v>
      </c>
      <c r="E1338" s="78">
        <v>14.59</v>
      </c>
      <c r="F1338" s="78">
        <v>1997140</v>
      </c>
      <c r="G1338" s="78">
        <v>14.7</v>
      </c>
      <c r="H1338" s="78">
        <v>14.65</v>
      </c>
      <c r="I1338" s="78">
        <v>14.54</v>
      </c>
      <c r="J1338" s="78">
        <v>14.53</v>
      </c>
      <c r="K1338" s="78" t="s">
        <v>162</v>
      </c>
      <c r="L1338" s="78">
        <v>0</v>
      </c>
      <c r="M1338" s="78">
        <v>19971.400000000001</v>
      </c>
      <c r="N1338" s="78">
        <v>23272.19</v>
      </c>
      <c r="O1338" s="78">
        <v>26515.09</v>
      </c>
      <c r="P1338" s="78">
        <v>64.599999999999994</v>
      </c>
      <c r="Q1338" s="78" t="s">
        <v>162</v>
      </c>
      <c r="R1338" s="78">
        <v>64.709999999999994</v>
      </c>
      <c r="S1338" s="78" t="s">
        <v>162</v>
      </c>
      <c r="T1338" s="78">
        <v>2200.6799999999998</v>
      </c>
      <c r="U1338" s="78">
        <v>2211.06</v>
      </c>
      <c r="V1338" s="78">
        <v>2194.11</v>
      </c>
      <c r="W1338" s="78">
        <v>2204.56</v>
      </c>
      <c r="X1338" s="78">
        <v>34079969</v>
      </c>
    </row>
    <row r="1339" spans="1:24" x14ac:dyDescent="0.2">
      <c r="A1339" s="78" t="s">
        <v>1496</v>
      </c>
      <c r="B1339" s="78">
        <v>14.57</v>
      </c>
      <c r="C1339" s="78">
        <v>14.7</v>
      </c>
      <c r="D1339" s="78">
        <v>14.37</v>
      </c>
      <c r="E1339" s="78">
        <v>14.39</v>
      </c>
      <c r="F1339" s="78">
        <v>1394622</v>
      </c>
      <c r="G1339" s="78">
        <v>14.63</v>
      </c>
      <c r="H1339" s="78">
        <v>14.63</v>
      </c>
      <c r="I1339" s="78">
        <v>14.52</v>
      </c>
      <c r="J1339" s="78">
        <v>14.54</v>
      </c>
      <c r="K1339" s="78" t="s">
        <v>162</v>
      </c>
      <c r="L1339" s="78">
        <v>0</v>
      </c>
      <c r="M1339" s="78">
        <v>13946.22</v>
      </c>
      <c r="N1339" s="78">
        <v>18608.32</v>
      </c>
      <c r="O1339" s="78">
        <v>23490.84</v>
      </c>
      <c r="P1339" s="78">
        <v>64.709999999999994</v>
      </c>
      <c r="Q1339" s="78" t="s">
        <v>162</v>
      </c>
      <c r="R1339" s="78">
        <v>61.02</v>
      </c>
      <c r="S1339" s="78" t="s">
        <v>162</v>
      </c>
      <c r="T1339" s="78">
        <v>2205.58</v>
      </c>
      <c r="U1339" s="78">
        <v>2213.41</v>
      </c>
      <c r="V1339" s="78">
        <v>2167.4</v>
      </c>
      <c r="W1339" s="78">
        <v>2167.4</v>
      </c>
      <c r="X1339" s="78">
        <v>37116421</v>
      </c>
    </row>
    <row r="1340" spans="1:24" x14ac:dyDescent="0.2">
      <c r="A1340" s="78" t="s">
        <v>1497</v>
      </c>
      <c r="B1340" s="78">
        <v>14.43</v>
      </c>
      <c r="C1340" s="78">
        <v>14.53</v>
      </c>
      <c r="D1340" s="78">
        <v>14.31</v>
      </c>
      <c r="E1340" s="78">
        <v>14.43</v>
      </c>
      <c r="F1340" s="78">
        <v>1651163</v>
      </c>
      <c r="G1340" s="78">
        <v>14.56</v>
      </c>
      <c r="H1340" s="78">
        <v>14.6</v>
      </c>
      <c r="I1340" s="78">
        <v>14.48</v>
      </c>
      <c r="J1340" s="78">
        <v>14.56</v>
      </c>
      <c r="K1340" s="78" t="s">
        <v>162</v>
      </c>
      <c r="L1340" s="78">
        <v>0</v>
      </c>
      <c r="M1340" s="78">
        <v>16511.63</v>
      </c>
      <c r="N1340" s="78">
        <v>17976.25</v>
      </c>
      <c r="O1340" s="78">
        <v>22513.16</v>
      </c>
      <c r="P1340" s="78">
        <v>63.81</v>
      </c>
      <c r="Q1340" s="78" t="s">
        <v>162</v>
      </c>
      <c r="R1340" s="78">
        <v>57.96</v>
      </c>
      <c r="S1340" s="78" t="s">
        <v>162</v>
      </c>
      <c r="T1340" s="78">
        <v>2168.34</v>
      </c>
      <c r="U1340" s="78">
        <v>2186.7399999999998</v>
      </c>
      <c r="V1340" s="78">
        <v>2160.3000000000002</v>
      </c>
      <c r="W1340" s="78">
        <v>2174.16</v>
      </c>
      <c r="X1340" s="78">
        <v>30192240</v>
      </c>
    </row>
    <row r="1341" spans="1:24" x14ac:dyDescent="0.2">
      <c r="A1341" s="78" t="s">
        <v>1498</v>
      </c>
      <c r="B1341" s="78">
        <v>14.41</v>
      </c>
      <c r="C1341" s="78">
        <v>14.67</v>
      </c>
      <c r="D1341" s="78">
        <v>14.38</v>
      </c>
      <c r="E1341" s="78">
        <v>14.51</v>
      </c>
      <c r="F1341" s="78">
        <v>2253549</v>
      </c>
      <c r="G1341" s="78">
        <v>14.52</v>
      </c>
      <c r="H1341" s="78">
        <v>14.58</v>
      </c>
      <c r="I1341" s="78">
        <v>14.49</v>
      </c>
      <c r="J1341" s="78">
        <v>14.59</v>
      </c>
      <c r="K1341" s="78" t="s">
        <v>162</v>
      </c>
      <c r="L1341" s="78">
        <v>0</v>
      </c>
      <c r="M1341" s="78">
        <v>22535.49</v>
      </c>
      <c r="N1341" s="78">
        <v>18114.8</v>
      </c>
      <c r="O1341" s="78">
        <v>20491.96</v>
      </c>
      <c r="P1341" s="78">
        <v>65.31</v>
      </c>
      <c r="Q1341" s="78" t="s">
        <v>162</v>
      </c>
      <c r="R1341" s="78">
        <v>59.87</v>
      </c>
      <c r="S1341" s="78" t="s">
        <v>162</v>
      </c>
      <c r="T1341" s="78">
        <v>2178.5300000000002</v>
      </c>
      <c r="U1341" s="78">
        <v>2204.8000000000002</v>
      </c>
      <c r="V1341" s="78">
        <v>2176.35</v>
      </c>
      <c r="W1341" s="78">
        <v>2192.17</v>
      </c>
      <c r="X1341" s="78">
        <v>34558486</v>
      </c>
    </row>
    <row r="1342" spans="1:24" x14ac:dyDescent="0.2">
      <c r="A1342" s="78" t="s">
        <v>1499</v>
      </c>
      <c r="B1342" s="78">
        <v>14.51</v>
      </c>
      <c r="C1342" s="78">
        <v>14.84</v>
      </c>
      <c r="D1342" s="78">
        <v>14.5</v>
      </c>
      <c r="E1342" s="78">
        <v>14.81</v>
      </c>
      <c r="F1342" s="78">
        <v>4030646</v>
      </c>
      <c r="G1342" s="78">
        <v>14.55</v>
      </c>
      <c r="H1342" s="78">
        <v>14.62</v>
      </c>
      <c r="I1342" s="78">
        <v>14.52</v>
      </c>
      <c r="J1342" s="78">
        <v>14.61</v>
      </c>
      <c r="K1342" s="78" t="s">
        <v>162</v>
      </c>
      <c r="L1342" s="78">
        <v>0</v>
      </c>
      <c r="M1342" s="78">
        <v>40306.46</v>
      </c>
      <c r="N1342" s="78">
        <v>22654.240000000002</v>
      </c>
      <c r="O1342" s="78">
        <v>22205.68</v>
      </c>
      <c r="P1342" s="78">
        <v>72.3</v>
      </c>
      <c r="Q1342" s="78" t="s">
        <v>162</v>
      </c>
      <c r="R1342" s="78">
        <v>59.78</v>
      </c>
      <c r="S1342" s="78" t="s">
        <v>162</v>
      </c>
      <c r="T1342" s="78">
        <v>2179.0100000000002</v>
      </c>
      <c r="U1342" s="78">
        <v>2183.73</v>
      </c>
      <c r="V1342" s="78">
        <v>2152.11</v>
      </c>
      <c r="W1342" s="78">
        <v>2180.66</v>
      </c>
      <c r="X1342" s="78">
        <v>38573294</v>
      </c>
    </row>
    <row r="1343" spans="1:24" x14ac:dyDescent="0.2">
      <c r="A1343" s="78" t="s">
        <v>1500</v>
      </c>
      <c r="B1343" s="78">
        <v>14.8</v>
      </c>
      <c r="C1343" s="78">
        <v>15.13</v>
      </c>
      <c r="D1343" s="78">
        <v>14.72</v>
      </c>
      <c r="E1343" s="78">
        <v>14.91</v>
      </c>
      <c r="F1343" s="78">
        <v>3953306</v>
      </c>
      <c r="G1343" s="78">
        <v>14.61</v>
      </c>
      <c r="H1343" s="78">
        <v>14.66</v>
      </c>
      <c r="I1343" s="78">
        <v>14.56</v>
      </c>
      <c r="J1343" s="78">
        <v>14.63</v>
      </c>
      <c r="K1343" s="78" t="s">
        <v>162</v>
      </c>
      <c r="L1343" s="78">
        <v>0</v>
      </c>
      <c r="M1343" s="78">
        <v>39533.06</v>
      </c>
      <c r="N1343" s="78">
        <v>26566.57</v>
      </c>
      <c r="O1343" s="78">
        <v>24919.38</v>
      </c>
      <c r="P1343" s="78">
        <v>72.8</v>
      </c>
      <c r="Q1343" s="78" t="s">
        <v>162</v>
      </c>
      <c r="R1343" s="78">
        <v>56.69</v>
      </c>
      <c r="S1343" s="78" t="s">
        <v>162</v>
      </c>
      <c r="T1343" s="78">
        <v>2186</v>
      </c>
      <c r="U1343" s="78">
        <v>2211.63</v>
      </c>
      <c r="V1343" s="78">
        <v>2182.11</v>
      </c>
      <c r="W1343" s="78">
        <v>2189.75</v>
      </c>
      <c r="X1343" s="78">
        <v>39402495</v>
      </c>
    </row>
    <row r="1344" spans="1:24" x14ac:dyDescent="0.2">
      <c r="A1344" s="78" t="s">
        <v>1501</v>
      </c>
      <c r="B1344" s="78">
        <v>14.88</v>
      </c>
      <c r="C1344" s="78">
        <v>15.26</v>
      </c>
      <c r="D1344" s="78">
        <v>14.81</v>
      </c>
      <c r="E1344" s="78">
        <v>15.24</v>
      </c>
      <c r="F1344" s="78">
        <v>4156593</v>
      </c>
      <c r="G1344" s="78">
        <v>14.78</v>
      </c>
      <c r="H1344" s="78">
        <v>14.7</v>
      </c>
      <c r="I1344" s="78">
        <v>14.62</v>
      </c>
      <c r="J1344" s="78">
        <v>14.65</v>
      </c>
      <c r="K1344" s="78" t="s">
        <v>162</v>
      </c>
      <c r="L1344" s="78">
        <v>0</v>
      </c>
      <c r="M1344" s="78">
        <v>41565.93</v>
      </c>
      <c r="N1344" s="78">
        <v>32090.51</v>
      </c>
      <c r="O1344" s="78">
        <v>25349.42</v>
      </c>
      <c r="P1344" s="78">
        <v>72.5</v>
      </c>
      <c r="Q1344" s="78" t="s">
        <v>162</v>
      </c>
      <c r="R1344" s="78">
        <v>58.26</v>
      </c>
      <c r="S1344" s="78" t="s">
        <v>162</v>
      </c>
      <c r="T1344" s="78">
        <v>2187.7199999999998</v>
      </c>
      <c r="U1344" s="78">
        <v>2209.25</v>
      </c>
      <c r="V1344" s="78">
        <v>2183.81</v>
      </c>
      <c r="W1344" s="78">
        <v>2193.1999999999998</v>
      </c>
      <c r="X1344" s="78">
        <v>37814785</v>
      </c>
    </row>
    <row r="1345" spans="1:24" x14ac:dyDescent="0.2">
      <c r="A1345" s="78" t="s">
        <v>1502</v>
      </c>
      <c r="B1345" s="78">
        <v>15.07</v>
      </c>
      <c r="C1345" s="78">
        <v>15.17</v>
      </c>
      <c r="D1345" s="78">
        <v>14.85</v>
      </c>
      <c r="E1345" s="78">
        <v>14.93</v>
      </c>
      <c r="F1345" s="78">
        <v>3429433</v>
      </c>
      <c r="G1345" s="78">
        <v>14.88</v>
      </c>
      <c r="H1345" s="78">
        <v>14.72</v>
      </c>
      <c r="I1345" s="78">
        <v>14.64</v>
      </c>
      <c r="J1345" s="78">
        <v>14.67</v>
      </c>
      <c r="K1345" s="78" t="s">
        <v>162</v>
      </c>
      <c r="L1345" s="78">
        <v>0</v>
      </c>
      <c r="M1345" s="78">
        <v>34294.33</v>
      </c>
      <c r="N1345" s="78">
        <v>35647.050000000003</v>
      </c>
      <c r="O1345" s="78">
        <v>26811.65</v>
      </c>
      <c r="P1345" s="78">
        <v>63.71</v>
      </c>
      <c r="Q1345" s="78" t="s">
        <v>162</v>
      </c>
      <c r="R1345" s="78">
        <v>50.07</v>
      </c>
      <c r="S1345" s="78" t="s">
        <v>162</v>
      </c>
      <c r="T1345" s="78">
        <v>2197.4899999999998</v>
      </c>
      <c r="U1345" s="78">
        <v>2210.4</v>
      </c>
      <c r="V1345" s="78">
        <v>2193.0700000000002</v>
      </c>
      <c r="W1345" s="78">
        <v>2195.5300000000002</v>
      </c>
      <c r="X1345" s="78">
        <v>36388415</v>
      </c>
    </row>
    <row r="1346" spans="1:24" x14ac:dyDescent="0.2">
      <c r="A1346" s="78" t="s">
        <v>1503</v>
      </c>
      <c r="B1346" s="78">
        <v>14.92</v>
      </c>
      <c r="C1346" s="78">
        <v>14.92</v>
      </c>
      <c r="D1346" s="78">
        <v>14.61</v>
      </c>
      <c r="E1346" s="78">
        <v>14.8</v>
      </c>
      <c r="F1346" s="78">
        <v>2732269</v>
      </c>
      <c r="G1346" s="78">
        <v>14.94</v>
      </c>
      <c r="H1346" s="78">
        <v>14.73</v>
      </c>
      <c r="I1346" s="78">
        <v>14.67</v>
      </c>
      <c r="J1346" s="78">
        <v>14.68</v>
      </c>
      <c r="K1346" s="78" t="s">
        <v>162</v>
      </c>
      <c r="L1346" s="78">
        <v>0</v>
      </c>
      <c r="M1346" s="78">
        <v>27322.69</v>
      </c>
      <c r="N1346" s="78">
        <v>36604.49</v>
      </c>
      <c r="O1346" s="78">
        <v>27359.64</v>
      </c>
      <c r="P1346" s="78">
        <v>60.92</v>
      </c>
      <c r="Q1346" s="78" t="s">
        <v>162</v>
      </c>
      <c r="R1346" s="78">
        <v>54.6</v>
      </c>
      <c r="S1346" s="78" t="s">
        <v>162</v>
      </c>
      <c r="T1346" s="78">
        <v>2194.61</v>
      </c>
      <c r="U1346" s="78">
        <v>2198.25</v>
      </c>
      <c r="V1346" s="78">
        <v>2175.84</v>
      </c>
      <c r="W1346" s="78">
        <v>2191.7600000000002</v>
      </c>
      <c r="X1346" s="78">
        <v>34232360</v>
      </c>
    </row>
    <row r="1347" spans="1:24" x14ac:dyDescent="0.2">
      <c r="A1347" s="78" t="s">
        <v>1504</v>
      </c>
      <c r="B1347" s="78">
        <v>14.83</v>
      </c>
      <c r="C1347" s="78">
        <v>14.9</v>
      </c>
      <c r="D1347" s="78">
        <v>14.73</v>
      </c>
      <c r="E1347" s="78">
        <v>14.73</v>
      </c>
      <c r="F1347" s="78">
        <v>1914125</v>
      </c>
      <c r="G1347" s="78">
        <v>14.92</v>
      </c>
      <c r="H1347" s="78">
        <v>14.73</v>
      </c>
      <c r="I1347" s="78">
        <v>14.69</v>
      </c>
      <c r="J1347" s="78">
        <v>14.7</v>
      </c>
      <c r="K1347" s="78" t="s">
        <v>162</v>
      </c>
      <c r="L1347" s="78">
        <v>0</v>
      </c>
      <c r="M1347" s="78">
        <v>19141.25</v>
      </c>
      <c r="N1347" s="78">
        <v>32371.45</v>
      </c>
      <c r="O1347" s="78">
        <v>27512.85</v>
      </c>
      <c r="P1347" s="78">
        <v>63.61</v>
      </c>
      <c r="Q1347" s="78" t="s">
        <v>162</v>
      </c>
      <c r="R1347" s="78">
        <v>45.64</v>
      </c>
      <c r="S1347" s="78" t="s">
        <v>162</v>
      </c>
      <c r="T1347" s="78">
        <v>2192.94</v>
      </c>
      <c r="U1347" s="78">
        <v>2201.2800000000002</v>
      </c>
      <c r="V1347" s="78">
        <v>2181.33</v>
      </c>
      <c r="W1347" s="78">
        <v>2181.33</v>
      </c>
      <c r="X1347" s="78">
        <v>35320383</v>
      </c>
    </row>
    <row r="1348" spans="1:24" x14ac:dyDescent="0.2">
      <c r="A1348" s="78" t="s">
        <v>1505</v>
      </c>
      <c r="B1348" s="78">
        <v>14.62</v>
      </c>
      <c r="C1348" s="78">
        <v>14.74</v>
      </c>
      <c r="D1348" s="78">
        <v>14.43</v>
      </c>
      <c r="E1348" s="78">
        <v>14.55</v>
      </c>
      <c r="F1348" s="78">
        <v>1780262</v>
      </c>
      <c r="G1348" s="78">
        <v>14.85</v>
      </c>
      <c r="H1348" s="78">
        <v>14.73</v>
      </c>
      <c r="I1348" s="78">
        <v>14.69</v>
      </c>
      <c r="J1348" s="78">
        <v>14.71</v>
      </c>
      <c r="K1348" s="78" t="s">
        <v>162</v>
      </c>
      <c r="L1348" s="78">
        <v>0</v>
      </c>
      <c r="M1348" s="78">
        <v>17802.62</v>
      </c>
      <c r="N1348" s="78">
        <v>28025.360000000001</v>
      </c>
      <c r="O1348" s="78">
        <v>27295.97</v>
      </c>
      <c r="P1348" s="78">
        <v>57.91</v>
      </c>
      <c r="Q1348" s="78" t="s">
        <v>162</v>
      </c>
      <c r="R1348" s="78">
        <v>46.08</v>
      </c>
      <c r="S1348" s="78" t="s">
        <v>162</v>
      </c>
      <c r="T1348" s="78">
        <v>2176.39</v>
      </c>
      <c r="U1348" s="78">
        <v>2187.69</v>
      </c>
      <c r="V1348" s="78">
        <v>2160.12</v>
      </c>
      <c r="W1348" s="78">
        <v>2170.86</v>
      </c>
      <c r="X1348" s="78">
        <v>34463469</v>
      </c>
    </row>
    <row r="1349" spans="1:24" x14ac:dyDescent="0.2">
      <c r="A1349" s="78" t="s">
        <v>1506</v>
      </c>
      <c r="B1349" s="78">
        <v>14.6</v>
      </c>
      <c r="C1349" s="78">
        <v>14.72</v>
      </c>
      <c r="D1349" s="78">
        <v>14.49</v>
      </c>
      <c r="E1349" s="78">
        <v>14.61</v>
      </c>
      <c r="F1349" s="78">
        <v>1268780</v>
      </c>
      <c r="G1349" s="78">
        <v>14.72</v>
      </c>
      <c r="H1349" s="78">
        <v>14.75</v>
      </c>
      <c r="I1349" s="78">
        <v>14.69</v>
      </c>
      <c r="J1349" s="78">
        <v>14.74</v>
      </c>
      <c r="K1349" s="78" t="s">
        <v>162</v>
      </c>
      <c r="L1349" s="78">
        <v>0</v>
      </c>
      <c r="M1349" s="78">
        <v>12687.8</v>
      </c>
      <c r="N1349" s="78">
        <v>22249.74</v>
      </c>
      <c r="O1349" s="78">
        <v>27170.12</v>
      </c>
      <c r="P1349" s="78">
        <v>60.89</v>
      </c>
      <c r="Q1349" s="78" t="s">
        <v>162</v>
      </c>
      <c r="R1349" s="78">
        <v>53.7</v>
      </c>
      <c r="S1349" s="78" t="s">
        <v>162</v>
      </c>
      <c r="T1349" s="78">
        <v>2178.63</v>
      </c>
      <c r="U1349" s="78">
        <v>2199.65</v>
      </c>
      <c r="V1349" s="78">
        <v>2178.09</v>
      </c>
      <c r="W1349" s="78">
        <v>2182.69</v>
      </c>
      <c r="X1349" s="78">
        <v>31350629</v>
      </c>
    </row>
    <row r="1350" spans="1:24" x14ac:dyDescent="0.2">
      <c r="A1350" s="78" t="s">
        <v>1507</v>
      </c>
      <c r="B1350" s="78">
        <v>14.59</v>
      </c>
      <c r="C1350" s="78">
        <v>15.19</v>
      </c>
      <c r="D1350" s="78">
        <v>14.59</v>
      </c>
      <c r="E1350" s="78">
        <v>15.17</v>
      </c>
      <c r="F1350" s="78">
        <v>5472968</v>
      </c>
      <c r="G1350" s="78">
        <v>14.77</v>
      </c>
      <c r="H1350" s="78">
        <v>14.83</v>
      </c>
      <c r="I1350" s="78">
        <v>14.71</v>
      </c>
      <c r="J1350" s="78">
        <v>14.76</v>
      </c>
      <c r="K1350" s="78" t="s">
        <v>162</v>
      </c>
      <c r="L1350" s="78">
        <v>0</v>
      </c>
      <c r="M1350" s="78">
        <v>54729.68</v>
      </c>
      <c r="N1350" s="78">
        <v>26336.81</v>
      </c>
      <c r="O1350" s="78">
        <v>30991.93</v>
      </c>
      <c r="P1350" s="78">
        <v>60.4</v>
      </c>
      <c r="Q1350" s="78" t="s">
        <v>162</v>
      </c>
      <c r="R1350" s="78">
        <v>71.42</v>
      </c>
      <c r="S1350" s="78" t="s">
        <v>162</v>
      </c>
      <c r="T1350" s="78">
        <v>2183.23</v>
      </c>
      <c r="U1350" s="78">
        <v>2225.25</v>
      </c>
      <c r="V1350" s="78">
        <v>2161.9299999999998</v>
      </c>
      <c r="W1350" s="78">
        <v>2222.84</v>
      </c>
      <c r="X1350" s="78">
        <v>46134654</v>
      </c>
    </row>
    <row r="1351" spans="1:24" x14ac:dyDescent="0.2">
      <c r="A1351" s="78" t="s">
        <v>1508</v>
      </c>
      <c r="B1351" s="78">
        <v>15.27</v>
      </c>
      <c r="C1351" s="78">
        <v>15.63</v>
      </c>
      <c r="D1351" s="78">
        <v>15.12</v>
      </c>
      <c r="E1351" s="78">
        <v>15.23</v>
      </c>
      <c r="F1351" s="78">
        <v>7508645</v>
      </c>
      <c r="G1351" s="78">
        <v>14.86</v>
      </c>
      <c r="H1351" s="78">
        <v>14.9</v>
      </c>
      <c r="I1351" s="78">
        <v>14.74</v>
      </c>
      <c r="J1351" s="78">
        <v>14.78</v>
      </c>
      <c r="K1351" s="78" t="s">
        <v>162</v>
      </c>
      <c r="L1351" s="78">
        <v>0</v>
      </c>
      <c r="M1351" s="78">
        <v>75086.45</v>
      </c>
      <c r="N1351" s="78">
        <v>35889.56</v>
      </c>
      <c r="O1351" s="78">
        <v>36247.03</v>
      </c>
      <c r="P1351" s="78">
        <v>63.55</v>
      </c>
      <c r="Q1351" s="78" t="s">
        <v>162</v>
      </c>
      <c r="R1351" s="78">
        <v>77.08</v>
      </c>
      <c r="S1351" s="78" t="s">
        <v>162</v>
      </c>
      <c r="T1351" s="78">
        <v>2223.02</v>
      </c>
      <c r="U1351" s="78">
        <v>2232.12</v>
      </c>
      <c r="V1351" s="78">
        <v>2208.83</v>
      </c>
      <c r="W1351" s="78">
        <v>2212.0500000000002</v>
      </c>
      <c r="X1351" s="78">
        <v>48768066</v>
      </c>
    </row>
    <row r="1352" spans="1:24" x14ac:dyDescent="0.2">
      <c r="A1352" s="78" t="s">
        <v>1509</v>
      </c>
      <c r="B1352" s="78">
        <v>15.14</v>
      </c>
      <c r="C1352" s="78">
        <v>15.28</v>
      </c>
      <c r="D1352" s="78">
        <v>15.01</v>
      </c>
      <c r="E1352" s="78">
        <v>15.17</v>
      </c>
      <c r="F1352" s="78">
        <v>3049027</v>
      </c>
      <c r="G1352" s="78">
        <v>14.95</v>
      </c>
      <c r="H1352" s="78">
        <v>14.93</v>
      </c>
      <c r="I1352" s="78">
        <v>14.77</v>
      </c>
      <c r="J1352" s="78">
        <v>14.79</v>
      </c>
      <c r="K1352" s="78" t="s">
        <v>162</v>
      </c>
      <c r="L1352" s="78">
        <v>0</v>
      </c>
      <c r="M1352" s="78">
        <v>30490.27</v>
      </c>
      <c r="N1352" s="78">
        <v>38159.360000000001</v>
      </c>
      <c r="O1352" s="78">
        <v>35265.410000000003</v>
      </c>
      <c r="P1352" s="78">
        <v>63.26</v>
      </c>
      <c r="Q1352" s="78" t="s">
        <v>162</v>
      </c>
      <c r="R1352" s="78">
        <v>71.680000000000007</v>
      </c>
      <c r="S1352" s="78" t="s">
        <v>162</v>
      </c>
      <c r="T1352" s="78">
        <v>2211.39</v>
      </c>
      <c r="U1352" s="78">
        <v>2223.4699999999998</v>
      </c>
      <c r="V1352" s="78">
        <v>2207.12</v>
      </c>
      <c r="W1352" s="78">
        <v>2223.4699999999998</v>
      </c>
      <c r="X1352" s="78">
        <v>38590931</v>
      </c>
    </row>
    <row r="1353" spans="1:24" x14ac:dyDescent="0.2">
      <c r="A1353" s="78" t="s">
        <v>1510</v>
      </c>
      <c r="B1353" s="78">
        <v>15.11</v>
      </c>
      <c r="C1353" s="78">
        <v>15.5</v>
      </c>
      <c r="D1353" s="78">
        <v>15.09</v>
      </c>
      <c r="E1353" s="78">
        <v>15.22</v>
      </c>
      <c r="F1353" s="78">
        <v>3716058</v>
      </c>
      <c r="G1353" s="78">
        <v>15.08</v>
      </c>
      <c r="H1353" s="78">
        <v>14.97</v>
      </c>
      <c r="I1353" s="78">
        <v>14.81</v>
      </c>
      <c r="J1353" s="78">
        <v>14.81</v>
      </c>
      <c r="K1353" s="78" t="s">
        <v>162</v>
      </c>
      <c r="L1353" s="78">
        <v>0</v>
      </c>
      <c r="M1353" s="78">
        <v>37160.58</v>
      </c>
      <c r="N1353" s="78">
        <v>42030.96</v>
      </c>
      <c r="O1353" s="78">
        <v>35028.160000000003</v>
      </c>
      <c r="P1353" s="78">
        <v>66.23</v>
      </c>
      <c r="Q1353" s="78" t="s">
        <v>162</v>
      </c>
      <c r="R1353" s="78">
        <v>66.040000000000006</v>
      </c>
      <c r="S1353" s="78" t="s">
        <v>162</v>
      </c>
      <c r="T1353" s="78">
        <v>2223.58</v>
      </c>
      <c r="U1353" s="78">
        <v>2228.54</v>
      </c>
      <c r="V1353" s="78">
        <v>2202.9699999999998</v>
      </c>
      <c r="W1353" s="78">
        <v>2202.9699999999998</v>
      </c>
      <c r="X1353" s="78">
        <v>38968752</v>
      </c>
    </row>
    <row r="1354" spans="1:24" x14ac:dyDescent="0.2">
      <c r="A1354" s="78" t="s">
        <v>1511</v>
      </c>
      <c r="B1354" s="78">
        <v>14.99</v>
      </c>
      <c r="C1354" s="78">
        <v>14.99</v>
      </c>
      <c r="D1354" s="78">
        <v>14.12</v>
      </c>
      <c r="E1354" s="78">
        <v>14.26</v>
      </c>
      <c r="F1354" s="78">
        <v>3720430</v>
      </c>
      <c r="G1354" s="78">
        <v>15.01</v>
      </c>
      <c r="H1354" s="78">
        <v>14.87</v>
      </c>
      <c r="I1354" s="78">
        <v>14.78</v>
      </c>
      <c r="J1354" s="78">
        <v>14.81</v>
      </c>
      <c r="K1354" s="78" t="s">
        <v>162</v>
      </c>
      <c r="L1354" s="78">
        <v>0</v>
      </c>
      <c r="M1354" s="78">
        <v>37204.300000000003</v>
      </c>
      <c r="N1354" s="78">
        <v>46934.26</v>
      </c>
      <c r="O1354" s="78">
        <v>34592</v>
      </c>
      <c r="P1354" s="78">
        <v>62.96</v>
      </c>
      <c r="Q1354" s="78" t="s">
        <v>162</v>
      </c>
      <c r="R1354" s="78">
        <v>55.71</v>
      </c>
      <c r="S1354" s="78" t="s">
        <v>162</v>
      </c>
      <c r="T1354" s="78">
        <v>2163.4499999999998</v>
      </c>
      <c r="U1354" s="78">
        <v>2179.98</v>
      </c>
      <c r="V1354" s="78">
        <v>2145.0300000000002</v>
      </c>
      <c r="W1354" s="78">
        <v>2145.56</v>
      </c>
      <c r="X1354" s="78">
        <v>41905376</v>
      </c>
    </row>
    <row r="1355" spans="1:24" x14ac:dyDescent="0.2">
      <c r="A1355" s="78" t="s">
        <v>1512</v>
      </c>
      <c r="B1355" s="78">
        <v>14.5</v>
      </c>
      <c r="C1355" s="78">
        <v>14.5</v>
      </c>
      <c r="D1355" s="78">
        <v>14.14</v>
      </c>
      <c r="E1355" s="78">
        <v>14.32</v>
      </c>
      <c r="F1355" s="78">
        <v>2130081</v>
      </c>
      <c r="G1355" s="78">
        <v>14.84</v>
      </c>
      <c r="H1355" s="78">
        <v>14.81</v>
      </c>
      <c r="I1355" s="78">
        <v>14.76</v>
      </c>
      <c r="J1355" s="78">
        <v>14.81</v>
      </c>
      <c r="K1355" s="78" t="s">
        <v>162</v>
      </c>
      <c r="L1355" s="78">
        <v>0</v>
      </c>
      <c r="M1355" s="78">
        <v>21300.81</v>
      </c>
      <c r="N1355" s="78">
        <v>40248.480000000003</v>
      </c>
      <c r="O1355" s="78">
        <v>33292.639999999999</v>
      </c>
      <c r="P1355" s="78">
        <v>61.05</v>
      </c>
      <c r="Q1355" s="78" t="s">
        <v>162</v>
      </c>
      <c r="R1355" s="78">
        <v>62.95</v>
      </c>
      <c r="S1355" s="78" t="s">
        <v>162</v>
      </c>
      <c r="T1355" s="78">
        <v>2157.9499999999998</v>
      </c>
      <c r="U1355" s="78">
        <v>2165.58</v>
      </c>
      <c r="V1355" s="78">
        <v>2139.34</v>
      </c>
      <c r="W1355" s="78">
        <v>2145.87</v>
      </c>
      <c r="X1355" s="78">
        <v>30860316</v>
      </c>
    </row>
    <row r="1356" spans="1:24" x14ac:dyDescent="0.2">
      <c r="A1356" s="78" t="s">
        <v>1513</v>
      </c>
      <c r="B1356" s="78">
        <v>14.2</v>
      </c>
      <c r="C1356" s="78">
        <v>14.49</v>
      </c>
      <c r="D1356" s="78">
        <v>14.04</v>
      </c>
      <c r="E1356" s="78">
        <v>14.39</v>
      </c>
      <c r="F1356" s="78">
        <v>1495163</v>
      </c>
      <c r="G1356" s="78">
        <v>14.67</v>
      </c>
      <c r="H1356" s="78">
        <v>14.77</v>
      </c>
      <c r="I1356" s="78">
        <v>14.75</v>
      </c>
      <c r="J1356" s="78">
        <v>14.81</v>
      </c>
      <c r="K1356" s="78" t="s">
        <v>162</v>
      </c>
      <c r="L1356" s="78">
        <v>0</v>
      </c>
      <c r="M1356" s="78">
        <v>14951.63</v>
      </c>
      <c r="N1356" s="78">
        <v>28221.52</v>
      </c>
      <c r="O1356" s="78">
        <v>32055.54</v>
      </c>
      <c r="P1356" s="78">
        <v>62.47</v>
      </c>
      <c r="Q1356" s="78" t="s">
        <v>162</v>
      </c>
      <c r="R1356" s="78">
        <v>73.900000000000006</v>
      </c>
      <c r="S1356" s="78" t="s">
        <v>162</v>
      </c>
      <c r="T1356" s="78">
        <v>2137.4</v>
      </c>
      <c r="U1356" s="78">
        <v>2156.98</v>
      </c>
      <c r="V1356" s="78">
        <v>2131.71</v>
      </c>
      <c r="W1356" s="78">
        <v>2144.56</v>
      </c>
      <c r="X1356" s="78">
        <v>29032311</v>
      </c>
    </row>
    <row r="1357" spans="1:24" x14ac:dyDescent="0.2">
      <c r="A1357" s="78" t="s">
        <v>1514</v>
      </c>
      <c r="B1357" s="78">
        <v>14.49</v>
      </c>
      <c r="C1357" s="78">
        <v>14.68</v>
      </c>
      <c r="D1357" s="78">
        <v>14.4</v>
      </c>
      <c r="E1357" s="78">
        <v>14.5</v>
      </c>
      <c r="F1357" s="78">
        <v>1299240</v>
      </c>
      <c r="G1357" s="78">
        <v>14.54</v>
      </c>
      <c r="H1357" s="78">
        <v>14.74</v>
      </c>
      <c r="I1357" s="78">
        <v>14.74</v>
      </c>
      <c r="J1357" s="78">
        <v>14.82</v>
      </c>
      <c r="K1357" s="78" t="s">
        <v>162</v>
      </c>
      <c r="L1357" s="78">
        <v>0</v>
      </c>
      <c r="M1357" s="78">
        <v>12992.4</v>
      </c>
      <c r="N1357" s="78">
        <v>24721.94</v>
      </c>
      <c r="O1357" s="78">
        <v>31440.65</v>
      </c>
      <c r="P1357" s="78">
        <v>62.8</v>
      </c>
      <c r="Q1357" s="78" t="s">
        <v>162</v>
      </c>
      <c r="R1357" s="78">
        <v>75.739999999999995</v>
      </c>
      <c r="S1357" s="78" t="s">
        <v>162</v>
      </c>
      <c r="T1357" s="78">
        <v>2149.37</v>
      </c>
      <c r="U1357" s="78">
        <v>2174.4</v>
      </c>
      <c r="V1357" s="78">
        <v>2149.37</v>
      </c>
      <c r="W1357" s="78">
        <v>2165.21</v>
      </c>
      <c r="X1357" s="78">
        <v>26844050</v>
      </c>
    </row>
    <row r="1358" spans="1:24" x14ac:dyDescent="0.2">
      <c r="A1358" s="78" t="s">
        <v>1515</v>
      </c>
      <c r="B1358" s="78">
        <v>14.5</v>
      </c>
      <c r="C1358" s="78">
        <v>14.59</v>
      </c>
      <c r="D1358" s="78">
        <v>14.2</v>
      </c>
      <c r="E1358" s="78">
        <v>14.38</v>
      </c>
      <c r="F1358" s="78">
        <v>1726400</v>
      </c>
      <c r="G1358" s="78">
        <v>14.37</v>
      </c>
      <c r="H1358" s="78">
        <v>14.73</v>
      </c>
      <c r="I1358" s="78">
        <v>14.73</v>
      </c>
      <c r="J1358" s="78">
        <v>14.82</v>
      </c>
      <c r="K1358" s="78" t="s">
        <v>162</v>
      </c>
      <c r="L1358" s="78">
        <v>0</v>
      </c>
      <c r="M1358" s="78">
        <v>17264</v>
      </c>
      <c r="N1358" s="78">
        <v>20742.63</v>
      </c>
      <c r="O1358" s="78">
        <v>31386.79</v>
      </c>
      <c r="P1358" s="78">
        <v>62.44</v>
      </c>
      <c r="Q1358" s="78" t="s">
        <v>162</v>
      </c>
      <c r="R1358" s="78">
        <v>73.319999999999993</v>
      </c>
      <c r="S1358" s="78" t="s">
        <v>162</v>
      </c>
      <c r="T1358" s="78">
        <v>2164.42</v>
      </c>
      <c r="U1358" s="78">
        <v>2167.64</v>
      </c>
      <c r="V1358" s="78">
        <v>2153.94</v>
      </c>
      <c r="W1358" s="78">
        <v>2158.4299999999998</v>
      </c>
      <c r="X1358" s="78">
        <v>28844356</v>
      </c>
    </row>
    <row r="1359" spans="1:24" x14ac:dyDescent="0.2">
      <c r="A1359" s="78" t="s">
        <v>1516</v>
      </c>
      <c r="B1359" s="78">
        <v>14.42</v>
      </c>
      <c r="C1359" s="78">
        <v>14.57</v>
      </c>
      <c r="D1359" s="78">
        <v>14.28</v>
      </c>
      <c r="E1359" s="78">
        <v>14.57</v>
      </c>
      <c r="F1359" s="78">
        <v>2007254</v>
      </c>
      <c r="G1359" s="78">
        <v>14.43</v>
      </c>
      <c r="H1359" s="78">
        <v>14.72</v>
      </c>
      <c r="I1359" s="78">
        <v>14.74</v>
      </c>
      <c r="J1359" s="78">
        <v>14.82</v>
      </c>
      <c r="K1359" s="78" t="s">
        <v>162</v>
      </c>
      <c r="L1359" s="78">
        <v>0</v>
      </c>
      <c r="M1359" s="78">
        <v>20072.54</v>
      </c>
      <c r="N1359" s="78">
        <v>17316.28</v>
      </c>
      <c r="O1359" s="78">
        <v>32125.27</v>
      </c>
      <c r="P1359" s="78">
        <v>66.11</v>
      </c>
      <c r="Q1359" s="78" t="s">
        <v>162</v>
      </c>
      <c r="R1359" s="78">
        <v>63.9</v>
      </c>
      <c r="S1359" s="78" t="s">
        <v>162</v>
      </c>
      <c r="T1359" s="78">
        <v>2158.06</v>
      </c>
      <c r="U1359" s="78">
        <v>2170.09</v>
      </c>
      <c r="V1359" s="78">
        <v>2157.38</v>
      </c>
      <c r="W1359" s="78">
        <v>2162.13</v>
      </c>
      <c r="X1359" s="78">
        <v>27049597</v>
      </c>
    </row>
    <row r="1360" spans="1:24" x14ac:dyDescent="0.2">
      <c r="A1360" s="78" t="s">
        <v>1517</v>
      </c>
      <c r="B1360" s="78">
        <v>14.87</v>
      </c>
      <c r="C1360" s="78">
        <v>14.89</v>
      </c>
      <c r="D1360" s="78">
        <v>14.52</v>
      </c>
      <c r="E1360" s="78">
        <v>14.57</v>
      </c>
      <c r="F1360" s="78">
        <v>1888976</v>
      </c>
      <c r="G1360" s="78">
        <v>14.48</v>
      </c>
      <c r="H1360" s="78">
        <v>14.66</v>
      </c>
      <c r="I1360" s="78">
        <v>14.74</v>
      </c>
      <c r="J1360" s="78">
        <v>14.82</v>
      </c>
      <c r="K1360" s="78" t="s">
        <v>162</v>
      </c>
      <c r="L1360" s="78">
        <v>0</v>
      </c>
      <c r="M1360" s="78">
        <v>18889.759999999998</v>
      </c>
      <c r="N1360" s="78">
        <v>16834.07</v>
      </c>
      <c r="O1360" s="78">
        <v>28541.27</v>
      </c>
      <c r="P1360" s="78">
        <v>65.97</v>
      </c>
      <c r="Q1360" s="78" t="s">
        <v>162</v>
      </c>
      <c r="R1360" s="78">
        <v>56.32</v>
      </c>
      <c r="S1360" s="78" t="s">
        <v>162</v>
      </c>
      <c r="T1360" s="78">
        <v>2174.3000000000002</v>
      </c>
      <c r="U1360" s="78">
        <v>2178.5300000000002</v>
      </c>
      <c r="V1360" s="78">
        <v>2166.62</v>
      </c>
      <c r="W1360" s="78">
        <v>2168.42</v>
      </c>
      <c r="X1360" s="78">
        <v>28362324</v>
      </c>
    </row>
    <row r="1361" spans="1:24" x14ac:dyDescent="0.2">
      <c r="A1361" s="78" t="s">
        <v>1518</v>
      </c>
      <c r="B1361" s="78">
        <v>14.68</v>
      </c>
      <c r="C1361" s="78">
        <v>14.68</v>
      </c>
      <c r="D1361" s="78">
        <v>14.3</v>
      </c>
      <c r="E1361" s="78">
        <v>14.52</v>
      </c>
      <c r="F1361" s="78">
        <v>1771358</v>
      </c>
      <c r="G1361" s="78">
        <v>14.51</v>
      </c>
      <c r="H1361" s="78">
        <v>14.59</v>
      </c>
      <c r="I1361" s="78">
        <v>14.74</v>
      </c>
      <c r="J1361" s="78">
        <v>14.81</v>
      </c>
      <c r="K1361" s="78" t="s">
        <v>162</v>
      </c>
      <c r="L1361" s="78">
        <v>0</v>
      </c>
      <c r="M1361" s="78">
        <v>17713.580000000002</v>
      </c>
      <c r="N1361" s="78">
        <v>17386.46</v>
      </c>
      <c r="O1361" s="78">
        <v>22803.99</v>
      </c>
      <c r="P1361" s="78">
        <v>66.239999999999995</v>
      </c>
      <c r="Q1361" s="78" t="s">
        <v>162</v>
      </c>
      <c r="R1361" s="78">
        <v>63.7</v>
      </c>
      <c r="S1361" s="78" t="s">
        <v>162</v>
      </c>
      <c r="T1361" s="78">
        <v>2171.63</v>
      </c>
      <c r="U1361" s="78">
        <v>2173.4899999999998</v>
      </c>
      <c r="V1361" s="78">
        <v>2156.04</v>
      </c>
      <c r="W1361" s="78">
        <v>2156.5100000000002</v>
      </c>
      <c r="X1361" s="78">
        <v>30098249</v>
      </c>
    </row>
    <row r="1362" spans="1:24" x14ac:dyDescent="0.2">
      <c r="A1362" s="78" t="s">
        <v>1519</v>
      </c>
      <c r="B1362" s="78">
        <v>14.57</v>
      </c>
      <c r="C1362" s="78">
        <v>14.61</v>
      </c>
      <c r="D1362" s="78">
        <v>14.1</v>
      </c>
      <c r="E1362" s="78">
        <v>14.12</v>
      </c>
      <c r="F1362" s="78">
        <v>2034527</v>
      </c>
      <c r="G1362" s="78">
        <v>14.43</v>
      </c>
      <c r="H1362" s="78">
        <v>14.48</v>
      </c>
      <c r="I1362" s="78">
        <v>14.71</v>
      </c>
      <c r="J1362" s="78">
        <v>14.79</v>
      </c>
      <c r="K1362" s="78" t="s">
        <v>162</v>
      </c>
      <c r="L1362" s="78">
        <v>0</v>
      </c>
      <c r="M1362" s="78">
        <v>20345.27</v>
      </c>
      <c r="N1362" s="78">
        <v>18857.03</v>
      </c>
      <c r="O1362" s="78">
        <v>21789.49</v>
      </c>
      <c r="P1362" s="78">
        <v>62.63</v>
      </c>
      <c r="Q1362" s="78" t="s">
        <v>162</v>
      </c>
      <c r="R1362" s="78">
        <v>61.29</v>
      </c>
      <c r="S1362" s="78" t="s">
        <v>162</v>
      </c>
      <c r="T1362" s="78">
        <v>2154.4</v>
      </c>
      <c r="U1362" s="78">
        <v>2161.7600000000002</v>
      </c>
      <c r="V1362" s="78">
        <v>2122.9</v>
      </c>
      <c r="W1362" s="78">
        <v>2122.9</v>
      </c>
      <c r="X1362" s="78">
        <v>32401347</v>
      </c>
    </row>
    <row r="1363" spans="1:24" x14ac:dyDescent="0.2">
      <c r="A1363" s="78" t="s">
        <v>1520</v>
      </c>
      <c r="B1363" s="78">
        <v>14.11</v>
      </c>
      <c r="C1363" s="78">
        <v>14.49</v>
      </c>
      <c r="D1363" s="78">
        <v>13.93</v>
      </c>
      <c r="E1363" s="78">
        <v>14.21</v>
      </c>
      <c r="F1363" s="78">
        <v>1833554</v>
      </c>
      <c r="G1363" s="78">
        <v>14.4</v>
      </c>
      <c r="H1363" s="78">
        <v>14.38</v>
      </c>
      <c r="I1363" s="78">
        <v>14.67</v>
      </c>
      <c r="J1363" s="78">
        <v>14.79</v>
      </c>
      <c r="K1363" s="78" t="s">
        <v>162</v>
      </c>
      <c r="L1363" s="78">
        <v>0</v>
      </c>
      <c r="M1363" s="78">
        <v>18335.54</v>
      </c>
      <c r="N1363" s="78">
        <v>19071.34</v>
      </c>
      <c r="O1363" s="78">
        <v>19906.98</v>
      </c>
      <c r="P1363" s="78">
        <v>60.75</v>
      </c>
      <c r="Q1363" s="78" t="s">
        <v>162</v>
      </c>
      <c r="R1363" s="78">
        <v>72.540000000000006</v>
      </c>
      <c r="S1363" s="78" t="s">
        <v>162</v>
      </c>
      <c r="T1363" s="78">
        <v>2118.9499999999998</v>
      </c>
      <c r="U1363" s="78">
        <v>2140.8000000000002</v>
      </c>
      <c r="V1363" s="78">
        <v>2112.6999999999998</v>
      </c>
      <c r="W1363" s="78">
        <v>2140.8000000000002</v>
      </c>
      <c r="X1363" s="78">
        <v>28166717</v>
      </c>
    </row>
    <row r="1364" spans="1:24" x14ac:dyDescent="0.2">
      <c r="A1364" s="78" t="s">
        <v>1521</v>
      </c>
      <c r="B1364" s="78">
        <v>14.17</v>
      </c>
      <c r="C1364" s="78">
        <v>14.32</v>
      </c>
      <c r="D1364" s="78">
        <v>14.08</v>
      </c>
      <c r="E1364" s="78">
        <v>14.08</v>
      </c>
      <c r="F1364" s="78">
        <v>1150822</v>
      </c>
      <c r="G1364" s="78">
        <v>14.3</v>
      </c>
      <c r="H1364" s="78">
        <v>14.37</v>
      </c>
      <c r="I1364" s="78">
        <v>14.62</v>
      </c>
      <c r="J1364" s="78">
        <v>14.77</v>
      </c>
      <c r="K1364" s="78" t="s">
        <v>162</v>
      </c>
      <c r="L1364" s="78">
        <v>0</v>
      </c>
      <c r="M1364" s="78">
        <v>11508.22</v>
      </c>
      <c r="N1364" s="78">
        <v>17358.47</v>
      </c>
      <c r="O1364" s="78">
        <v>17337.38</v>
      </c>
      <c r="P1364" s="78">
        <v>59.49</v>
      </c>
      <c r="Q1364" s="78" t="s">
        <v>162</v>
      </c>
      <c r="R1364" s="78">
        <v>77.08</v>
      </c>
      <c r="S1364" s="78" t="s">
        <v>162</v>
      </c>
      <c r="T1364" s="78">
        <v>2143.7199999999998</v>
      </c>
      <c r="U1364" s="78">
        <v>2143.7199999999998</v>
      </c>
      <c r="V1364" s="78">
        <v>2132.5500000000002</v>
      </c>
      <c r="W1364" s="78">
        <v>2139.63</v>
      </c>
      <c r="X1364" s="78">
        <v>24175726</v>
      </c>
    </row>
    <row r="1365" spans="1:24" x14ac:dyDescent="0.2">
      <c r="A1365" s="78" t="s">
        <v>1522</v>
      </c>
      <c r="B1365" s="78">
        <v>14.08</v>
      </c>
      <c r="C1365" s="78">
        <v>14.32</v>
      </c>
      <c r="D1365" s="78">
        <v>14.08</v>
      </c>
      <c r="E1365" s="78">
        <v>14.22</v>
      </c>
      <c r="F1365" s="78">
        <v>1164083</v>
      </c>
      <c r="G1365" s="78">
        <v>14.23</v>
      </c>
      <c r="H1365" s="78">
        <v>14.36</v>
      </c>
      <c r="I1365" s="78">
        <v>14.58</v>
      </c>
      <c r="J1365" s="78">
        <v>14.74</v>
      </c>
      <c r="K1365" s="78" t="s">
        <v>162</v>
      </c>
      <c r="L1365" s="78">
        <v>0</v>
      </c>
      <c r="M1365" s="78">
        <v>11640.83</v>
      </c>
      <c r="N1365" s="78">
        <v>15908.69</v>
      </c>
      <c r="O1365" s="78">
        <v>16371.38</v>
      </c>
      <c r="P1365" s="78">
        <v>65.760000000000005</v>
      </c>
      <c r="Q1365" s="78" t="s">
        <v>162</v>
      </c>
      <c r="R1365" s="78">
        <v>70.489999999999995</v>
      </c>
      <c r="S1365" s="78" t="s">
        <v>162</v>
      </c>
      <c r="T1365" s="78">
        <v>2141.34</v>
      </c>
      <c r="U1365" s="78">
        <v>2155.42</v>
      </c>
      <c r="V1365" s="78">
        <v>2140.98</v>
      </c>
      <c r="W1365" s="78">
        <v>2146.1799999999998</v>
      </c>
      <c r="X1365" s="78">
        <v>25538391</v>
      </c>
    </row>
    <row r="1366" spans="1:24" x14ac:dyDescent="0.2">
      <c r="A1366" s="78" t="s">
        <v>1523</v>
      </c>
      <c r="B1366" s="78">
        <v>14.26</v>
      </c>
      <c r="C1366" s="78">
        <v>14.37</v>
      </c>
      <c r="D1366" s="78">
        <v>14.19</v>
      </c>
      <c r="E1366" s="78">
        <v>14.21</v>
      </c>
      <c r="F1366" s="78">
        <v>959028</v>
      </c>
      <c r="G1366" s="78">
        <v>14.17</v>
      </c>
      <c r="H1366" s="78">
        <v>14.34</v>
      </c>
      <c r="I1366" s="78">
        <v>14.55</v>
      </c>
      <c r="J1366" s="78">
        <v>14.72</v>
      </c>
      <c r="K1366" s="78" t="s">
        <v>162</v>
      </c>
      <c r="L1366" s="78">
        <v>0</v>
      </c>
      <c r="M1366" s="78">
        <v>9590.2800000000007</v>
      </c>
      <c r="N1366" s="78">
        <v>14284.03</v>
      </c>
      <c r="O1366" s="78">
        <v>15835.24</v>
      </c>
      <c r="P1366" s="78">
        <v>61.98</v>
      </c>
      <c r="Q1366" s="78" t="s">
        <v>162</v>
      </c>
      <c r="R1366" s="78">
        <v>71.180000000000007</v>
      </c>
      <c r="S1366" s="78" t="s">
        <v>162</v>
      </c>
      <c r="T1366" s="78">
        <v>2144.4699999999998</v>
      </c>
      <c r="U1366" s="78">
        <v>2154.4</v>
      </c>
      <c r="V1366" s="78">
        <v>2143.34</v>
      </c>
      <c r="W1366" s="78">
        <v>2149.9</v>
      </c>
      <c r="X1366" s="78">
        <v>23142884</v>
      </c>
    </row>
    <row r="1367" spans="1:24" x14ac:dyDescent="0.2">
      <c r="A1367" s="78" t="s">
        <v>1524</v>
      </c>
      <c r="B1367" s="78">
        <v>14.31</v>
      </c>
      <c r="C1367" s="78">
        <v>14.72</v>
      </c>
      <c r="D1367" s="78">
        <v>14.25</v>
      </c>
      <c r="E1367" s="78">
        <v>14.68</v>
      </c>
      <c r="F1367" s="78">
        <v>2779822</v>
      </c>
      <c r="G1367" s="78">
        <v>14.28</v>
      </c>
      <c r="H1367" s="78">
        <v>14.36</v>
      </c>
      <c r="I1367" s="78">
        <v>14.55</v>
      </c>
      <c r="J1367" s="78">
        <v>14.71</v>
      </c>
      <c r="K1367" s="78" t="s">
        <v>162</v>
      </c>
      <c r="L1367" s="78">
        <v>0</v>
      </c>
      <c r="M1367" s="78">
        <v>27798.22</v>
      </c>
      <c r="N1367" s="78">
        <v>15774.62</v>
      </c>
      <c r="O1367" s="78">
        <v>17315.82</v>
      </c>
      <c r="P1367" s="78">
        <v>63.6</v>
      </c>
      <c r="Q1367" s="78" t="s">
        <v>162</v>
      </c>
      <c r="R1367" s="78">
        <v>70.510000000000005</v>
      </c>
      <c r="S1367" s="78" t="s">
        <v>162</v>
      </c>
      <c r="T1367" s="78">
        <v>2165.85</v>
      </c>
      <c r="U1367" s="78">
        <v>2208.4699999999998</v>
      </c>
      <c r="V1367" s="78">
        <v>2163.41</v>
      </c>
      <c r="W1367" s="78">
        <v>2208.4699999999998</v>
      </c>
      <c r="X1367" s="78">
        <v>36210604</v>
      </c>
    </row>
    <row r="1368" spans="1:24" x14ac:dyDescent="0.2">
      <c r="A1368" s="78" t="s">
        <v>1525</v>
      </c>
      <c r="B1368" s="78">
        <v>14.71</v>
      </c>
      <c r="C1368" s="78">
        <v>14.85</v>
      </c>
      <c r="D1368" s="78">
        <v>14.61</v>
      </c>
      <c r="E1368" s="78">
        <v>14.83</v>
      </c>
      <c r="F1368" s="78">
        <v>2328790</v>
      </c>
      <c r="G1368" s="78">
        <v>14.4</v>
      </c>
      <c r="H1368" s="78">
        <v>14.4</v>
      </c>
      <c r="I1368" s="78">
        <v>14.56</v>
      </c>
      <c r="J1368" s="78">
        <v>14.7</v>
      </c>
      <c r="K1368" s="78" t="s">
        <v>162</v>
      </c>
      <c r="L1368" s="78">
        <v>0</v>
      </c>
      <c r="M1368" s="78">
        <v>23287.9</v>
      </c>
      <c r="N1368" s="78">
        <v>16765.09</v>
      </c>
      <c r="O1368" s="78">
        <v>17918.21</v>
      </c>
      <c r="P1368" s="78">
        <v>59.96</v>
      </c>
      <c r="Q1368" s="78" t="s">
        <v>162</v>
      </c>
      <c r="R1368" s="78">
        <v>63.56</v>
      </c>
      <c r="S1368" s="78" t="s">
        <v>162</v>
      </c>
      <c r="T1368" s="78">
        <v>2207.4299999999998</v>
      </c>
      <c r="U1368" s="78">
        <v>2210.86</v>
      </c>
      <c r="V1368" s="78">
        <v>2201.31</v>
      </c>
      <c r="W1368" s="78">
        <v>2210.86</v>
      </c>
      <c r="X1368" s="78">
        <v>33618197</v>
      </c>
    </row>
    <row r="1369" spans="1:24" x14ac:dyDescent="0.2">
      <c r="A1369" s="78" t="s">
        <v>1526</v>
      </c>
      <c r="B1369" s="78">
        <v>14.8</v>
      </c>
      <c r="C1369" s="78">
        <v>14.94</v>
      </c>
      <c r="D1369" s="78">
        <v>14.7</v>
      </c>
      <c r="E1369" s="78">
        <v>14.87</v>
      </c>
      <c r="F1369" s="78">
        <v>2116819</v>
      </c>
      <c r="G1369" s="78">
        <v>14.56</v>
      </c>
      <c r="H1369" s="78">
        <v>14.43</v>
      </c>
      <c r="I1369" s="78">
        <v>14.58</v>
      </c>
      <c r="J1369" s="78">
        <v>14.7</v>
      </c>
      <c r="K1369" s="78" t="s">
        <v>162</v>
      </c>
      <c r="L1369" s="78">
        <v>0</v>
      </c>
      <c r="M1369" s="78">
        <v>21168.19</v>
      </c>
      <c r="N1369" s="78">
        <v>18697.080000000002</v>
      </c>
      <c r="O1369" s="78">
        <v>18027.78</v>
      </c>
      <c r="P1369" s="78">
        <v>63.46</v>
      </c>
      <c r="Q1369" s="78" t="s">
        <v>162</v>
      </c>
      <c r="R1369" s="78">
        <v>65.930000000000007</v>
      </c>
      <c r="S1369" s="78" t="s">
        <v>162</v>
      </c>
      <c r="T1369" s="78">
        <v>2202.36</v>
      </c>
      <c r="U1369" s="78">
        <v>2216.52</v>
      </c>
      <c r="V1369" s="78">
        <v>2198.89</v>
      </c>
      <c r="W1369" s="78">
        <v>2209.69</v>
      </c>
      <c r="X1369" s="78">
        <v>32205925</v>
      </c>
    </row>
    <row r="1370" spans="1:24" x14ac:dyDescent="0.2">
      <c r="A1370" s="78" t="s">
        <v>1527</v>
      </c>
      <c r="B1370" s="78">
        <v>14.95</v>
      </c>
      <c r="C1370" s="78">
        <v>14.97</v>
      </c>
      <c r="D1370" s="78">
        <v>14.8</v>
      </c>
      <c r="E1370" s="78">
        <v>14.9</v>
      </c>
      <c r="F1370" s="78">
        <v>1820194</v>
      </c>
      <c r="G1370" s="78">
        <v>14.7</v>
      </c>
      <c r="H1370" s="78">
        <v>14.46</v>
      </c>
      <c r="I1370" s="78">
        <v>14.56</v>
      </c>
      <c r="J1370" s="78">
        <v>14.69</v>
      </c>
      <c r="K1370" s="78" t="s">
        <v>162</v>
      </c>
      <c r="L1370" s="78">
        <v>0</v>
      </c>
      <c r="M1370" s="78">
        <v>18201.939999999999</v>
      </c>
      <c r="N1370" s="78">
        <v>20009.310000000001</v>
      </c>
      <c r="O1370" s="78">
        <v>17959</v>
      </c>
      <c r="P1370" s="78">
        <v>63.26</v>
      </c>
      <c r="Q1370" s="78" t="s">
        <v>162</v>
      </c>
      <c r="R1370" s="78">
        <v>67.47</v>
      </c>
      <c r="S1370" s="78" t="s">
        <v>162</v>
      </c>
      <c r="T1370" s="78">
        <v>2211.7600000000002</v>
      </c>
      <c r="U1370" s="78">
        <v>2216.09</v>
      </c>
      <c r="V1370" s="78">
        <v>2200.52</v>
      </c>
      <c r="W1370" s="78">
        <v>2208.5700000000002</v>
      </c>
      <c r="X1370" s="78">
        <v>32880023</v>
      </c>
    </row>
    <row r="1371" spans="1:24" x14ac:dyDescent="0.2">
      <c r="A1371" s="78" t="s">
        <v>1528</v>
      </c>
      <c r="B1371" s="78">
        <v>14.97</v>
      </c>
      <c r="C1371" s="78">
        <v>15</v>
      </c>
      <c r="D1371" s="78">
        <v>14.82</v>
      </c>
      <c r="E1371" s="78">
        <v>14.91</v>
      </c>
      <c r="F1371" s="78">
        <v>2353950</v>
      </c>
      <c r="G1371" s="78">
        <v>14.84</v>
      </c>
      <c r="H1371" s="78">
        <v>14.5</v>
      </c>
      <c r="I1371" s="78">
        <v>14.55</v>
      </c>
      <c r="J1371" s="78">
        <v>14.69</v>
      </c>
      <c r="K1371" s="78" t="s">
        <v>162</v>
      </c>
      <c r="L1371" s="78">
        <v>0</v>
      </c>
      <c r="M1371" s="78">
        <v>23539.5</v>
      </c>
      <c r="N1371" s="78">
        <v>22799.15</v>
      </c>
      <c r="O1371" s="78">
        <v>18541.59</v>
      </c>
      <c r="P1371" s="78">
        <v>64.91</v>
      </c>
      <c r="Q1371" s="78" t="s">
        <v>162</v>
      </c>
      <c r="R1371" s="78">
        <v>63.18</v>
      </c>
      <c r="S1371" s="78" t="s">
        <v>162</v>
      </c>
      <c r="T1371" s="78">
        <v>2203.87</v>
      </c>
      <c r="U1371" s="78">
        <v>2203.87</v>
      </c>
      <c r="V1371" s="78">
        <v>2178.91</v>
      </c>
      <c r="W1371" s="78">
        <v>2194.23</v>
      </c>
      <c r="X1371" s="78">
        <v>32467018</v>
      </c>
    </row>
    <row r="1372" spans="1:24" x14ac:dyDescent="0.2">
      <c r="A1372" s="78" t="s">
        <v>1529</v>
      </c>
      <c r="B1372" s="78">
        <v>15.05</v>
      </c>
      <c r="C1372" s="78">
        <v>15.35</v>
      </c>
      <c r="D1372" s="78">
        <v>14.9</v>
      </c>
      <c r="E1372" s="78">
        <v>14.95</v>
      </c>
      <c r="F1372" s="78">
        <v>3301280</v>
      </c>
      <c r="G1372" s="78">
        <v>14.89</v>
      </c>
      <c r="H1372" s="78">
        <v>14.59</v>
      </c>
      <c r="I1372" s="78">
        <v>14.54</v>
      </c>
      <c r="J1372" s="78">
        <v>14.69</v>
      </c>
      <c r="K1372" s="78" t="s">
        <v>162</v>
      </c>
      <c r="L1372" s="78">
        <v>0</v>
      </c>
      <c r="M1372" s="78">
        <v>33012.800000000003</v>
      </c>
      <c r="N1372" s="78">
        <v>23842.07</v>
      </c>
      <c r="O1372" s="78">
        <v>19808.34</v>
      </c>
      <c r="P1372" s="78">
        <v>65.430000000000007</v>
      </c>
      <c r="Q1372" s="78" t="s">
        <v>162</v>
      </c>
      <c r="R1372" s="78">
        <v>69.069999999999993</v>
      </c>
      <c r="S1372" s="78" t="s">
        <v>162</v>
      </c>
      <c r="T1372" s="78">
        <v>2199.1799999999998</v>
      </c>
      <c r="U1372" s="78">
        <v>2200.4699999999998</v>
      </c>
      <c r="V1372" s="78">
        <v>2160.0100000000002</v>
      </c>
      <c r="W1372" s="78">
        <v>2167.86</v>
      </c>
      <c r="X1372" s="78">
        <v>34755160</v>
      </c>
    </row>
    <row r="1373" spans="1:24" x14ac:dyDescent="0.2">
      <c r="A1373" s="78" t="s">
        <v>1530</v>
      </c>
      <c r="B1373" s="78">
        <v>15</v>
      </c>
      <c r="C1373" s="78">
        <v>15.24</v>
      </c>
      <c r="D1373" s="78">
        <v>14.9</v>
      </c>
      <c r="E1373" s="78">
        <v>15.15</v>
      </c>
      <c r="F1373" s="78">
        <v>2309841</v>
      </c>
      <c r="G1373" s="78">
        <v>14.96</v>
      </c>
      <c r="H1373" s="78">
        <v>14.68</v>
      </c>
      <c r="I1373" s="78">
        <v>14.53</v>
      </c>
      <c r="J1373" s="78">
        <v>14.68</v>
      </c>
      <c r="K1373" s="78" t="s">
        <v>162</v>
      </c>
      <c r="L1373" s="78">
        <v>0</v>
      </c>
      <c r="M1373" s="78">
        <v>23098.41</v>
      </c>
      <c r="N1373" s="78">
        <v>23804.17</v>
      </c>
      <c r="O1373" s="78">
        <v>20284.63</v>
      </c>
      <c r="P1373" s="78">
        <v>66.58</v>
      </c>
      <c r="Q1373" s="78" t="s">
        <v>162</v>
      </c>
      <c r="R1373" s="78">
        <v>65.66</v>
      </c>
      <c r="S1373" s="78" t="s">
        <v>162</v>
      </c>
      <c r="T1373" s="78">
        <v>2164.6</v>
      </c>
      <c r="U1373" s="78">
        <v>2198.14</v>
      </c>
      <c r="V1373" s="78">
        <v>2164.6</v>
      </c>
      <c r="W1373" s="78">
        <v>2198.14</v>
      </c>
      <c r="X1373" s="78">
        <v>33830748</v>
      </c>
    </row>
    <row r="1374" spans="1:24" x14ac:dyDescent="0.2">
      <c r="A1374" s="78" t="s">
        <v>1531</v>
      </c>
      <c r="B1374" s="78">
        <v>15.3</v>
      </c>
      <c r="C1374" s="78">
        <v>15.43</v>
      </c>
      <c r="D1374" s="78">
        <v>15.15</v>
      </c>
      <c r="E1374" s="78">
        <v>15.24</v>
      </c>
      <c r="F1374" s="78">
        <v>2551202</v>
      </c>
      <c r="G1374" s="78">
        <v>15.03</v>
      </c>
      <c r="H1374" s="78">
        <v>14.8</v>
      </c>
      <c r="I1374" s="78">
        <v>14.58</v>
      </c>
      <c r="J1374" s="78">
        <v>14.68</v>
      </c>
      <c r="K1374" s="78" t="s">
        <v>162</v>
      </c>
      <c r="L1374" s="78">
        <v>0</v>
      </c>
      <c r="M1374" s="78">
        <v>25512.02</v>
      </c>
      <c r="N1374" s="78">
        <v>24672.93</v>
      </c>
      <c r="O1374" s="78">
        <v>21685.01</v>
      </c>
      <c r="P1374" s="78">
        <v>70.52</v>
      </c>
      <c r="Q1374" s="78" t="s">
        <v>162</v>
      </c>
      <c r="R1374" s="78">
        <v>71.040000000000006</v>
      </c>
      <c r="S1374" s="78" t="s">
        <v>162</v>
      </c>
      <c r="T1374" s="78">
        <v>2200.5300000000002</v>
      </c>
      <c r="U1374" s="78">
        <v>2201.16</v>
      </c>
      <c r="V1374" s="78">
        <v>2180.4699999999998</v>
      </c>
      <c r="W1374" s="78">
        <v>2184.91</v>
      </c>
      <c r="X1374" s="78">
        <v>35703035</v>
      </c>
    </row>
    <row r="1375" spans="1:24" x14ac:dyDescent="0.2">
      <c r="A1375" s="78" t="s">
        <v>1532</v>
      </c>
      <c r="B1375" s="78">
        <v>15.27</v>
      </c>
      <c r="C1375" s="78">
        <v>15.39</v>
      </c>
      <c r="D1375" s="78">
        <v>15.09</v>
      </c>
      <c r="E1375" s="78">
        <v>15.29</v>
      </c>
      <c r="F1375" s="78">
        <v>2237394</v>
      </c>
      <c r="G1375" s="78">
        <v>15.11</v>
      </c>
      <c r="H1375" s="78">
        <v>14.9</v>
      </c>
      <c r="I1375" s="78">
        <v>14.63</v>
      </c>
      <c r="J1375" s="78">
        <v>14.68</v>
      </c>
      <c r="K1375" s="78" t="s">
        <v>162</v>
      </c>
      <c r="L1375" s="78">
        <v>0</v>
      </c>
      <c r="M1375" s="78">
        <v>22373.94</v>
      </c>
      <c r="N1375" s="78">
        <v>25507.33</v>
      </c>
      <c r="O1375" s="78">
        <v>22758.32</v>
      </c>
      <c r="P1375" s="78">
        <v>68.739999999999995</v>
      </c>
      <c r="Q1375" s="78" t="s">
        <v>162</v>
      </c>
      <c r="R1375" s="78">
        <v>72.95</v>
      </c>
      <c r="S1375" s="78" t="s">
        <v>162</v>
      </c>
      <c r="T1375" s="78">
        <v>2187.41</v>
      </c>
      <c r="U1375" s="78">
        <v>2199.06</v>
      </c>
      <c r="V1375" s="78">
        <v>2184.35</v>
      </c>
      <c r="W1375" s="78">
        <v>2193.2600000000002</v>
      </c>
      <c r="X1375" s="78">
        <v>39193186</v>
      </c>
    </row>
    <row r="1376" spans="1:24" x14ac:dyDescent="0.2">
      <c r="A1376" s="78" t="s">
        <v>1533</v>
      </c>
      <c r="B1376" s="78">
        <v>15.28</v>
      </c>
      <c r="C1376" s="78">
        <v>15.28</v>
      </c>
      <c r="D1376" s="78">
        <v>14.85</v>
      </c>
      <c r="E1376" s="78">
        <v>14.99</v>
      </c>
      <c r="F1376" s="78">
        <v>1274320</v>
      </c>
      <c r="G1376" s="78">
        <v>15.12</v>
      </c>
      <c r="H1376" s="78">
        <v>14.98</v>
      </c>
      <c r="I1376" s="78">
        <v>14.66</v>
      </c>
      <c r="J1376" s="78">
        <v>14.67</v>
      </c>
      <c r="K1376" s="78" t="s">
        <v>162</v>
      </c>
      <c r="L1376" s="78">
        <v>0</v>
      </c>
      <c r="M1376" s="78">
        <v>12743.2</v>
      </c>
      <c r="N1376" s="78">
        <v>23348.07</v>
      </c>
      <c r="O1376" s="78">
        <v>23073.61</v>
      </c>
      <c r="P1376" s="78">
        <v>64.650000000000006</v>
      </c>
      <c r="Q1376" s="78" t="s">
        <v>162</v>
      </c>
      <c r="R1376" s="78">
        <v>68.78</v>
      </c>
      <c r="S1376" s="78" t="s">
        <v>162</v>
      </c>
      <c r="T1376" s="78">
        <v>2196.85</v>
      </c>
      <c r="U1376" s="78">
        <v>2202.4899999999998</v>
      </c>
      <c r="V1376" s="78">
        <v>2167.83</v>
      </c>
      <c r="W1376" s="78">
        <v>2181</v>
      </c>
      <c r="X1376" s="78">
        <v>41616516</v>
      </c>
    </row>
    <row r="1377" spans="1:24" x14ac:dyDescent="0.2">
      <c r="A1377" s="78" t="s">
        <v>1534</v>
      </c>
      <c r="B1377" s="78">
        <v>15.07</v>
      </c>
      <c r="C1377" s="78">
        <v>15.47</v>
      </c>
      <c r="D1377" s="78">
        <v>14.92</v>
      </c>
      <c r="E1377" s="78">
        <v>15.3</v>
      </c>
      <c r="F1377" s="78">
        <v>3126048</v>
      </c>
      <c r="G1377" s="78">
        <v>15.19</v>
      </c>
      <c r="H1377" s="78">
        <v>15.04</v>
      </c>
      <c r="I1377" s="78">
        <v>14.7</v>
      </c>
      <c r="J1377" s="78">
        <v>14.67</v>
      </c>
      <c r="K1377" s="78" t="s">
        <v>162</v>
      </c>
      <c r="L1377" s="78">
        <v>0</v>
      </c>
      <c r="M1377" s="78">
        <v>31260.48</v>
      </c>
      <c r="N1377" s="78">
        <v>22997.61</v>
      </c>
      <c r="O1377" s="78">
        <v>23419.84</v>
      </c>
      <c r="P1377" s="78">
        <v>58.54</v>
      </c>
      <c r="Q1377" s="78" t="s">
        <v>162</v>
      </c>
      <c r="R1377" s="78">
        <v>68.31</v>
      </c>
      <c r="S1377" s="78" t="s">
        <v>162</v>
      </c>
      <c r="T1377" s="78">
        <v>2184.11</v>
      </c>
      <c r="U1377" s="78">
        <v>2204.36</v>
      </c>
      <c r="V1377" s="78">
        <v>2176.92</v>
      </c>
      <c r="W1377" s="78">
        <v>2200.8000000000002</v>
      </c>
      <c r="X1377" s="78">
        <v>37525698</v>
      </c>
    </row>
    <row r="1378" spans="1:24" x14ac:dyDescent="0.2">
      <c r="A1378" s="78" t="s">
        <v>1535</v>
      </c>
      <c r="B1378" s="78">
        <v>15.39</v>
      </c>
      <c r="C1378" s="78">
        <v>15.57</v>
      </c>
      <c r="D1378" s="78">
        <v>15.27</v>
      </c>
      <c r="E1378" s="78">
        <v>15.36</v>
      </c>
      <c r="F1378" s="78">
        <v>2591173</v>
      </c>
      <c r="G1378" s="78">
        <v>15.24</v>
      </c>
      <c r="H1378" s="78">
        <v>15.1</v>
      </c>
      <c r="I1378" s="78">
        <v>14.75</v>
      </c>
      <c r="J1378" s="78">
        <v>14.67</v>
      </c>
      <c r="K1378" s="78" t="s">
        <v>162</v>
      </c>
      <c r="L1378" s="78">
        <v>0</v>
      </c>
      <c r="M1378" s="78">
        <v>25911.73</v>
      </c>
      <c r="N1378" s="78">
        <v>23560.27</v>
      </c>
      <c r="O1378" s="78">
        <v>23682.22</v>
      </c>
      <c r="P1378" s="78">
        <v>59.86</v>
      </c>
      <c r="Q1378" s="78" t="s">
        <v>162</v>
      </c>
      <c r="R1378" s="78">
        <v>65.36</v>
      </c>
      <c r="S1378" s="78" t="s">
        <v>162</v>
      </c>
      <c r="T1378" s="78">
        <v>2202.79</v>
      </c>
      <c r="U1378" s="78">
        <v>2207.81</v>
      </c>
      <c r="V1378" s="78">
        <v>2196.5700000000002</v>
      </c>
      <c r="W1378" s="78">
        <v>2200.21</v>
      </c>
      <c r="X1378" s="78">
        <v>34010903</v>
      </c>
    </row>
    <row r="1379" spans="1:24" x14ac:dyDescent="0.2">
      <c r="A1379" s="78" t="s">
        <v>1536</v>
      </c>
      <c r="B1379" s="78">
        <v>15.39</v>
      </c>
      <c r="C1379" s="78">
        <v>15.39</v>
      </c>
      <c r="D1379" s="78">
        <v>15.1</v>
      </c>
      <c r="E1379" s="78">
        <v>15.3</v>
      </c>
      <c r="F1379" s="78">
        <v>1848150</v>
      </c>
      <c r="G1379" s="78">
        <v>15.25</v>
      </c>
      <c r="H1379" s="78">
        <v>15.14</v>
      </c>
      <c r="I1379" s="78">
        <v>14.78</v>
      </c>
      <c r="J1379" s="78">
        <v>14.68</v>
      </c>
      <c r="K1379" s="78" t="s">
        <v>162</v>
      </c>
      <c r="L1379" s="78">
        <v>0</v>
      </c>
      <c r="M1379" s="78">
        <v>18481.5</v>
      </c>
      <c r="N1379" s="78">
        <v>22154.17</v>
      </c>
      <c r="O1379" s="78">
        <v>23413.55</v>
      </c>
      <c r="P1379" s="78">
        <v>60.06</v>
      </c>
      <c r="Q1379" s="78" t="s">
        <v>162</v>
      </c>
      <c r="R1379" s="78">
        <v>65.62</v>
      </c>
      <c r="S1379" s="78" t="s">
        <v>162</v>
      </c>
      <c r="T1379" s="78">
        <v>2203.48</v>
      </c>
      <c r="U1379" s="78">
        <v>2204.84</v>
      </c>
      <c r="V1379" s="78">
        <v>2179.7600000000002</v>
      </c>
      <c r="W1379" s="78">
        <v>2184.4899999999998</v>
      </c>
      <c r="X1379" s="78">
        <v>39927389</v>
      </c>
    </row>
    <row r="1380" spans="1:24" x14ac:dyDescent="0.2">
      <c r="A1380" s="78" t="s">
        <v>1537</v>
      </c>
      <c r="B1380" s="78">
        <v>15.29</v>
      </c>
      <c r="C1380" s="78">
        <v>15.37</v>
      </c>
      <c r="D1380" s="78">
        <v>15.21</v>
      </c>
      <c r="E1380" s="78">
        <v>15.28</v>
      </c>
      <c r="F1380" s="78">
        <v>1555683</v>
      </c>
      <c r="G1380" s="78">
        <v>15.25</v>
      </c>
      <c r="H1380" s="78">
        <v>15.18</v>
      </c>
      <c r="I1380" s="78">
        <v>14.82</v>
      </c>
      <c r="J1380" s="78">
        <v>14.68</v>
      </c>
      <c r="K1380" s="78" t="s">
        <v>162</v>
      </c>
      <c r="L1380" s="78">
        <v>0</v>
      </c>
      <c r="M1380" s="78">
        <v>15556.83</v>
      </c>
      <c r="N1380" s="78">
        <v>20790.75</v>
      </c>
      <c r="O1380" s="78">
        <v>23149.040000000001</v>
      </c>
      <c r="P1380" s="78">
        <v>58.08</v>
      </c>
      <c r="Q1380" s="78" t="s">
        <v>162</v>
      </c>
      <c r="R1380" s="78">
        <v>67.52</v>
      </c>
      <c r="S1380" s="78" t="s">
        <v>162</v>
      </c>
      <c r="T1380" s="78">
        <v>2182.91</v>
      </c>
      <c r="U1380" s="78">
        <v>2184.3200000000002</v>
      </c>
      <c r="V1380" s="78">
        <v>2171.2399999999998</v>
      </c>
      <c r="W1380" s="78">
        <v>2182.48</v>
      </c>
      <c r="X1380" s="78">
        <v>32058256</v>
      </c>
    </row>
    <row r="1381" spans="1:24" x14ac:dyDescent="0.2">
      <c r="A1381" s="78" t="s">
        <v>1538</v>
      </c>
      <c r="B1381" s="78">
        <v>15.22</v>
      </c>
      <c r="C1381" s="78">
        <v>15.3</v>
      </c>
      <c r="D1381" s="78">
        <v>14.92</v>
      </c>
      <c r="E1381" s="78">
        <v>14.96</v>
      </c>
      <c r="F1381" s="78">
        <v>2089435</v>
      </c>
      <c r="G1381" s="78">
        <v>15.24</v>
      </c>
      <c r="H1381" s="78">
        <v>15.18</v>
      </c>
      <c r="I1381" s="78">
        <v>14.84</v>
      </c>
      <c r="J1381" s="78">
        <v>14.69</v>
      </c>
      <c r="K1381" s="78" t="s">
        <v>162</v>
      </c>
      <c r="L1381" s="78">
        <v>0</v>
      </c>
      <c r="M1381" s="78">
        <v>20894.349999999999</v>
      </c>
      <c r="N1381" s="78">
        <v>22420.98</v>
      </c>
      <c r="O1381" s="78">
        <v>22884.53</v>
      </c>
      <c r="P1381" s="78">
        <v>56.21</v>
      </c>
      <c r="Q1381" s="78" t="s">
        <v>162</v>
      </c>
      <c r="R1381" s="78">
        <v>60.34</v>
      </c>
      <c r="S1381" s="78" t="s">
        <v>162</v>
      </c>
      <c r="T1381" s="78">
        <v>2182.56</v>
      </c>
      <c r="U1381" s="78">
        <v>2192.9</v>
      </c>
      <c r="V1381" s="78">
        <v>2165.0300000000002</v>
      </c>
      <c r="W1381" s="78">
        <v>2165.4299999999998</v>
      </c>
      <c r="X1381" s="78">
        <v>37520831</v>
      </c>
    </row>
    <row r="1382" spans="1:24" x14ac:dyDescent="0.2">
      <c r="A1382" s="78" t="s">
        <v>1539</v>
      </c>
      <c r="B1382" s="78">
        <v>14.96</v>
      </c>
      <c r="C1382" s="78">
        <v>15.09</v>
      </c>
      <c r="D1382" s="78">
        <v>14.85</v>
      </c>
      <c r="E1382" s="78">
        <v>15</v>
      </c>
      <c r="F1382" s="78">
        <v>1344023</v>
      </c>
      <c r="G1382" s="78">
        <v>15.18</v>
      </c>
      <c r="H1382" s="78">
        <v>15.19</v>
      </c>
      <c r="I1382" s="78">
        <v>14.89</v>
      </c>
      <c r="J1382" s="78">
        <v>14.71</v>
      </c>
      <c r="K1382" s="78" t="s">
        <v>162</v>
      </c>
      <c r="L1382" s="78">
        <v>0</v>
      </c>
      <c r="M1382" s="78">
        <v>13440.23</v>
      </c>
      <c r="N1382" s="78">
        <v>18856.93</v>
      </c>
      <c r="O1382" s="78">
        <v>20927.27</v>
      </c>
      <c r="P1382" s="78">
        <v>54.8</v>
      </c>
      <c r="Q1382" s="78" t="s">
        <v>162</v>
      </c>
      <c r="R1382" s="78">
        <v>54.88</v>
      </c>
      <c r="S1382" s="78" t="s">
        <v>162</v>
      </c>
      <c r="T1382" s="78">
        <v>2158.5700000000002</v>
      </c>
      <c r="U1382" s="78">
        <v>2162.67</v>
      </c>
      <c r="V1382" s="78">
        <v>2145.5700000000002</v>
      </c>
      <c r="W1382" s="78">
        <v>2159.7600000000002</v>
      </c>
      <c r="X1382" s="78">
        <v>31724370</v>
      </c>
    </row>
    <row r="1383" spans="1:24" x14ac:dyDescent="0.2">
      <c r="A1383" s="78" t="s">
        <v>1540</v>
      </c>
      <c r="B1383" s="78">
        <v>15.08</v>
      </c>
      <c r="C1383" s="78">
        <v>15.12</v>
      </c>
      <c r="D1383" s="78">
        <v>14.85</v>
      </c>
      <c r="E1383" s="78">
        <v>14.98</v>
      </c>
      <c r="F1383" s="78">
        <v>2755745</v>
      </c>
      <c r="G1383" s="78">
        <v>15.1</v>
      </c>
      <c r="H1383" s="78">
        <v>15.17</v>
      </c>
      <c r="I1383" s="78">
        <v>14.93</v>
      </c>
      <c r="J1383" s="78">
        <v>14.72</v>
      </c>
      <c r="K1383" s="78" t="s">
        <v>162</v>
      </c>
      <c r="L1383" s="78">
        <v>0</v>
      </c>
      <c r="M1383" s="78">
        <v>27557.45</v>
      </c>
      <c r="N1383" s="78">
        <v>19186.07</v>
      </c>
      <c r="O1383" s="78">
        <v>21373.17</v>
      </c>
      <c r="P1383" s="78">
        <v>55.52</v>
      </c>
      <c r="Q1383" s="78" t="s">
        <v>162</v>
      </c>
      <c r="R1383" s="78">
        <v>59.24</v>
      </c>
      <c r="S1383" s="78" t="s">
        <v>162</v>
      </c>
      <c r="T1383" s="78">
        <v>2160.39</v>
      </c>
      <c r="U1383" s="78">
        <v>2177.83</v>
      </c>
      <c r="V1383" s="78">
        <v>2159.71</v>
      </c>
      <c r="W1383" s="78">
        <v>2176.4499999999998</v>
      </c>
      <c r="X1383" s="78">
        <v>34872399</v>
      </c>
    </row>
    <row r="1384" spans="1:24" x14ac:dyDescent="0.2">
      <c r="A1384" s="78" t="s">
        <v>1541</v>
      </c>
      <c r="B1384" s="78">
        <v>14.98</v>
      </c>
      <c r="C1384" s="78">
        <v>15.23</v>
      </c>
      <c r="D1384" s="78">
        <v>14.94</v>
      </c>
      <c r="E1384" s="78">
        <v>15.02</v>
      </c>
      <c r="F1384" s="78">
        <v>2091205</v>
      </c>
      <c r="G1384" s="78">
        <v>15.05</v>
      </c>
      <c r="H1384" s="78">
        <v>15.15</v>
      </c>
      <c r="I1384" s="78">
        <v>14.97</v>
      </c>
      <c r="J1384" s="78">
        <v>14.74</v>
      </c>
      <c r="K1384" s="78" t="s">
        <v>162</v>
      </c>
      <c r="L1384" s="78">
        <v>0</v>
      </c>
      <c r="M1384" s="78">
        <v>20912.05</v>
      </c>
      <c r="N1384" s="78">
        <v>19672.18</v>
      </c>
      <c r="O1384" s="78">
        <v>20913.18</v>
      </c>
      <c r="P1384" s="78">
        <v>57.52</v>
      </c>
      <c r="Q1384" s="78" t="s">
        <v>162</v>
      </c>
      <c r="R1384" s="78">
        <v>59.53</v>
      </c>
      <c r="S1384" s="78" t="s">
        <v>162</v>
      </c>
      <c r="T1384" s="78">
        <v>2170.81</v>
      </c>
      <c r="U1384" s="78">
        <v>2171.66</v>
      </c>
      <c r="V1384" s="78">
        <v>2145.0700000000002</v>
      </c>
      <c r="W1384" s="78">
        <v>2146.4</v>
      </c>
      <c r="X1384" s="78">
        <v>38992662</v>
      </c>
    </row>
    <row r="1385" spans="1:24" x14ac:dyDescent="0.2">
      <c r="A1385" s="78" t="s">
        <v>1542</v>
      </c>
      <c r="B1385" s="78">
        <v>14.97</v>
      </c>
      <c r="C1385" s="78">
        <v>15.24</v>
      </c>
      <c r="D1385" s="78">
        <v>14.97</v>
      </c>
      <c r="E1385" s="78">
        <v>15.17</v>
      </c>
      <c r="F1385" s="78">
        <v>1815512</v>
      </c>
      <c r="G1385" s="78">
        <v>15.03</v>
      </c>
      <c r="H1385" s="78">
        <v>15.14</v>
      </c>
      <c r="I1385" s="78">
        <v>15.02</v>
      </c>
      <c r="J1385" s="78">
        <v>14.75</v>
      </c>
      <c r="K1385" s="78" t="s">
        <v>162</v>
      </c>
      <c r="L1385" s="78">
        <v>0</v>
      </c>
      <c r="M1385" s="78">
        <v>18155.12</v>
      </c>
      <c r="N1385" s="78">
        <v>20191.84</v>
      </c>
      <c r="O1385" s="78">
        <v>20491.29</v>
      </c>
      <c r="P1385" s="78">
        <v>57.47</v>
      </c>
      <c r="Q1385" s="78" t="s">
        <v>162</v>
      </c>
      <c r="R1385" s="78">
        <v>71.12</v>
      </c>
      <c r="S1385" s="78" t="s">
        <v>162</v>
      </c>
      <c r="T1385" s="78">
        <v>2137.13</v>
      </c>
      <c r="U1385" s="78">
        <v>2167.9299999999998</v>
      </c>
      <c r="V1385" s="78">
        <v>2135.2800000000002</v>
      </c>
      <c r="W1385" s="78">
        <v>2153.1799999999998</v>
      </c>
      <c r="X1385" s="78">
        <v>43866867</v>
      </c>
    </row>
    <row r="1386" spans="1:24" x14ac:dyDescent="0.2">
      <c r="A1386" s="78" t="s">
        <v>1543</v>
      </c>
      <c r="B1386" s="78">
        <v>15.17</v>
      </c>
      <c r="C1386" s="78">
        <v>15.28</v>
      </c>
      <c r="D1386" s="78">
        <v>15.1</v>
      </c>
      <c r="E1386" s="78">
        <v>15.24</v>
      </c>
      <c r="F1386" s="78">
        <v>1652500</v>
      </c>
      <c r="G1386" s="78">
        <v>15.08</v>
      </c>
      <c r="H1386" s="78">
        <v>15.16</v>
      </c>
      <c r="I1386" s="78">
        <v>15.07</v>
      </c>
      <c r="J1386" s="78">
        <v>14.76</v>
      </c>
      <c r="K1386" s="78" t="s">
        <v>162</v>
      </c>
      <c r="L1386" s="78">
        <v>0</v>
      </c>
      <c r="M1386" s="78">
        <v>16525</v>
      </c>
      <c r="N1386" s="78">
        <v>19317.97</v>
      </c>
      <c r="O1386" s="78">
        <v>20869.47</v>
      </c>
      <c r="P1386" s="78">
        <v>61.15</v>
      </c>
      <c r="Q1386" s="78" t="s">
        <v>162</v>
      </c>
      <c r="R1386" s="78">
        <v>65.33</v>
      </c>
      <c r="S1386" s="78" t="s">
        <v>162</v>
      </c>
      <c r="T1386" s="78">
        <v>2151.92</v>
      </c>
      <c r="U1386" s="78">
        <v>2168.34</v>
      </c>
      <c r="V1386" s="78">
        <v>2142.41</v>
      </c>
      <c r="W1386" s="78">
        <v>2145.23</v>
      </c>
      <c r="X1386" s="78">
        <v>40275072</v>
      </c>
    </row>
    <row r="1387" spans="1:24" x14ac:dyDescent="0.2">
      <c r="A1387" s="78" t="s">
        <v>1544</v>
      </c>
      <c r="B1387" s="78">
        <v>15.19</v>
      </c>
      <c r="C1387" s="78">
        <v>15.31</v>
      </c>
      <c r="D1387" s="78">
        <v>15.12</v>
      </c>
      <c r="E1387" s="78">
        <v>15.29</v>
      </c>
      <c r="F1387" s="78">
        <v>1931382</v>
      </c>
      <c r="G1387" s="78">
        <v>15.14</v>
      </c>
      <c r="H1387" s="78">
        <v>15.16</v>
      </c>
      <c r="I1387" s="78">
        <v>15.1</v>
      </c>
      <c r="J1387" s="78">
        <v>14.78</v>
      </c>
      <c r="K1387" s="78" t="s">
        <v>162</v>
      </c>
      <c r="L1387" s="78">
        <v>0</v>
      </c>
      <c r="M1387" s="78">
        <v>19313.82</v>
      </c>
      <c r="N1387" s="78">
        <v>20492.689999999999</v>
      </c>
      <c r="O1387" s="78">
        <v>19674.810000000001</v>
      </c>
      <c r="P1387" s="78">
        <v>60.48</v>
      </c>
      <c r="Q1387" s="78" t="s">
        <v>162</v>
      </c>
      <c r="R1387" s="78">
        <v>62.66</v>
      </c>
      <c r="S1387" s="78" t="s">
        <v>162</v>
      </c>
      <c r="T1387" s="78">
        <v>2141.3000000000002</v>
      </c>
      <c r="U1387" s="78">
        <v>2145.8200000000002</v>
      </c>
      <c r="V1387" s="78">
        <v>2126.9499999999998</v>
      </c>
      <c r="W1387" s="78">
        <v>2130.3000000000002</v>
      </c>
      <c r="X1387" s="78">
        <v>35113623</v>
      </c>
    </row>
    <row r="1388" spans="1:24" x14ac:dyDescent="0.2">
      <c r="A1388" s="78" t="s">
        <v>1545</v>
      </c>
      <c r="B1388" s="78">
        <v>15.3</v>
      </c>
      <c r="C1388" s="78">
        <v>15.35</v>
      </c>
      <c r="D1388" s="78">
        <v>15.11</v>
      </c>
      <c r="E1388" s="78">
        <v>15.15</v>
      </c>
      <c r="F1388" s="78">
        <v>1943514</v>
      </c>
      <c r="G1388" s="78">
        <v>15.17</v>
      </c>
      <c r="H1388" s="78">
        <v>15.14</v>
      </c>
      <c r="I1388" s="78">
        <v>15.12</v>
      </c>
      <c r="J1388" s="78">
        <v>14.79</v>
      </c>
      <c r="K1388" s="78" t="s">
        <v>162</v>
      </c>
      <c r="L1388" s="78">
        <v>0</v>
      </c>
      <c r="M1388" s="78">
        <v>19435.14</v>
      </c>
      <c r="N1388" s="78">
        <v>18868.23</v>
      </c>
      <c r="O1388" s="78">
        <v>19027.150000000001</v>
      </c>
      <c r="P1388" s="78">
        <v>57.63</v>
      </c>
      <c r="Q1388" s="78" t="s">
        <v>162</v>
      </c>
      <c r="R1388" s="78">
        <v>57.15</v>
      </c>
      <c r="S1388" s="78" t="s">
        <v>162</v>
      </c>
      <c r="T1388" s="78">
        <v>2138.4499999999998</v>
      </c>
      <c r="U1388" s="78">
        <v>2154.5700000000002</v>
      </c>
      <c r="V1388" s="78">
        <v>2136.25</v>
      </c>
      <c r="W1388" s="78">
        <v>2150.3000000000002</v>
      </c>
      <c r="X1388" s="78">
        <v>33764858</v>
      </c>
    </row>
    <row r="1389" spans="1:24" x14ac:dyDescent="0.2">
      <c r="A1389" s="78" t="s">
        <v>1546</v>
      </c>
      <c r="B1389" s="78">
        <v>15.15</v>
      </c>
      <c r="C1389" s="78">
        <v>15.18</v>
      </c>
      <c r="D1389" s="78">
        <v>14.5</v>
      </c>
      <c r="E1389" s="78">
        <v>14.88</v>
      </c>
      <c r="F1389" s="78">
        <v>2517534</v>
      </c>
      <c r="G1389" s="78">
        <v>15.15</v>
      </c>
      <c r="H1389" s="78">
        <v>15.1</v>
      </c>
      <c r="I1389" s="78">
        <v>15.12</v>
      </c>
      <c r="J1389" s="78">
        <v>14.79</v>
      </c>
      <c r="K1389" s="78" t="s">
        <v>162</v>
      </c>
      <c r="L1389" s="78">
        <v>0</v>
      </c>
      <c r="M1389" s="78">
        <v>25175.34</v>
      </c>
      <c r="N1389" s="78">
        <v>19720.88</v>
      </c>
      <c r="O1389" s="78">
        <v>19696.53</v>
      </c>
      <c r="P1389" s="78">
        <v>56.88</v>
      </c>
      <c r="Q1389" s="78" t="s">
        <v>162</v>
      </c>
      <c r="R1389" s="78">
        <v>55.9</v>
      </c>
      <c r="S1389" s="78" t="s">
        <v>162</v>
      </c>
      <c r="T1389" s="78">
        <v>2150.62</v>
      </c>
      <c r="U1389" s="78">
        <v>2154.85</v>
      </c>
      <c r="V1389" s="78">
        <v>2098.56</v>
      </c>
      <c r="W1389" s="78">
        <v>2123.84</v>
      </c>
      <c r="X1389" s="78">
        <v>41862022</v>
      </c>
    </row>
    <row r="1390" spans="1:24" x14ac:dyDescent="0.2">
      <c r="A1390" s="78" t="s">
        <v>1547</v>
      </c>
      <c r="B1390" s="78">
        <v>14.98</v>
      </c>
      <c r="C1390" s="78">
        <v>15.23</v>
      </c>
      <c r="D1390" s="78">
        <v>14.96</v>
      </c>
      <c r="E1390" s="78">
        <v>15.19</v>
      </c>
      <c r="F1390" s="78">
        <v>2028990</v>
      </c>
      <c r="G1390" s="78">
        <v>15.15</v>
      </c>
      <c r="H1390" s="78">
        <v>15.09</v>
      </c>
      <c r="I1390" s="78">
        <v>15.13</v>
      </c>
      <c r="J1390" s="78">
        <v>14.8</v>
      </c>
      <c r="K1390" s="78" t="s">
        <v>162</v>
      </c>
      <c r="L1390" s="78">
        <v>0</v>
      </c>
      <c r="M1390" s="78">
        <v>20289.900000000001</v>
      </c>
      <c r="N1390" s="78">
        <v>20147.84</v>
      </c>
      <c r="O1390" s="78">
        <v>20169.84</v>
      </c>
      <c r="P1390" s="78">
        <v>52.29</v>
      </c>
      <c r="Q1390" s="78" t="s">
        <v>162</v>
      </c>
      <c r="R1390" s="78">
        <v>57.68</v>
      </c>
      <c r="S1390" s="78" t="s">
        <v>162</v>
      </c>
      <c r="T1390" s="78">
        <v>2143.56</v>
      </c>
      <c r="U1390" s="78">
        <v>2149.09</v>
      </c>
      <c r="V1390" s="78">
        <v>2138.94</v>
      </c>
      <c r="W1390" s="78">
        <v>2143.3200000000002</v>
      </c>
      <c r="X1390" s="78">
        <v>37575299</v>
      </c>
    </row>
    <row r="1391" spans="1:24" x14ac:dyDescent="0.2">
      <c r="A1391" s="78" t="s">
        <v>1548</v>
      </c>
      <c r="B1391" s="78">
        <v>15.2</v>
      </c>
      <c r="C1391" s="78">
        <v>15.57</v>
      </c>
      <c r="D1391" s="78">
        <v>15.14</v>
      </c>
      <c r="E1391" s="78">
        <v>15.31</v>
      </c>
      <c r="F1391" s="78">
        <v>4107772</v>
      </c>
      <c r="G1391" s="78">
        <v>15.16</v>
      </c>
      <c r="H1391" s="78">
        <v>15.12</v>
      </c>
      <c r="I1391" s="78">
        <v>15.15</v>
      </c>
      <c r="J1391" s="78">
        <v>14.81</v>
      </c>
      <c r="K1391" s="78" t="s">
        <v>162</v>
      </c>
      <c r="L1391" s="78">
        <v>0</v>
      </c>
      <c r="M1391" s="78">
        <v>41077.72</v>
      </c>
      <c r="N1391" s="78">
        <v>25058.38</v>
      </c>
      <c r="O1391" s="78">
        <v>22188.18</v>
      </c>
      <c r="P1391" s="78">
        <v>53.46</v>
      </c>
      <c r="Q1391" s="78" t="s">
        <v>162</v>
      </c>
      <c r="R1391" s="78">
        <v>60.71</v>
      </c>
      <c r="S1391" s="78" t="s">
        <v>162</v>
      </c>
      <c r="T1391" s="78">
        <v>2143.58</v>
      </c>
      <c r="U1391" s="78">
        <v>2147.11</v>
      </c>
      <c r="V1391" s="78">
        <v>2125.4899999999998</v>
      </c>
      <c r="W1391" s="78">
        <v>2147.11</v>
      </c>
      <c r="X1391" s="78">
        <v>44124778</v>
      </c>
    </row>
    <row r="1392" spans="1:24" x14ac:dyDescent="0.2">
      <c r="A1392" s="78" t="s">
        <v>1549</v>
      </c>
      <c r="B1392" s="78">
        <v>15.29</v>
      </c>
      <c r="C1392" s="78">
        <v>15.81</v>
      </c>
      <c r="D1392" s="78">
        <v>15.25</v>
      </c>
      <c r="E1392" s="78">
        <v>15.81</v>
      </c>
      <c r="F1392" s="78">
        <v>4344931</v>
      </c>
      <c r="G1392" s="78">
        <v>15.27</v>
      </c>
      <c r="H1392" s="78">
        <v>15.2</v>
      </c>
      <c r="I1392" s="78">
        <v>15.2</v>
      </c>
      <c r="J1392" s="78">
        <v>14.84</v>
      </c>
      <c r="K1392" s="78" t="s">
        <v>162</v>
      </c>
      <c r="L1392" s="78">
        <v>0</v>
      </c>
      <c r="M1392" s="78">
        <v>43449.31</v>
      </c>
      <c r="N1392" s="78">
        <v>29885.48</v>
      </c>
      <c r="O1392" s="78">
        <v>25189.08</v>
      </c>
      <c r="P1392" s="78">
        <v>60.73</v>
      </c>
      <c r="Q1392" s="78" t="s">
        <v>162</v>
      </c>
      <c r="R1392" s="78">
        <v>67.180000000000007</v>
      </c>
      <c r="S1392" s="78" t="s">
        <v>162</v>
      </c>
      <c r="T1392" s="78">
        <v>2146.83</v>
      </c>
      <c r="U1392" s="78">
        <v>2175.25</v>
      </c>
      <c r="V1392" s="78">
        <v>2146.83</v>
      </c>
      <c r="W1392" s="78">
        <v>2161.69</v>
      </c>
      <c r="X1392" s="78">
        <v>46558866</v>
      </c>
    </row>
    <row r="1393" spans="1:24" x14ac:dyDescent="0.2">
      <c r="A1393" s="78" t="s">
        <v>1550</v>
      </c>
      <c r="B1393" s="78">
        <v>15.8</v>
      </c>
      <c r="C1393" s="78">
        <v>15.98</v>
      </c>
      <c r="D1393" s="78">
        <v>15.6</v>
      </c>
      <c r="E1393" s="78">
        <v>15.65</v>
      </c>
      <c r="F1393" s="78">
        <v>3485424</v>
      </c>
      <c r="G1393" s="78">
        <v>15.37</v>
      </c>
      <c r="H1393" s="78">
        <v>15.27</v>
      </c>
      <c r="I1393" s="78">
        <v>15.22</v>
      </c>
      <c r="J1393" s="78">
        <v>14.85</v>
      </c>
      <c r="K1393" s="78" t="s">
        <v>162</v>
      </c>
      <c r="L1393" s="78">
        <v>0</v>
      </c>
      <c r="M1393" s="78">
        <v>34854.239999999998</v>
      </c>
      <c r="N1393" s="78">
        <v>32969.300000000003</v>
      </c>
      <c r="O1393" s="78">
        <v>25918.76</v>
      </c>
      <c r="P1393" s="78">
        <v>59.98</v>
      </c>
      <c r="Q1393" s="78" t="s">
        <v>162</v>
      </c>
      <c r="R1393" s="78">
        <v>70.23</v>
      </c>
      <c r="S1393" s="78" t="s">
        <v>162</v>
      </c>
      <c r="T1393" s="78">
        <v>2161.5700000000002</v>
      </c>
      <c r="U1393" s="78">
        <v>2179.3000000000002</v>
      </c>
      <c r="V1393" s="78">
        <v>2152.38</v>
      </c>
      <c r="W1393" s="78">
        <v>2179.3000000000002</v>
      </c>
      <c r="X1393" s="78">
        <v>43229678</v>
      </c>
    </row>
    <row r="1394" spans="1:24" x14ac:dyDescent="0.2">
      <c r="A1394" s="78" t="s">
        <v>1551</v>
      </c>
      <c r="B1394" s="78">
        <v>15.76</v>
      </c>
      <c r="C1394" s="78">
        <v>17.18</v>
      </c>
      <c r="D1394" s="78">
        <v>15.65</v>
      </c>
      <c r="E1394" s="78">
        <v>16.329999999999998</v>
      </c>
      <c r="F1394" s="78">
        <v>8986144</v>
      </c>
      <c r="G1394" s="78">
        <v>15.66</v>
      </c>
      <c r="H1394" s="78">
        <v>15.4</v>
      </c>
      <c r="I1394" s="78">
        <v>15.27</v>
      </c>
      <c r="J1394" s="78">
        <v>14.88</v>
      </c>
      <c r="K1394" s="78" t="s">
        <v>162</v>
      </c>
      <c r="L1394" s="78">
        <v>0</v>
      </c>
      <c r="M1394" s="78">
        <v>89861.440000000002</v>
      </c>
      <c r="N1394" s="78">
        <v>45906.52</v>
      </c>
      <c r="O1394" s="78">
        <v>32813.699999999997</v>
      </c>
      <c r="P1394" s="78">
        <v>66.930000000000007</v>
      </c>
      <c r="Q1394" s="78" t="s">
        <v>162</v>
      </c>
      <c r="R1394" s="78">
        <v>72.88</v>
      </c>
      <c r="S1394" s="78" t="s">
        <v>162</v>
      </c>
      <c r="T1394" s="78">
        <v>2187.5</v>
      </c>
      <c r="U1394" s="78">
        <v>2208.98</v>
      </c>
      <c r="V1394" s="78">
        <v>2182.12</v>
      </c>
      <c r="W1394" s="78">
        <v>2182.4699999999998</v>
      </c>
      <c r="X1394" s="78">
        <v>51659092</v>
      </c>
    </row>
    <row r="1395" spans="1:24" x14ac:dyDescent="0.2">
      <c r="A1395" s="78" t="s">
        <v>1552</v>
      </c>
      <c r="B1395" s="78">
        <v>16.260000000000002</v>
      </c>
      <c r="C1395" s="78">
        <v>16.59</v>
      </c>
      <c r="D1395" s="78">
        <v>15.98</v>
      </c>
      <c r="E1395" s="78">
        <v>16.11</v>
      </c>
      <c r="F1395" s="78">
        <v>4222931</v>
      </c>
      <c r="G1395" s="78">
        <v>15.84</v>
      </c>
      <c r="H1395" s="78">
        <v>15.5</v>
      </c>
      <c r="I1395" s="78">
        <v>15.32</v>
      </c>
      <c r="J1395" s="78">
        <v>14.9</v>
      </c>
      <c r="K1395" s="78" t="s">
        <v>162</v>
      </c>
      <c r="L1395" s="78">
        <v>0</v>
      </c>
      <c r="M1395" s="78">
        <v>42229.31</v>
      </c>
      <c r="N1395" s="78">
        <v>50294.400000000001</v>
      </c>
      <c r="O1395" s="78">
        <v>35221.120000000003</v>
      </c>
      <c r="P1395" s="78">
        <v>65.19</v>
      </c>
      <c r="Q1395" s="78" t="s">
        <v>162</v>
      </c>
      <c r="R1395" s="78">
        <v>67.75</v>
      </c>
      <c r="S1395" s="78" t="s">
        <v>162</v>
      </c>
      <c r="T1395" s="78">
        <v>2176.12</v>
      </c>
      <c r="U1395" s="78">
        <v>2176.12</v>
      </c>
      <c r="V1395" s="78">
        <v>2157.54</v>
      </c>
      <c r="W1395" s="78">
        <v>2163.04</v>
      </c>
      <c r="X1395" s="78">
        <v>36753518</v>
      </c>
    </row>
    <row r="1396" spans="1:24" x14ac:dyDescent="0.2">
      <c r="A1396" s="78" t="s">
        <v>1553</v>
      </c>
      <c r="B1396" s="78">
        <v>16.12</v>
      </c>
      <c r="C1396" s="78">
        <v>16.170000000000002</v>
      </c>
      <c r="D1396" s="78">
        <v>15.74</v>
      </c>
      <c r="E1396" s="78">
        <v>15.79</v>
      </c>
      <c r="F1396" s="78">
        <v>3261064</v>
      </c>
      <c r="G1396" s="78">
        <v>15.94</v>
      </c>
      <c r="H1396" s="78">
        <v>15.55</v>
      </c>
      <c r="I1396" s="78">
        <v>15.36</v>
      </c>
      <c r="J1396" s="78">
        <v>14.92</v>
      </c>
      <c r="K1396" s="78" t="s">
        <v>162</v>
      </c>
      <c r="L1396" s="78">
        <v>0</v>
      </c>
      <c r="M1396" s="78">
        <v>32610.639999999999</v>
      </c>
      <c r="N1396" s="78">
        <v>48600.99</v>
      </c>
      <c r="O1396" s="78">
        <v>36829.68</v>
      </c>
      <c r="P1396" s="78">
        <v>57.29</v>
      </c>
      <c r="Q1396" s="78" t="s">
        <v>162</v>
      </c>
      <c r="R1396" s="78">
        <v>66.3</v>
      </c>
      <c r="S1396" s="78" t="s">
        <v>162</v>
      </c>
      <c r="T1396" s="78">
        <v>2164.71</v>
      </c>
      <c r="U1396" s="78">
        <v>2170.79</v>
      </c>
      <c r="V1396" s="78">
        <v>2155.23</v>
      </c>
      <c r="W1396" s="78">
        <v>2157.96</v>
      </c>
      <c r="X1396" s="78">
        <v>32671431</v>
      </c>
    </row>
    <row r="1397" spans="1:24" x14ac:dyDescent="0.2">
      <c r="A1397" s="78" t="s">
        <v>1554</v>
      </c>
      <c r="B1397" s="78">
        <v>15.81</v>
      </c>
      <c r="C1397" s="78">
        <v>16.7</v>
      </c>
      <c r="D1397" s="78">
        <v>15.68</v>
      </c>
      <c r="E1397" s="78">
        <v>16.55</v>
      </c>
      <c r="F1397" s="78">
        <v>6103944</v>
      </c>
      <c r="G1397" s="78">
        <v>16.09</v>
      </c>
      <c r="H1397" s="78">
        <v>15.68</v>
      </c>
      <c r="I1397" s="78">
        <v>15.42</v>
      </c>
      <c r="J1397" s="78">
        <v>14.95</v>
      </c>
      <c r="K1397" s="78" t="s">
        <v>162</v>
      </c>
      <c r="L1397" s="78">
        <v>0</v>
      </c>
      <c r="M1397" s="78">
        <v>61039.44</v>
      </c>
      <c r="N1397" s="78">
        <v>52119.01</v>
      </c>
      <c r="O1397" s="78">
        <v>41002.25</v>
      </c>
      <c r="P1397" s="78">
        <v>68.959999999999994</v>
      </c>
      <c r="Q1397" s="78" t="s">
        <v>162</v>
      </c>
      <c r="R1397" s="78">
        <v>68.52</v>
      </c>
      <c r="S1397" s="78" t="s">
        <v>162</v>
      </c>
      <c r="T1397" s="78">
        <v>2156.46</v>
      </c>
      <c r="U1397" s="78">
        <v>2162.37</v>
      </c>
      <c r="V1397" s="78">
        <v>2147.0500000000002</v>
      </c>
      <c r="W1397" s="78">
        <v>2152.6</v>
      </c>
      <c r="X1397" s="78">
        <v>34743224</v>
      </c>
    </row>
    <row r="1398" spans="1:24" x14ac:dyDescent="0.2">
      <c r="A1398" s="78" t="s">
        <v>1555</v>
      </c>
      <c r="B1398" s="78">
        <v>16.36</v>
      </c>
      <c r="C1398" s="78">
        <v>16.7</v>
      </c>
      <c r="D1398" s="78">
        <v>16.309999999999999</v>
      </c>
      <c r="E1398" s="78">
        <v>16.46</v>
      </c>
      <c r="F1398" s="78">
        <v>4122040</v>
      </c>
      <c r="G1398" s="78">
        <v>16.25</v>
      </c>
      <c r="H1398" s="78">
        <v>15.81</v>
      </c>
      <c r="I1398" s="78">
        <v>15.47</v>
      </c>
      <c r="J1398" s="78">
        <v>14.98</v>
      </c>
      <c r="K1398" s="78" t="s">
        <v>162</v>
      </c>
      <c r="L1398" s="78">
        <v>0</v>
      </c>
      <c r="M1398" s="78">
        <v>41220.400000000001</v>
      </c>
      <c r="N1398" s="78">
        <v>53392.25</v>
      </c>
      <c r="O1398" s="78">
        <v>43180.77</v>
      </c>
      <c r="P1398" s="78">
        <v>57.08</v>
      </c>
      <c r="Q1398" s="78" t="s">
        <v>162</v>
      </c>
      <c r="R1398" s="78">
        <v>68.2</v>
      </c>
      <c r="S1398" s="78" t="s">
        <v>162</v>
      </c>
      <c r="T1398" s="78">
        <v>2156.52</v>
      </c>
      <c r="U1398" s="78">
        <v>2177.65</v>
      </c>
      <c r="V1398" s="78">
        <v>2146.62</v>
      </c>
      <c r="W1398" s="78">
        <v>2177.65</v>
      </c>
      <c r="X1398" s="78">
        <v>41202113</v>
      </c>
    </row>
    <row r="1399" spans="1:24" x14ac:dyDescent="0.2">
      <c r="A1399" s="78" t="s">
        <v>1556</v>
      </c>
      <c r="B1399" s="78">
        <v>16.46</v>
      </c>
      <c r="C1399" s="78">
        <v>16.84</v>
      </c>
      <c r="D1399" s="78">
        <v>16.04</v>
      </c>
      <c r="E1399" s="78">
        <v>16.22</v>
      </c>
      <c r="F1399" s="78">
        <v>3900825</v>
      </c>
      <c r="G1399" s="78">
        <v>16.23</v>
      </c>
      <c r="H1399" s="78">
        <v>15.94</v>
      </c>
      <c r="I1399" s="78">
        <v>15.52</v>
      </c>
      <c r="J1399" s="78">
        <v>15.01</v>
      </c>
      <c r="K1399" s="78" t="s">
        <v>162</v>
      </c>
      <c r="L1399" s="78">
        <v>0</v>
      </c>
      <c r="M1399" s="78">
        <v>39008.25</v>
      </c>
      <c r="N1399" s="78">
        <v>43221.61</v>
      </c>
      <c r="O1399" s="78">
        <v>44564.06</v>
      </c>
      <c r="P1399" s="78">
        <v>51.83</v>
      </c>
      <c r="Q1399" s="78" t="s">
        <v>162</v>
      </c>
      <c r="R1399" s="78">
        <v>68.930000000000007</v>
      </c>
      <c r="S1399" s="78" t="s">
        <v>162</v>
      </c>
      <c r="T1399" s="78">
        <v>2182.1</v>
      </c>
      <c r="U1399" s="78">
        <v>2191.2600000000002</v>
      </c>
      <c r="V1399" s="78">
        <v>2163</v>
      </c>
      <c r="W1399" s="78">
        <v>2165.71</v>
      </c>
      <c r="X1399" s="78">
        <v>49392912</v>
      </c>
    </row>
    <row r="1400" spans="1:24" x14ac:dyDescent="0.2">
      <c r="A1400" s="78" t="s">
        <v>1557</v>
      </c>
      <c r="B1400" s="78">
        <v>16.16</v>
      </c>
      <c r="C1400" s="78">
        <v>16.27</v>
      </c>
      <c r="D1400" s="78">
        <v>15.81</v>
      </c>
      <c r="E1400" s="78">
        <v>15.88</v>
      </c>
      <c r="F1400" s="78">
        <v>2970706</v>
      </c>
      <c r="G1400" s="78">
        <v>16.18</v>
      </c>
      <c r="H1400" s="78">
        <v>16.010000000000002</v>
      </c>
      <c r="I1400" s="78">
        <v>15.55</v>
      </c>
      <c r="J1400" s="78">
        <v>15.04</v>
      </c>
      <c r="K1400" s="78" t="s">
        <v>162</v>
      </c>
      <c r="L1400" s="78">
        <v>0</v>
      </c>
      <c r="M1400" s="78">
        <v>29707.06</v>
      </c>
      <c r="N1400" s="78">
        <v>40717.160000000003</v>
      </c>
      <c r="O1400" s="78">
        <v>45505.78</v>
      </c>
      <c r="P1400" s="78">
        <v>48.94</v>
      </c>
      <c r="Q1400" s="78" t="s">
        <v>162</v>
      </c>
      <c r="R1400" s="78">
        <v>65.569999999999993</v>
      </c>
      <c r="S1400" s="78" t="s">
        <v>162</v>
      </c>
      <c r="T1400" s="78">
        <v>2159.61</v>
      </c>
      <c r="U1400" s="78">
        <v>2172.1799999999998</v>
      </c>
      <c r="V1400" s="78">
        <v>2142.9499999999998</v>
      </c>
      <c r="W1400" s="78">
        <v>2146.63</v>
      </c>
      <c r="X1400" s="78">
        <v>39967956</v>
      </c>
    </row>
    <row r="1401" spans="1:24" x14ac:dyDescent="0.2">
      <c r="A1401" s="78" t="s">
        <v>1558</v>
      </c>
      <c r="B1401" s="78">
        <v>15.92</v>
      </c>
      <c r="C1401" s="78">
        <v>16.07</v>
      </c>
      <c r="D1401" s="78">
        <v>15.56</v>
      </c>
      <c r="E1401" s="78">
        <v>16.010000000000002</v>
      </c>
      <c r="F1401" s="78">
        <v>2567142</v>
      </c>
      <c r="G1401" s="78">
        <v>16.22</v>
      </c>
      <c r="H1401" s="78">
        <v>16.079999999999998</v>
      </c>
      <c r="I1401" s="78">
        <v>15.6</v>
      </c>
      <c r="J1401" s="78">
        <v>15.06</v>
      </c>
      <c r="K1401" s="78" t="s">
        <v>162</v>
      </c>
      <c r="L1401" s="78">
        <v>0</v>
      </c>
      <c r="M1401" s="78">
        <v>25671.42</v>
      </c>
      <c r="N1401" s="78">
        <v>39329.31</v>
      </c>
      <c r="O1401" s="78">
        <v>43965.15</v>
      </c>
      <c r="P1401" s="78">
        <v>52.43</v>
      </c>
      <c r="Q1401" s="78" t="s">
        <v>162</v>
      </c>
      <c r="R1401" s="78">
        <v>66.63</v>
      </c>
      <c r="S1401" s="78" t="s">
        <v>162</v>
      </c>
      <c r="T1401" s="78">
        <v>2145.9699999999998</v>
      </c>
      <c r="U1401" s="78">
        <v>2167.5300000000002</v>
      </c>
      <c r="V1401" s="78">
        <v>2123.7399999999998</v>
      </c>
      <c r="W1401" s="78">
        <v>2167.5300000000002</v>
      </c>
      <c r="X1401" s="78">
        <v>41598643</v>
      </c>
    </row>
    <row r="1402" spans="1:24" x14ac:dyDescent="0.2">
      <c r="A1402" s="78" t="s">
        <v>1559</v>
      </c>
      <c r="B1402" s="78">
        <v>16.02</v>
      </c>
      <c r="C1402" s="78">
        <v>16.07</v>
      </c>
      <c r="D1402" s="78">
        <v>15.3</v>
      </c>
      <c r="E1402" s="78">
        <v>15.56</v>
      </c>
      <c r="F1402" s="78">
        <v>4178768</v>
      </c>
      <c r="G1402" s="78">
        <v>16.03</v>
      </c>
      <c r="H1402" s="78">
        <v>16.059999999999999</v>
      </c>
      <c r="I1402" s="78">
        <v>15.63</v>
      </c>
      <c r="J1402" s="78">
        <v>15.08</v>
      </c>
      <c r="K1402" s="78" t="s">
        <v>162</v>
      </c>
      <c r="L1402" s="78">
        <v>0</v>
      </c>
      <c r="M1402" s="78">
        <v>41787.68</v>
      </c>
      <c r="N1402" s="78">
        <v>35478.959999999999</v>
      </c>
      <c r="O1402" s="78">
        <v>43798.99</v>
      </c>
      <c r="P1402" s="78">
        <v>43.24</v>
      </c>
      <c r="Q1402" s="78" t="s">
        <v>162</v>
      </c>
      <c r="R1402" s="78">
        <v>55.62</v>
      </c>
      <c r="S1402" s="78" t="s">
        <v>162</v>
      </c>
      <c r="T1402" s="78">
        <v>2172.9699999999998</v>
      </c>
      <c r="U1402" s="78">
        <v>2175.5100000000002</v>
      </c>
      <c r="V1402" s="78">
        <v>2159.73</v>
      </c>
      <c r="W1402" s="78">
        <v>2166.04</v>
      </c>
      <c r="X1402" s="78">
        <v>35057826</v>
      </c>
    </row>
    <row r="1403" spans="1:24" x14ac:dyDescent="0.2">
      <c r="A1403" s="78" t="s">
        <v>1560</v>
      </c>
      <c r="B1403" s="78">
        <v>15.45</v>
      </c>
      <c r="C1403" s="78">
        <v>15.66</v>
      </c>
      <c r="D1403" s="78">
        <v>15.23</v>
      </c>
      <c r="E1403" s="78">
        <v>15.28</v>
      </c>
      <c r="F1403" s="78">
        <v>3085364</v>
      </c>
      <c r="G1403" s="78">
        <v>15.79</v>
      </c>
      <c r="H1403" s="78">
        <v>16.02</v>
      </c>
      <c r="I1403" s="78">
        <v>15.64</v>
      </c>
      <c r="J1403" s="78">
        <v>15.08</v>
      </c>
      <c r="K1403" s="78" t="s">
        <v>162</v>
      </c>
      <c r="L1403" s="78">
        <v>0</v>
      </c>
      <c r="M1403" s="78">
        <v>30853.64</v>
      </c>
      <c r="N1403" s="78">
        <v>33405.61</v>
      </c>
      <c r="O1403" s="78">
        <v>43398.93</v>
      </c>
      <c r="P1403" s="78">
        <v>42.88</v>
      </c>
      <c r="Q1403" s="78" t="s">
        <v>162</v>
      </c>
      <c r="R1403" s="78">
        <v>43.62</v>
      </c>
      <c r="S1403" s="78" t="s">
        <v>162</v>
      </c>
      <c r="T1403" s="78">
        <v>2161.7800000000002</v>
      </c>
      <c r="U1403" s="78">
        <v>2178.19</v>
      </c>
      <c r="V1403" s="78">
        <v>2153.7199999999998</v>
      </c>
      <c r="W1403" s="78">
        <v>2160.35</v>
      </c>
      <c r="X1403" s="78">
        <v>40323866</v>
      </c>
    </row>
    <row r="1404" spans="1:24" x14ac:dyDescent="0.2">
      <c r="A1404" s="78" t="s">
        <v>1561</v>
      </c>
      <c r="B1404" s="78">
        <v>15.17</v>
      </c>
      <c r="C1404" s="78">
        <v>15.43</v>
      </c>
      <c r="D1404" s="78">
        <v>15.17</v>
      </c>
      <c r="E1404" s="78">
        <v>15.33</v>
      </c>
      <c r="F1404" s="78">
        <v>1813221</v>
      </c>
      <c r="G1404" s="78">
        <v>15.61</v>
      </c>
      <c r="H1404" s="78">
        <v>15.92</v>
      </c>
      <c r="I1404" s="78">
        <v>15.66</v>
      </c>
      <c r="J1404" s="78">
        <v>15.08</v>
      </c>
      <c r="K1404" s="78" t="s">
        <v>162</v>
      </c>
      <c r="L1404" s="78">
        <v>0</v>
      </c>
      <c r="M1404" s="78">
        <v>18132.21</v>
      </c>
      <c r="N1404" s="78">
        <v>29230.400000000001</v>
      </c>
      <c r="O1404" s="78">
        <v>36226</v>
      </c>
      <c r="P1404" s="78">
        <v>42.58</v>
      </c>
      <c r="Q1404" s="78" t="s">
        <v>162</v>
      </c>
      <c r="R1404" s="78">
        <v>50.05</v>
      </c>
      <c r="S1404" s="78" t="s">
        <v>162</v>
      </c>
      <c r="T1404" s="78">
        <v>2157.54</v>
      </c>
      <c r="U1404" s="78">
        <v>2201.5500000000002</v>
      </c>
      <c r="V1404" s="78">
        <v>2155.2399999999998</v>
      </c>
      <c r="W1404" s="78">
        <v>2183.0500000000002</v>
      </c>
      <c r="X1404" s="78">
        <v>41888076</v>
      </c>
    </row>
    <row r="1405" spans="1:24" x14ac:dyDescent="0.2">
      <c r="A1405" s="78" t="s">
        <v>1562</v>
      </c>
      <c r="B1405" s="78">
        <v>15.35</v>
      </c>
      <c r="C1405" s="78">
        <v>15.45</v>
      </c>
      <c r="D1405" s="78">
        <v>15.27</v>
      </c>
      <c r="E1405" s="78">
        <v>15.38</v>
      </c>
      <c r="F1405" s="78">
        <v>1364098</v>
      </c>
      <c r="G1405" s="78">
        <v>15.51</v>
      </c>
      <c r="H1405" s="78">
        <v>15.85</v>
      </c>
      <c r="I1405" s="78">
        <v>15.67</v>
      </c>
      <c r="J1405" s="78">
        <v>15.09</v>
      </c>
      <c r="K1405" s="78" t="s">
        <v>162</v>
      </c>
      <c r="L1405" s="78">
        <v>0</v>
      </c>
      <c r="M1405" s="78">
        <v>13640.98</v>
      </c>
      <c r="N1405" s="78">
        <v>26017.19</v>
      </c>
      <c r="O1405" s="78">
        <v>33367.17</v>
      </c>
      <c r="P1405" s="78">
        <v>44.1</v>
      </c>
      <c r="Q1405" s="78" t="s">
        <v>162</v>
      </c>
      <c r="R1405" s="78">
        <v>54.84</v>
      </c>
      <c r="S1405" s="78" t="s">
        <v>162</v>
      </c>
      <c r="T1405" s="78">
        <v>2181.73</v>
      </c>
      <c r="U1405" s="78">
        <v>2188.09</v>
      </c>
      <c r="V1405" s="78">
        <v>2175.5</v>
      </c>
      <c r="W1405" s="78">
        <v>2181.9299999999998</v>
      </c>
      <c r="X1405" s="78">
        <v>34102657</v>
      </c>
    </row>
    <row r="1406" spans="1:24" x14ac:dyDescent="0.2">
      <c r="A1406" s="78" t="s">
        <v>1563</v>
      </c>
      <c r="B1406" s="78">
        <v>15.41</v>
      </c>
      <c r="C1406" s="78">
        <v>15.44</v>
      </c>
      <c r="D1406" s="78">
        <v>15.1</v>
      </c>
      <c r="E1406" s="78">
        <v>15.28</v>
      </c>
      <c r="F1406" s="78">
        <v>1969635</v>
      </c>
      <c r="G1406" s="78">
        <v>15.37</v>
      </c>
      <c r="H1406" s="78">
        <v>15.8</v>
      </c>
      <c r="I1406" s="78">
        <v>15.67</v>
      </c>
      <c r="J1406" s="78">
        <v>15.1</v>
      </c>
      <c r="K1406" s="78" t="s">
        <v>162</v>
      </c>
      <c r="L1406" s="78">
        <v>0</v>
      </c>
      <c r="M1406" s="78">
        <v>19696.349999999999</v>
      </c>
      <c r="N1406" s="78">
        <v>24822.17</v>
      </c>
      <c r="O1406" s="78">
        <v>32075.74</v>
      </c>
      <c r="P1406" s="78">
        <v>51.97</v>
      </c>
      <c r="Q1406" s="78" t="s">
        <v>162</v>
      </c>
      <c r="R1406" s="78">
        <v>54.67</v>
      </c>
      <c r="S1406" s="78" t="s">
        <v>162</v>
      </c>
      <c r="T1406" s="78">
        <v>2180.39</v>
      </c>
      <c r="U1406" s="78">
        <v>2186.69</v>
      </c>
      <c r="V1406" s="78">
        <v>2143.21</v>
      </c>
      <c r="W1406" s="78">
        <v>2143.4499999999998</v>
      </c>
      <c r="X1406" s="78">
        <v>38481896</v>
      </c>
    </row>
    <row r="1407" spans="1:24" x14ac:dyDescent="0.2">
      <c r="A1407" s="78" t="s">
        <v>1564</v>
      </c>
      <c r="B1407" s="78">
        <v>15.13</v>
      </c>
      <c r="C1407" s="78">
        <v>15.53</v>
      </c>
      <c r="D1407" s="78">
        <v>15.1</v>
      </c>
      <c r="E1407" s="78">
        <v>15.43</v>
      </c>
      <c r="F1407" s="78">
        <v>1351243</v>
      </c>
      <c r="G1407" s="78">
        <v>15.34</v>
      </c>
      <c r="H1407" s="78">
        <v>15.68</v>
      </c>
      <c r="I1407" s="78">
        <v>15.68</v>
      </c>
      <c r="J1407" s="78">
        <v>15.11</v>
      </c>
      <c r="K1407" s="78" t="s">
        <v>162</v>
      </c>
      <c r="L1407" s="78">
        <v>0</v>
      </c>
      <c r="M1407" s="78">
        <v>13512.43</v>
      </c>
      <c r="N1407" s="78">
        <v>19167.12</v>
      </c>
      <c r="O1407" s="78">
        <v>27323.040000000001</v>
      </c>
      <c r="P1407" s="78">
        <v>53.01</v>
      </c>
      <c r="Q1407" s="78" t="s">
        <v>162</v>
      </c>
      <c r="R1407" s="78">
        <v>58.03</v>
      </c>
      <c r="S1407" s="78" t="s">
        <v>162</v>
      </c>
      <c r="T1407" s="78">
        <v>2129.25</v>
      </c>
      <c r="U1407" s="78">
        <v>2162.3000000000002</v>
      </c>
      <c r="V1407" s="78">
        <v>2124.75</v>
      </c>
      <c r="W1407" s="78">
        <v>2143.88</v>
      </c>
      <c r="X1407" s="78">
        <v>30341460</v>
      </c>
    </row>
    <row r="1408" spans="1:24" x14ac:dyDescent="0.2">
      <c r="A1408" s="78" t="s">
        <v>1565</v>
      </c>
      <c r="B1408" s="78">
        <v>15.36</v>
      </c>
      <c r="C1408" s="78">
        <v>15.88</v>
      </c>
      <c r="D1408" s="78">
        <v>15.36</v>
      </c>
      <c r="E1408" s="78">
        <v>15.7</v>
      </c>
      <c r="F1408" s="78">
        <v>2888388</v>
      </c>
      <c r="G1408" s="78">
        <v>15.42</v>
      </c>
      <c r="H1408" s="78">
        <v>15.61</v>
      </c>
      <c r="I1408" s="78">
        <v>15.71</v>
      </c>
      <c r="J1408" s="78">
        <v>15.13</v>
      </c>
      <c r="K1408" s="78" t="s">
        <v>162</v>
      </c>
      <c r="L1408" s="78">
        <v>0</v>
      </c>
      <c r="M1408" s="78">
        <v>28883.88</v>
      </c>
      <c r="N1408" s="78">
        <v>18773.169999999998</v>
      </c>
      <c r="O1408" s="78">
        <v>26089.39</v>
      </c>
      <c r="P1408" s="78">
        <v>56.83</v>
      </c>
      <c r="Q1408" s="78" t="s">
        <v>162</v>
      </c>
      <c r="R1408" s="78">
        <v>57.55</v>
      </c>
      <c r="S1408" s="78" t="s">
        <v>162</v>
      </c>
      <c r="T1408" s="78">
        <v>2149.75</v>
      </c>
      <c r="U1408" s="78">
        <v>2156.69</v>
      </c>
      <c r="V1408" s="78">
        <v>2121.25</v>
      </c>
      <c r="W1408" s="78">
        <v>2122.2600000000002</v>
      </c>
      <c r="X1408" s="78">
        <v>28738655</v>
      </c>
    </row>
    <row r="1409" spans="1:24" x14ac:dyDescent="0.2">
      <c r="A1409" s="78" t="s">
        <v>1566</v>
      </c>
      <c r="B1409" s="78">
        <v>15.7</v>
      </c>
      <c r="C1409" s="78">
        <v>15.84</v>
      </c>
      <c r="D1409" s="78">
        <v>15.53</v>
      </c>
      <c r="E1409" s="78">
        <v>15.76</v>
      </c>
      <c r="F1409" s="78">
        <v>2043009</v>
      </c>
      <c r="G1409" s="78">
        <v>15.51</v>
      </c>
      <c r="H1409" s="78">
        <v>15.56</v>
      </c>
      <c r="I1409" s="78">
        <v>15.75</v>
      </c>
      <c r="J1409" s="78">
        <v>15.15</v>
      </c>
      <c r="K1409" s="78" t="s">
        <v>162</v>
      </c>
      <c r="L1409" s="78">
        <v>0</v>
      </c>
      <c r="M1409" s="78">
        <v>20430.09</v>
      </c>
      <c r="N1409" s="78">
        <v>19232.75</v>
      </c>
      <c r="O1409" s="78">
        <v>24231.57</v>
      </c>
      <c r="P1409" s="78">
        <v>54.97</v>
      </c>
      <c r="Q1409" s="78" t="s">
        <v>162</v>
      </c>
      <c r="R1409" s="78">
        <v>52.89</v>
      </c>
      <c r="S1409" s="78" t="s">
        <v>162</v>
      </c>
      <c r="T1409" s="78">
        <v>2123.5500000000002</v>
      </c>
      <c r="U1409" s="78">
        <v>2134.9899999999998</v>
      </c>
      <c r="V1409" s="78">
        <v>2116.54</v>
      </c>
      <c r="W1409" s="78">
        <v>2134.9899999999998</v>
      </c>
      <c r="X1409" s="78">
        <v>26993264</v>
      </c>
    </row>
    <row r="1410" spans="1:24" x14ac:dyDescent="0.2">
      <c r="A1410" s="78" t="s">
        <v>1567</v>
      </c>
      <c r="B1410" s="78">
        <v>15.8</v>
      </c>
      <c r="C1410" s="78">
        <v>15.89</v>
      </c>
      <c r="D1410" s="78">
        <v>15.6</v>
      </c>
      <c r="E1410" s="78">
        <v>15.72</v>
      </c>
      <c r="F1410" s="78">
        <v>2635598</v>
      </c>
      <c r="G1410" s="78">
        <v>15.58</v>
      </c>
      <c r="H1410" s="78">
        <v>15.55</v>
      </c>
      <c r="I1410" s="78">
        <v>15.78</v>
      </c>
      <c r="J1410" s="78">
        <v>15.16</v>
      </c>
      <c r="K1410" s="78" t="s">
        <v>162</v>
      </c>
      <c r="L1410" s="78">
        <v>0</v>
      </c>
      <c r="M1410" s="78">
        <v>26355.98</v>
      </c>
      <c r="N1410" s="78">
        <v>21775.75</v>
      </c>
      <c r="O1410" s="78">
        <v>23896.47</v>
      </c>
      <c r="P1410" s="78">
        <v>51.8</v>
      </c>
      <c r="Q1410" s="78" t="s">
        <v>162</v>
      </c>
      <c r="R1410" s="78">
        <v>53.26</v>
      </c>
      <c r="S1410" s="78" t="s">
        <v>162</v>
      </c>
      <c r="T1410" s="78">
        <v>2135.79</v>
      </c>
      <c r="U1410" s="78">
        <v>2136.2600000000002</v>
      </c>
      <c r="V1410" s="78">
        <v>2114.04</v>
      </c>
      <c r="W1410" s="78">
        <v>2114.71</v>
      </c>
      <c r="X1410" s="78">
        <v>29346543</v>
      </c>
    </row>
    <row r="1411" spans="1:24" x14ac:dyDescent="0.2">
      <c r="A1411" s="78" t="s">
        <v>1568</v>
      </c>
      <c r="B1411" s="78">
        <v>15.65</v>
      </c>
      <c r="C1411" s="78">
        <v>15.78</v>
      </c>
      <c r="D1411" s="78">
        <v>15.47</v>
      </c>
      <c r="E1411" s="78">
        <v>15.65</v>
      </c>
      <c r="F1411" s="78">
        <v>2028398</v>
      </c>
      <c r="G1411" s="78">
        <v>15.65</v>
      </c>
      <c r="H1411" s="78">
        <v>15.51</v>
      </c>
      <c r="I1411" s="78">
        <v>15.8</v>
      </c>
      <c r="J1411" s="78">
        <v>15.16</v>
      </c>
      <c r="K1411" s="78" t="s">
        <v>162</v>
      </c>
      <c r="L1411" s="78">
        <v>0</v>
      </c>
      <c r="M1411" s="78">
        <v>20283.98</v>
      </c>
      <c r="N1411" s="78">
        <v>21893.27</v>
      </c>
      <c r="O1411" s="78">
        <v>23357.72</v>
      </c>
      <c r="P1411" s="78">
        <v>41.84</v>
      </c>
      <c r="Q1411" s="78" t="s">
        <v>162</v>
      </c>
      <c r="R1411" s="78">
        <v>56.78</v>
      </c>
      <c r="S1411" s="78" t="s">
        <v>162</v>
      </c>
      <c r="T1411" s="78">
        <v>2114.4499999999998</v>
      </c>
      <c r="U1411" s="78">
        <v>2118.63</v>
      </c>
      <c r="V1411" s="78">
        <v>2097.09</v>
      </c>
      <c r="W1411" s="78">
        <v>2099.89</v>
      </c>
      <c r="X1411" s="78">
        <v>29318900</v>
      </c>
    </row>
    <row r="1412" spans="1:24" x14ac:dyDescent="0.2">
      <c r="A1412" s="78" t="s">
        <v>1569</v>
      </c>
      <c r="B1412" s="78">
        <v>15.54</v>
      </c>
      <c r="C1412" s="78">
        <v>15.56</v>
      </c>
      <c r="D1412" s="78">
        <v>14.3</v>
      </c>
      <c r="E1412" s="78">
        <v>14.75</v>
      </c>
      <c r="F1412" s="78">
        <v>3164266</v>
      </c>
      <c r="G1412" s="78">
        <v>15.52</v>
      </c>
      <c r="H1412" s="78">
        <v>15.43</v>
      </c>
      <c r="I1412" s="78">
        <v>15.74</v>
      </c>
      <c r="J1412" s="78">
        <v>15.16</v>
      </c>
      <c r="K1412" s="78" t="s">
        <v>162</v>
      </c>
      <c r="L1412" s="78">
        <v>0</v>
      </c>
      <c r="M1412" s="78">
        <v>31642.66</v>
      </c>
      <c r="N1412" s="78">
        <v>25519.32</v>
      </c>
      <c r="O1412" s="78">
        <v>22343.22</v>
      </c>
      <c r="P1412" s="78">
        <v>44.71</v>
      </c>
      <c r="Q1412" s="78" t="s">
        <v>162</v>
      </c>
      <c r="R1412" s="78">
        <v>68.849999999999994</v>
      </c>
      <c r="S1412" s="78" t="s">
        <v>162</v>
      </c>
      <c r="T1412" s="78">
        <v>2095.58</v>
      </c>
      <c r="U1412" s="78">
        <v>2096.4</v>
      </c>
      <c r="V1412" s="78">
        <v>1981.17</v>
      </c>
      <c r="W1412" s="78">
        <v>1984.39</v>
      </c>
      <c r="X1412" s="78">
        <v>45320516</v>
      </c>
    </row>
    <row r="1413" spans="1:24" x14ac:dyDescent="0.2">
      <c r="A1413" s="78" t="s">
        <v>1570</v>
      </c>
      <c r="B1413" s="78">
        <v>14.78</v>
      </c>
      <c r="C1413" s="78">
        <v>14.88</v>
      </c>
      <c r="D1413" s="78">
        <v>14.38</v>
      </c>
      <c r="E1413" s="78">
        <v>14.78</v>
      </c>
      <c r="F1413" s="78">
        <v>2090719</v>
      </c>
      <c r="G1413" s="78">
        <v>15.33</v>
      </c>
      <c r="H1413" s="78">
        <v>15.38</v>
      </c>
      <c r="I1413" s="78">
        <v>15.7</v>
      </c>
      <c r="J1413" s="78">
        <v>15.15</v>
      </c>
      <c r="K1413" s="78" t="s">
        <v>162</v>
      </c>
      <c r="L1413" s="78">
        <v>0</v>
      </c>
      <c r="M1413" s="78">
        <v>20907.189999999999</v>
      </c>
      <c r="N1413" s="78">
        <v>23923.98</v>
      </c>
      <c r="O1413" s="78">
        <v>21348.57</v>
      </c>
      <c r="P1413" s="78">
        <v>44.19</v>
      </c>
      <c r="Q1413" s="78" t="s">
        <v>162</v>
      </c>
      <c r="R1413" s="78">
        <v>69.760000000000005</v>
      </c>
      <c r="S1413" s="78" t="s">
        <v>162</v>
      </c>
      <c r="T1413" s="78">
        <v>1982.08</v>
      </c>
      <c r="U1413" s="78">
        <v>1995.35</v>
      </c>
      <c r="V1413" s="78">
        <v>1961.91</v>
      </c>
      <c r="W1413" s="78">
        <v>1985.04</v>
      </c>
      <c r="X1413" s="78">
        <v>30454873</v>
      </c>
    </row>
    <row r="1414" spans="1:24" x14ac:dyDescent="0.2">
      <c r="A1414" s="78" t="s">
        <v>1571</v>
      </c>
      <c r="B1414" s="78">
        <v>14.78</v>
      </c>
      <c r="C1414" s="78">
        <v>15.09</v>
      </c>
      <c r="D1414" s="78">
        <v>14.53</v>
      </c>
      <c r="E1414" s="78">
        <v>14.97</v>
      </c>
      <c r="F1414" s="78">
        <v>1973592</v>
      </c>
      <c r="G1414" s="78">
        <v>15.17</v>
      </c>
      <c r="H1414" s="78">
        <v>15.34</v>
      </c>
      <c r="I1414" s="78">
        <v>15.63</v>
      </c>
      <c r="J1414" s="78">
        <v>15.16</v>
      </c>
      <c r="K1414" s="78" t="s">
        <v>162</v>
      </c>
      <c r="L1414" s="78">
        <v>0</v>
      </c>
      <c r="M1414" s="78">
        <v>19735.919999999998</v>
      </c>
      <c r="N1414" s="78">
        <v>23785.15</v>
      </c>
      <c r="O1414" s="78">
        <v>21508.95</v>
      </c>
      <c r="P1414" s="78">
        <v>47.4</v>
      </c>
      <c r="Q1414" s="78" t="s">
        <v>162</v>
      </c>
      <c r="R1414" s="78">
        <v>69.25</v>
      </c>
      <c r="S1414" s="78" t="s">
        <v>162</v>
      </c>
      <c r="T1414" s="78">
        <v>1982.98</v>
      </c>
      <c r="U1414" s="78">
        <v>1988.46</v>
      </c>
      <c r="V1414" s="78">
        <v>1958.04</v>
      </c>
      <c r="W1414" s="78">
        <v>1963.08</v>
      </c>
      <c r="X1414" s="78">
        <v>26826274</v>
      </c>
    </row>
    <row r="1415" spans="1:24" x14ac:dyDescent="0.2">
      <c r="A1415" s="78" t="s">
        <v>1572</v>
      </c>
      <c r="B1415" s="78">
        <v>14.88</v>
      </c>
      <c r="C1415" s="78">
        <v>15.15</v>
      </c>
      <c r="D1415" s="78">
        <v>14.66</v>
      </c>
      <c r="E1415" s="78">
        <v>14.99</v>
      </c>
      <c r="F1415" s="78">
        <v>1214605</v>
      </c>
      <c r="G1415" s="78">
        <v>15.03</v>
      </c>
      <c r="H1415" s="78">
        <v>15.3</v>
      </c>
      <c r="I1415" s="78">
        <v>15.57</v>
      </c>
      <c r="J1415" s="78">
        <v>15.17</v>
      </c>
      <c r="K1415" s="78" t="s">
        <v>162</v>
      </c>
      <c r="L1415" s="78">
        <v>0</v>
      </c>
      <c r="M1415" s="78">
        <v>12146.05</v>
      </c>
      <c r="N1415" s="78">
        <v>20943.16</v>
      </c>
      <c r="O1415" s="78">
        <v>21359.45</v>
      </c>
      <c r="P1415" s="78">
        <v>48.72</v>
      </c>
      <c r="Q1415" s="78" t="s">
        <v>162</v>
      </c>
      <c r="R1415" s="78">
        <v>68.56</v>
      </c>
      <c r="S1415" s="78" t="s">
        <v>162</v>
      </c>
      <c r="T1415" s="78">
        <v>1957.71</v>
      </c>
      <c r="U1415" s="78">
        <v>1991.32</v>
      </c>
      <c r="V1415" s="78">
        <v>1956.55</v>
      </c>
      <c r="W1415" s="78">
        <v>1975.85</v>
      </c>
      <c r="X1415" s="78">
        <v>26921236</v>
      </c>
    </row>
    <row r="1416" spans="1:24" x14ac:dyDescent="0.2">
      <c r="A1416" s="78" t="s">
        <v>1573</v>
      </c>
      <c r="B1416" s="78">
        <v>15.09</v>
      </c>
      <c r="C1416" s="78">
        <v>15.09</v>
      </c>
      <c r="D1416" s="78">
        <v>14.79</v>
      </c>
      <c r="E1416" s="78">
        <v>14.85</v>
      </c>
      <c r="F1416" s="78">
        <v>1167642</v>
      </c>
      <c r="G1416" s="78">
        <v>14.87</v>
      </c>
      <c r="H1416" s="78">
        <v>15.26</v>
      </c>
      <c r="I1416" s="78">
        <v>15.53</v>
      </c>
      <c r="J1416" s="78">
        <v>15.18</v>
      </c>
      <c r="K1416" s="78" t="s">
        <v>162</v>
      </c>
      <c r="L1416" s="78">
        <v>0</v>
      </c>
      <c r="M1416" s="78">
        <v>11676.42</v>
      </c>
      <c r="N1416" s="78">
        <v>19221.650000000001</v>
      </c>
      <c r="O1416" s="78">
        <v>20557.46</v>
      </c>
      <c r="P1416" s="78">
        <v>43.61</v>
      </c>
      <c r="Q1416" s="78" t="s">
        <v>162</v>
      </c>
      <c r="R1416" s="78">
        <v>63.28</v>
      </c>
      <c r="S1416" s="78" t="s">
        <v>162</v>
      </c>
      <c r="T1416" s="78">
        <v>1977.86</v>
      </c>
      <c r="U1416" s="78">
        <v>2005.28</v>
      </c>
      <c r="V1416" s="78">
        <v>1972.22</v>
      </c>
      <c r="W1416" s="78">
        <v>1998.11</v>
      </c>
      <c r="X1416" s="78">
        <v>26396375</v>
      </c>
    </row>
    <row r="1417" spans="1:24" x14ac:dyDescent="0.2">
      <c r="A1417" s="78" t="s">
        <v>1574</v>
      </c>
      <c r="B1417" s="78">
        <v>14.85</v>
      </c>
      <c r="C1417" s="78">
        <v>15.53</v>
      </c>
      <c r="D1417" s="78">
        <v>14.68</v>
      </c>
      <c r="E1417" s="78">
        <v>15.21</v>
      </c>
      <c r="F1417" s="78">
        <v>1961888</v>
      </c>
      <c r="G1417" s="78">
        <v>14.96</v>
      </c>
      <c r="H1417" s="78">
        <v>15.24</v>
      </c>
      <c r="I1417" s="78">
        <v>15.46</v>
      </c>
      <c r="J1417" s="78">
        <v>15.19</v>
      </c>
      <c r="K1417" s="78" t="s">
        <v>162</v>
      </c>
      <c r="L1417" s="78">
        <v>0</v>
      </c>
      <c r="M1417" s="78">
        <v>19618.88</v>
      </c>
      <c r="N1417" s="78">
        <v>16816.89</v>
      </c>
      <c r="O1417" s="78">
        <v>21168.11</v>
      </c>
      <c r="P1417" s="78">
        <v>47.94</v>
      </c>
      <c r="Q1417" s="78" t="s">
        <v>162</v>
      </c>
      <c r="R1417" s="78">
        <v>64.23</v>
      </c>
      <c r="S1417" s="78" t="s">
        <v>162</v>
      </c>
      <c r="T1417" s="78">
        <v>1995</v>
      </c>
      <c r="U1417" s="78">
        <v>1995</v>
      </c>
      <c r="V1417" s="78">
        <v>1976.77</v>
      </c>
      <c r="W1417" s="78">
        <v>1980.41</v>
      </c>
      <c r="X1417" s="78">
        <v>23412762</v>
      </c>
    </row>
    <row r="1418" spans="1:24" x14ac:dyDescent="0.2">
      <c r="A1418" s="78" t="s">
        <v>1575</v>
      </c>
      <c r="B1418" s="78">
        <v>15.04</v>
      </c>
      <c r="C1418" s="78">
        <v>15.23</v>
      </c>
      <c r="D1418" s="78">
        <v>14.76</v>
      </c>
      <c r="E1418" s="78">
        <v>14.83</v>
      </c>
      <c r="F1418" s="78">
        <v>1573649</v>
      </c>
      <c r="G1418" s="78">
        <v>14.97</v>
      </c>
      <c r="H1418" s="78">
        <v>15.15</v>
      </c>
      <c r="I1418" s="78">
        <v>15.38</v>
      </c>
      <c r="J1418" s="78">
        <v>15.2</v>
      </c>
      <c r="K1418" s="78" t="s">
        <v>162</v>
      </c>
      <c r="L1418" s="78">
        <v>0</v>
      </c>
      <c r="M1418" s="78">
        <v>15736.49</v>
      </c>
      <c r="N1418" s="78">
        <v>15782.75</v>
      </c>
      <c r="O1418" s="78">
        <v>19853.37</v>
      </c>
      <c r="P1418" s="78">
        <v>43.98</v>
      </c>
      <c r="Q1418" s="78" t="s">
        <v>162</v>
      </c>
      <c r="R1418" s="78">
        <v>60.21</v>
      </c>
      <c r="S1418" s="78" t="s">
        <v>162</v>
      </c>
      <c r="T1418" s="78">
        <v>1981.69</v>
      </c>
      <c r="U1418" s="78">
        <v>1989.99</v>
      </c>
      <c r="V1418" s="78">
        <v>1974.93</v>
      </c>
      <c r="W1418" s="78">
        <v>1982.3</v>
      </c>
      <c r="X1418" s="78">
        <v>22915613</v>
      </c>
    </row>
    <row r="1419" spans="1:24" x14ac:dyDescent="0.2">
      <c r="A1419" s="78" t="s">
        <v>1576</v>
      </c>
      <c r="B1419" s="78">
        <v>14.96</v>
      </c>
      <c r="C1419" s="78">
        <v>15.44</v>
      </c>
      <c r="D1419" s="78">
        <v>14.8</v>
      </c>
      <c r="E1419" s="78">
        <v>15.38</v>
      </c>
      <c r="F1419" s="78">
        <v>3569405</v>
      </c>
      <c r="G1419" s="78">
        <v>15.05</v>
      </c>
      <c r="H1419" s="78">
        <v>15.11</v>
      </c>
      <c r="I1419" s="78">
        <v>15.34</v>
      </c>
      <c r="J1419" s="78">
        <v>15.21</v>
      </c>
      <c r="K1419" s="78" t="s">
        <v>162</v>
      </c>
      <c r="L1419" s="78">
        <v>0</v>
      </c>
      <c r="M1419" s="78">
        <v>35694.050000000003</v>
      </c>
      <c r="N1419" s="78">
        <v>18974.38</v>
      </c>
      <c r="O1419" s="78">
        <v>21379.759999999998</v>
      </c>
      <c r="P1419" s="78">
        <v>45.24</v>
      </c>
      <c r="Q1419" s="78" t="s">
        <v>162</v>
      </c>
      <c r="R1419" s="78">
        <v>69.41</v>
      </c>
      <c r="S1419" s="78" t="s">
        <v>162</v>
      </c>
      <c r="T1419" s="78">
        <v>1987.76</v>
      </c>
      <c r="U1419" s="78">
        <v>1996.1</v>
      </c>
      <c r="V1419" s="78">
        <v>1985.05</v>
      </c>
      <c r="W1419" s="78">
        <v>1991.7</v>
      </c>
      <c r="X1419" s="78">
        <v>24556539</v>
      </c>
    </row>
    <row r="1420" spans="1:24" x14ac:dyDescent="0.2">
      <c r="A1420" s="78" t="s">
        <v>1577</v>
      </c>
      <c r="B1420" s="78">
        <v>15.37</v>
      </c>
      <c r="C1420" s="78">
        <v>15.49</v>
      </c>
      <c r="D1420" s="78">
        <v>15.1</v>
      </c>
      <c r="E1420" s="78">
        <v>15.37</v>
      </c>
      <c r="F1420" s="78">
        <v>1604691</v>
      </c>
      <c r="G1420" s="78">
        <v>15.13</v>
      </c>
      <c r="H1420" s="78">
        <v>15.08</v>
      </c>
      <c r="I1420" s="78">
        <v>15.31</v>
      </c>
      <c r="J1420" s="78">
        <v>15.23</v>
      </c>
      <c r="K1420" s="78" t="s">
        <v>162</v>
      </c>
      <c r="L1420" s="78">
        <v>0</v>
      </c>
      <c r="M1420" s="78">
        <v>16046.91</v>
      </c>
      <c r="N1420" s="78">
        <v>19754.55</v>
      </c>
      <c r="O1420" s="78">
        <v>20348.86</v>
      </c>
      <c r="P1420" s="78">
        <v>46.22</v>
      </c>
      <c r="Q1420" s="78" t="s">
        <v>162</v>
      </c>
      <c r="R1420" s="78">
        <v>70.900000000000006</v>
      </c>
      <c r="S1420" s="78" t="s">
        <v>162</v>
      </c>
      <c r="T1420" s="78">
        <v>1993.04</v>
      </c>
      <c r="U1420" s="78">
        <v>1993.04</v>
      </c>
      <c r="V1420" s="78">
        <v>1978.74</v>
      </c>
      <c r="W1420" s="78">
        <v>1986.27</v>
      </c>
      <c r="X1420" s="78">
        <v>22576231</v>
      </c>
    </row>
    <row r="1421" spans="1:24" x14ac:dyDescent="0.2">
      <c r="A1421" s="78" t="s">
        <v>1578</v>
      </c>
      <c r="B1421" s="78">
        <v>15.38</v>
      </c>
      <c r="C1421" s="78">
        <v>15.38</v>
      </c>
      <c r="D1421" s="78">
        <v>14.89</v>
      </c>
      <c r="E1421" s="78">
        <v>15.22</v>
      </c>
      <c r="F1421" s="78">
        <v>2073205</v>
      </c>
      <c r="G1421" s="78">
        <v>15.2</v>
      </c>
      <c r="H1421" s="78">
        <v>15.03</v>
      </c>
      <c r="I1421" s="78">
        <v>15.27</v>
      </c>
      <c r="J1421" s="78">
        <v>15.24</v>
      </c>
      <c r="K1421" s="78" t="s">
        <v>162</v>
      </c>
      <c r="L1421" s="78">
        <v>0</v>
      </c>
      <c r="M1421" s="78">
        <v>20732.05</v>
      </c>
      <c r="N1421" s="78">
        <v>21565.68</v>
      </c>
      <c r="O1421" s="78">
        <v>20393.66</v>
      </c>
      <c r="P1421" s="78">
        <v>45.35</v>
      </c>
      <c r="Q1421" s="78" t="s">
        <v>162</v>
      </c>
      <c r="R1421" s="78">
        <v>72.510000000000005</v>
      </c>
      <c r="S1421" s="78" t="s">
        <v>162</v>
      </c>
      <c r="T1421" s="78">
        <v>1987.73</v>
      </c>
      <c r="U1421" s="78">
        <v>1992.21</v>
      </c>
      <c r="V1421" s="78">
        <v>1964.23</v>
      </c>
      <c r="W1421" s="78">
        <v>1964.54</v>
      </c>
      <c r="X1421" s="78">
        <v>24758644</v>
      </c>
    </row>
    <row r="1422" spans="1:24" x14ac:dyDescent="0.2">
      <c r="A1422" s="78" t="s">
        <v>1579</v>
      </c>
      <c r="B1422" s="78">
        <v>15.02</v>
      </c>
      <c r="C1422" s="78">
        <v>15.18</v>
      </c>
      <c r="D1422" s="78">
        <v>14.68</v>
      </c>
      <c r="E1422" s="78">
        <v>14.93</v>
      </c>
      <c r="F1422" s="78">
        <v>1577396</v>
      </c>
      <c r="G1422" s="78">
        <v>15.15</v>
      </c>
      <c r="H1422" s="78">
        <v>15.05</v>
      </c>
      <c r="I1422" s="78">
        <v>15.24</v>
      </c>
      <c r="J1422" s="78">
        <v>15.25</v>
      </c>
      <c r="K1422" s="78" t="s">
        <v>162</v>
      </c>
      <c r="L1422" s="78">
        <v>0</v>
      </c>
      <c r="M1422" s="78">
        <v>15773.96</v>
      </c>
      <c r="N1422" s="78">
        <v>20796.689999999999</v>
      </c>
      <c r="O1422" s="78">
        <v>18806.79</v>
      </c>
      <c r="P1422" s="78">
        <v>39.08</v>
      </c>
      <c r="Q1422" s="78" t="s">
        <v>162</v>
      </c>
      <c r="R1422" s="78">
        <v>72.53</v>
      </c>
      <c r="S1422" s="78" t="s">
        <v>162</v>
      </c>
      <c r="T1422" s="78">
        <v>1959.19</v>
      </c>
      <c r="U1422" s="78">
        <v>1974.01</v>
      </c>
      <c r="V1422" s="78">
        <v>1933.52</v>
      </c>
      <c r="W1422" s="78">
        <v>1974.01</v>
      </c>
      <c r="X1422" s="78">
        <v>25822442</v>
      </c>
    </row>
    <row r="1423" spans="1:24" x14ac:dyDescent="0.2">
      <c r="A1423" s="78" t="s">
        <v>1580</v>
      </c>
      <c r="B1423" s="78">
        <v>14.93</v>
      </c>
      <c r="C1423" s="78">
        <v>15.02</v>
      </c>
      <c r="D1423" s="78">
        <v>14.87</v>
      </c>
      <c r="E1423" s="78">
        <v>15</v>
      </c>
      <c r="F1423" s="78">
        <v>1418629</v>
      </c>
      <c r="G1423" s="78">
        <v>15.18</v>
      </c>
      <c r="H1423" s="78">
        <v>15.07</v>
      </c>
      <c r="I1423" s="78">
        <v>15.23</v>
      </c>
      <c r="J1423" s="78">
        <v>15.27</v>
      </c>
      <c r="K1423" s="78" t="s">
        <v>162</v>
      </c>
      <c r="L1423" s="78">
        <v>0</v>
      </c>
      <c r="M1423" s="78">
        <v>14186.29</v>
      </c>
      <c r="N1423" s="78">
        <v>20486.650000000001</v>
      </c>
      <c r="O1423" s="78">
        <v>18134.7</v>
      </c>
      <c r="P1423" s="78">
        <v>44.73</v>
      </c>
      <c r="Q1423" s="78" t="s">
        <v>162</v>
      </c>
      <c r="R1423" s="78">
        <v>68.81</v>
      </c>
      <c r="S1423" s="78" t="s">
        <v>162</v>
      </c>
      <c r="T1423" s="78">
        <v>1972.51</v>
      </c>
      <c r="U1423" s="78">
        <v>1977.31</v>
      </c>
      <c r="V1423" s="78">
        <v>1968.57</v>
      </c>
      <c r="W1423" s="78">
        <v>1968.62</v>
      </c>
      <c r="X1423" s="78">
        <v>24282865</v>
      </c>
    </row>
    <row r="1424" spans="1:24" x14ac:dyDescent="0.2">
      <c r="A1424" s="78" t="s">
        <v>1581</v>
      </c>
      <c r="B1424" s="78">
        <v>15</v>
      </c>
      <c r="C1424" s="78">
        <v>15.05</v>
      </c>
      <c r="D1424" s="78">
        <v>14.77</v>
      </c>
      <c r="E1424" s="78">
        <v>14.8</v>
      </c>
      <c r="F1424" s="78">
        <v>2152731</v>
      </c>
      <c r="G1424" s="78">
        <v>15.06</v>
      </c>
      <c r="H1424" s="78">
        <v>15.06</v>
      </c>
      <c r="I1424" s="78">
        <v>15.2</v>
      </c>
      <c r="J1424" s="78">
        <v>15.28</v>
      </c>
      <c r="K1424" s="78" t="s">
        <v>162</v>
      </c>
      <c r="L1424" s="78">
        <v>0</v>
      </c>
      <c r="M1424" s="78">
        <v>21527.31</v>
      </c>
      <c r="N1424" s="78">
        <v>17653.3</v>
      </c>
      <c r="O1424" s="78">
        <v>18313.84</v>
      </c>
      <c r="P1424" s="78">
        <v>36.700000000000003</v>
      </c>
      <c r="Q1424" s="78" t="s">
        <v>162</v>
      </c>
      <c r="R1424" s="78">
        <v>68.239999999999995</v>
      </c>
      <c r="S1424" s="78" t="s">
        <v>162</v>
      </c>
      <c r="T1424" s="78">
        <v>1968.15</v>
      </c>
      <c r="U1424" s="78">
        <v>1971.51</v>
      </c>
      <c r="V1424" s="78">
        <v>1954.96</v>
      </c>
      <c r="W1424" s="78">
        <v>1957.15</v>
      </c>
      <c r="X1424" s="78">
        <v>24099892</v>
      </c>
    </row>
    <row r="1425" spans="1:24" x14ac:dyDescent="0.2">
      <c r="A1425" s="78" t="s">
        <v>1582</v>
      </c>
      <c r="B1425" s="78">
        <v>14.81</v>
      </c>
      <c r="C1425" s="78">
        <v>15.23</v>
      </c>
      <c r="D1425" s="78">
        <v>14.8</v>
      </c>
      <c r="E1425" s="78">
        <v>14.93</v>
      </c>
      <c r="F1425" s="78">
        <v>2565168</v>
      </c>
      <c r="G1425" s="78">
        <v>14.98</v>
      </c>
      <c r="H1425" s="78">
        <v>15.05</v>
      </c>
      <c r="I1425" s="78">
        <v>15.18</v>
      </c>
      <c r="J1425" s="78">
        <v>15.29</v>
      </c>
      <c r="K1425" s="78" t="s">
        <v>162</v>
      </c>
      <c r="L1425" s="78">
        <v>0</v>
      </c>
      <c r="M1425" s="78">
        <v>25651.68</v>
      </c>
      <c r="N1425" s="78">
        <v>19574.259999999998</v>
      </c>
      <c r="O1425" s="78">
        <v>19664.400000000001</v>
      </c>
      <c r="P1425" s="78">
        <v>36.96</v>
      </c>
      <c r="Q1425" s="78" t="s">
        <v>162</v>
      </c>
      <c r="R1425" s="78">
        <v>69.989999999999995</v>
      </c>
      <c r="S1425" s="78" t="s">
        <v>162</v>
      </c>
      <c r="T1425" s="78">
        <v>1956.72</v>
      </c>
      <c r="U1425" s="78">
        <v>1971.94</v>
      </c>
      <c r="V1425" s="78">
        <v>1955.62</v>
      </c>
      <c r="W1425" s="78">
        <v>1959.24</v>
      </c>
      <c r="X1425" s="78">
        <v>24144413</v>
      </c>
    </row>
    <row r="1426" spans="1:24" x14ac:dyDescent="0.2">
      <c r="A1426" s="78" t="s">
        <v>1583</v>
      </c>
      <c r="B1426" s="78">
        <v>15.07</v>
      </c>
      <c r="C1426" s="78">
        <v>15.19</v>
      </c>
      <c r="D1426" s="78">
        <v>14.9</v>
      </c>
      <c r="E1426" s="78">
        <v>15.1</v>
      </c>
      <c r="F1426" s="78">
        <v>1353247</v>
      </c>
      <c r="G1426" s="78">
        <v>14.95</v>
      </c>
      <c r="H1426" s="78">
        <v>15.08</v>
      </c>
      <c r="I1426" s="78">
        <v>15.17</v>
      </c>
      <c r="J1426" s="78">
        <v>15.3</v>
      </c>
      <c r="K1426" s="78" t="s">
        <v>162</v>
      </c>
      <c r="L1426" s="78">
        <v>0</v>
      </c>
      <c r="M1426" s="78">
        <v>13532.47</v>
      </c>
      <c r="N1426" s="78">
        <v>18134.34</v>
      </c>
      <c r="O1426" s="78">
        <v>19850.009999999998</v>
      </c>
      <c r="P1426" s="78">
        <v>41.72</v>
      </c>
      <c r="Q1426" s="78" t="s">
        <v>162</v>
      </c>
      <c r="R1426" s="78">
        <v>62.7</v>
      </c>
      <c r="S1426" s="78" t="s">
        <v>162</v>
      </c>
      <c r="T1426" s="78">
        <v>1961.22</v>
      </c>
      <c r="U1426" s="78">
        <v>1964.7</v>
      </c>
      <c r="V1426" s="78">
        <v>1952.68</v>
      </c>
      <c r="W1426" s="78">
        <v>1962.06</v>
      </c>
      <c r="X1426" s="78">
        <v>23751792</v>
      </c>
    </row>
    <row r="1427" spans="1:24" x14ac:dyDescent="0.2">
      <c r="A1427" s="78" t="s">
        <v>1584</v>
      </c>
      <c r="B1427" s="78">
        <v>15.2</v>
      </c>
      <c r="C1427" s="78">
        <v>15.31</v>
      </c>
      <c r="D1427" s="78">
        <v>14.75</v>
      </c>
      <c r="E1427" s="78">
        <v>14.8</v>
      </c>
      <c r="F1427" s="78">
        <v>4641514</v>
      </c>
      <c r="G1427" s="78">
        <v>14.93</v>
      </c>
      <c r="H1427" s="78">
        <v>15.04</v>
      </c>
      <c r="I1427" s="78">
        <v>15.14</v>
      </c>
      <c r="J1427" s="78">
        <v>15.31</v>
      </c>
      <c r="K1427" s="78" t="s">
        <v>162</v>
      </c>
      <c r="L1427" s="78">
        <v>0</v>
      </c>
      <c r="M1427" s="78">
        <v>46415.14</v>
      </c>
      <c r="N1427" s="78">
        <v>24262.58</v>
      </c>
      <c r="O1427" s="78">
        <v>22529.63</v>
      </c>
      <c r="P1427" s="78">
        <v>36.369999999999997</v>
      </c>
      <c r="Q1427" s="78" t="s">
        <v>162</v>
      </c>
      <c r="R1427" s="78">
        <v>58.22</v>
      </c>
      <c r="S1427" s="78" t="s">
        <v>162</v>
      </c>
      <c r="T1427" s="78">
        <v>1965.04</v>
      </c>
      <c r="U1427" s="78">
        <v>1971.91</v>
      </c>
      <c r="V1427" s="78">
        <v>1959.14</v>
      </c>
      <c r="W1427" s="78">
        <v>1963.26</v>
      </c>
      <c r="X1427" s="78">
        <v>23801780</v>
      </c>
    </row>
    <row r="1428" spans="1:24" x14ac:dyDescent="0.2">
      <c r="A1428" s="78" t="s">
        <v>1585</v>
      </c>
      <c r="B1428" s="78">
        <v>14.85</v>
      </c>
      <c r="C1428" s="78">
        <v>14.88</v>
      </c>
      <c r="D1428" s="78">
        <v>14.58</v>
      </c>
      <c r="E1428" s="78">
        <v>14.8</v>
      </c>
      <c r="F1428" s="78">
        <v>3830928</v>
      </c>
      <c r="G1428" s="78">
        <v>14.89</v>
      </c>
      <c r="H1428" s="78">
        <v>15.03</v>
      </c>
      <c r="I1428" s="78">
        <v>15.09</v>
      </c>
      <c r="J1428" s="78">
        <v>15.31</v>
      </c>
      <c r="K1428" s="78" t="s">
        <v>162</v>
      </c>
      <c r="L1428" s="78">
        <v>0</v>
      </c>
      <c r="M1428" s="78">
        <v>38309.279999999999</v>
      </c>
      <c r="N1428" s="78">
        <v>29087.18</v>
      </c>
      <c r="O1428" s="78">
        <v>24786.91</v>
      </c>
      <c r="P1428" s="78">
        <v>35.1</v>
      </c>
      <c r="Q1428" s="78" t="s">
        <v>162</v>
      </c>
      <c r="R1428" s="78">
        <v>56.57</v>
      </c>
      <c r="S1428" s="78" t="s">
        <v>162</v>
      </c>
      <c r="T1428" s="78">
        <v>1963.02</v>
      </c>
      <c r="U1428" s="78">
        <v>1992.76</v>
      </c>
      <c r="V1428" s="78">
        <v>1959.57</v>
      </c>
      <c r="W1428" s="78">
        <v>1991.57</v>
      </c>
      <c r="X1428" s="78">
        <v>30298554</v>
      </c>
    </row>
    <row r="1429" spans="1:24" x14ac:dyDescent="0.2">
      <c r="A1429" s="78" t="s">
        <v>1586</v>
      </c>
      <c r="B1429" s="78">
        <v>14.81</v>
      </c>
      <c r="C1429" s="78">
        <v>15.02</v>
      </c>
      <c r="D1429" s="78">
        <v>14.78</v>
      </c>
      <c r="E1429" s="78">
        <v>14.93</v>
      </c>
      <c r="F1429" s="78">
        <v>2853111</v>
      </c>
      <c r="G1429" s="78">
        <v>14.91</v>
      </c>
      <c r="H1429" s="78">
        <v>14.99</v>
      </c>
      <c r="I1429" s="78">
        <v>15.05</v>
      </c>
      <c r="J1429" s="78">
        <v>15.31</v>
      </c>
      <c r="K1429" s="78" t="s">
        <v>162</v>
      </c>
      <c r="L1429" s="78">
        <v>0</v>
      </c>
      <c r="M1429" s="78">
        <v>28531.11</v>
      </c>
      <c r="N1429" s="78">
        <v>30487.94</v>
      </c>
      <c r="O1429" s="78">
        <v>24070.62</v>
      </c>
      <c r="P1429" s="78">
        <v>40.42</v>
      </c>
      <c r="Q1429" s="78" t="s">
        <v>162</v>
      </c>
      <c r="R1429" s="78">
        <v>57.22</v>
      </c>
      <c r="S1429" s="78" t="s">
        <v>162</v>
      </c>
      <c r="T1429" s="78">
        <v>1990.7</v>
      </c>
      <c r="U1429" s="78">
        <v>1993.71</v>
      </c>
      <c r="V1429" s="78">
        <v>1983.84</v>
      </c>
      <c r="W1429" s="78">
        <v>1983.97</v>
      </c>
      <c r="X1429" s="78">
        <v>26841628</v>
      </c>
    </row>
    <row r="1430" spans="1:24" x14ac:dyDescent="0.2">
      <c r="A1430" s="78" t="s">
        <v>1587</v>
      </c>
      <c r="B1430" s="78">
        <v>15</v>
      </c>
      <c r="C1430" s="78">
        <v>15.15</v>
      </c>
      <c r="D1430" s="78">
        <v>14.79</v>
      </c>
      <c r="E1430" s="78">
        <v>14.87</v>
      </c>
      <c r="F1430" s="78">
        <v>1789169</v>
      </c>
      <c r="G1430" s="78">
        <v>14.9</v>
      </c>
      <c r="H1430" s="78">
        <v>14.94</v>
      </c>
      <c r="I1430" s="78">
        <v>15.01</v>
      </c>
      <c r="J1430" s="78">
        <v>15.31</v>
      </c>
      <c r="K1430" s="78" t="s">
        <v>162</v>
      </c>
      <c r="L1430" s="78">
        <v>0</v>
      </c>
      <c r="M1430" s="78">
        <v>17891.689999999999</v>
      </c>
      <c r="N1430" s="78">
        <v>28935.94</v>
      </c>
      <c r="O1430" s="78">
        <v>24255.1</v>
      </c>
      <c r="P1430" s="78">
        <v>41.21</v>
      </c>
      <c r="Q1430" s="78" t="s">
        <v>162</v>
      </c>
      <c r="R1430" s="78">
        <v>61.33</v>
      </c>
      <c r="S1430" s="78" t="s">
        <v>162</v>
      </c>
      <c r="T1430" s="78">
        <v>1980.84</v>
      </c>
      <c r="U1430" s="78">
        <v>1982.4</v>
      </c>
      <c r="V1430" s="78">
        <v>1963.32</v>
      </c>
      <c r="W1430" s="78">
        <v>1965.03</v>
      </c>
      <c r="X1430" s="78">
        <v>29057446</v>
      </c>
    </row>
    <row r="1431" spans="1:24" x14ac:dyDescent="0.2">
      <c r="A1431" s="78" t="s">
        <v>1588</v>
      </c>
      <c r="B1431" s="78">
        <v>14.74</v>
      </c>
      <c r="C1431" s="78">
        <v>15</v>
      </c>
      <c r="D1431" s="78">
        <v>14.73</v>
      </c>
      <c r="E1431" s="78">
        <v>14.85</v>
      </c>
      <c r="F1431" s="78">
        <v>1505773</v>
      </c>
      <c r="G1431" s="78">
        <v>14.85</v>
      </c>
      <c r="H1431" s="78">
        <v>14.9</v>
      </c>
      <c r="I1431" s="78">
        <v>14.97</v>
      </c>
      <c r="J1431" s="78">
        <v>15.31</v>
      </c>
      <c r="K1431" s="78" t="s">
        <v>162</v>
      </c>
      <c r="L1431" s="78">
        <v>0</v>
      </c>
      <c r="M1431" s="78">
        <v>15057.73</v>
      </c>
      <c r="N1431" s="78">
        <v>29240.99</v>
      </c>
      <c r="O1431" s="78">
        <v>23687.67</v>
      </c>
      <c r="P1431" s="78">
        <v>42.24</v>
      </c>
      <c r="Q1431" s="78" t="s">
        <v>162</v>
      </c>
      <c r="R1431" s="78">
        <v>56.93</v>
      </c>
      <c r="S1431" s="78" t="s">
        <v>162</v>
      </c>
      <c r="T1431" s="78">
        <v>1962.2</v>
      </c>
      <c r="U1431" s="78">
        <v>1968.87</v>
      </c>
      <c r="V1431" s="78">
        <v>1951.49</v>
      </c>
      <c r="W1431" s="78">
        <v>1961.62</v>
      </c>
      <c r="X1431" s="78">
        <v>25094728</v>
      </c>
    </row>
    <row r="1432" spans="1:24" x14ac:dyDescent="0.2">
      <c r="A1432" s="78" t="s">
        <v>1589</v>
      </c>
      <c r="B1432" s="78">
        <v>14.92</v>
      </c>
      <c r="C1432" s="78">
        <v>14.92</v>
      </c>
      <c r="D1432" s="78">
        <v>14.62</v>
      </c>
      <c r="E1432" s="78">
        <v>14.62</v>
      </c>
      <c r="F1432" s="78">
        <v>2410646</v>
      </c>
      <c r="G1432" s="78">
        <v>14.81</v>
      </c>
      <c r="H1432" s="78">
        <v>14.87</v>
      </c>
      <c r="I1432" s="78">
        <v>14.96</v>
      </c>
      <c r="J1432" s="78">
        <v>15.3</v>
      </c>
      <c r="K1432" s="78" t="s">
        <v>162</v>
      </c>
      <c r="L1432" s="78">
        <v>0</v>
      </c>
      <c r="M1432" s="78">
        <v>24106.46</v>
      </c>
      <c r="N1432" s="78">
        <v>24779.25</v>
      </c>
      <c r="O1432" s="78">
        <v>24520.92</v>
      </c>
      <c r="P1432" s="78">
        <v>38.909999999999997</v>
      </c>
      <c r="Q1432" s="78" t="s">
        <v>162</v>
      </c>
      <c r="R1432" s="78">
        <v>52.68</v>
      </c>
      <c r="S1432" s="78" t="s">
        <v>162</v>
      </c>
      <c r="T1432" s="78">
        <v>1960.1</v>
      </c>
      <c r="U1432" s="78">
        <v>1967.47</v>
      </c>
      <c r="V1432" s="78">
        <v>1951.18</v>
      </c>
      <c r="W1432" s="78">
        <v>1951.68</v>
      </c>
      <c r="X1432" s="78">
        <v>22764271</v>
      </c>
    </row>
    <row r="1433" spans="1:24" x14ac:dyDescent="0.2">
      <c r="A1433" s="78" t="s">
        <v>1590</v>
      </c>
      <c r="B1433" s="78">
        <v>14.63</v>
      </c>
      <c r="C1433" s="78">
        <v>14.71</v>
      </c>
      <c r="D1433" s="78">
        <v>14.33</v>
      </c>
      <c r="E1433" s="78">
        <v>14.35</v>
      </c>
      <c r="F1433" s="78">
        <v>1680624</v>
      </c>
      <c r="G1433" s="78">
        <v>14.72</v>
      </c>
      <c r="H1433" s="78">
        <v>14.81</v>
      </c>
      <c r="I1433" s="78">
        <v>14.94</v>
      </c>
      <c r="J1433" s="78">
        <v>15.29</v>
      </c>
      <c r="K1433" s="78" t="s">
        <v>162</v>
      </c>
      <c r="L1433" s="78">
        <v>0</v>
      </c>
      <c r="M1433" s="78">
        <v>16806.240000000002</v>
      </c>
      <c r="N1433" s="78">
        <v>20478.650000000001</v>
      </c>
      <c r="O1433" s="78">
        <v>24782.91</v>
      </c>
      <c r="P1433" s="78">
        <v>37.840000000000003</v>
      </c>
      <c r="Q1433" s="78" t="s">
        <v>162</v>
      </c>
      <c r="R1433" s="78">
        <v>49.35</v>
      </c>
      <c r="S1433" s="78" t="s">
        <v>162</v>
      </c>
      <c r="T1433" s="78">
        <v>1947.42</v>
      </c>
      <c r="U1433" s="78">
        <v>1959.3</v>
      </c>
      <c r="V1433" s="78">
        <v>1932.46</v>
      </c>
      <c r="W1433" s="78">
        <v>1937.55</v>
      </c>
      <c r="X1433" s="78">
        <v>26448795</v>
      </c>
    </row>
    <row r="1434" spans="1:24" x14ac:dyDescent="0.2">
      <c r="A1434" s="78" t="s">
        <v>1591</v>
      </c>
      <c r="B1434" s="78">
        <v>14.35</v>
      </c>
      <c r="C1434" s="78">
        <v>14.37</v>
      </c>
      <c r="D1434" s="78">
        <v>14.08</v>
      </c>
      <c r="E1434" s="78">
        <v>14.22</v>
      </c>
      <c r="F1434" s="78">
        <v>1563740</v>
      </c>
      <c r="G1434" s="78">
        <v>14.58</v>
      </c>
      <c r="H1434" s="78">
        <v>14.75</v>
      </c>
      <c r="I1434" s="78">
        <v>14.9</v>
      </c>
      <c r="J1434" s="78">
        <v>15.27</v>
      </c>
      <c r="K1434" s="78" t="s">
        <v>162</v>
      </c>
      <c r="L1434" s="78">
        <v>0</v>
      </c>
      <c r="M1434" s="78">
        <v>15637.4</v>
      </c>
      <c r="N1434" s="78">
        <v>17899.900000000001</v>
      </c>
      <c r="O1434" s="78">
        <v>24193.919999999998</v>
      </c>
      <c r="P1434" s="78">
        <v>34.81</v>
      </c>
      <c r="Q1434" s="78" t="s">
        <v>162</v>
      </c>
      <c r="R1434" s="78">
        <v>44.63</v>
      </c>
      <c r="S1434" s="78" t="s">
        <v>162</v>
      </c>
      <c r="T1434" s="78">
        <v>1935.52</v>
      </c>
      <c r="U1434" s="78">
        <v>1946.59</v>
      </c>
      <c r="V1434" s="78">
        <v>1929.05</v>
      </c>
      <c r="W1434" s="78">
        <v>1930.14</v>
      </c>
      <c r="X1434" s="78">
        <v>23379379</v>
      </c>
    </row>
    <row r="1435" spans="1:24" x14ac:dyDescent="0.2">
      <c r="A1435" s="78" t="s">
        <v>1592</v>
      </c>
      <c r="B1435" s="78">
        <v>14.22</v>
      </c>
      <c r="C1435" s="78">
        <v>14.26</v>
      </c>
      <c r="D1435" s="78">
        <v>13.84</v>
      </c>
      <c r="E1435" s="78">
        <v>13.84</v>
      </c>
      <c r="F1435" s="78">
        <v>1627260</v>
      </c>
      <c r="G1435" s="78">
        <v>14.38</v>
      </c>
      <c r="H1435" s="78">
        <v>14.64</v>
      </c>
      <c r="I1435" s="78">
        <v>14.85</v>
      </c>
      <c r="J1435" s="78">
        <v>15.25</v>
      </c>
      <c r="K1435" s="78" t="s">
        <v>162</v>
      </c>
      <c r="L1435" s="78">
        <v>0</v>
      </c>
      <c r="M1435" s="78">
        <v>16272.6</v>
      </c>
      <c r="N1435" s="78">
        <v>17576.09</v>
      </c>
      <c r="O1435" s="78">
        <v>23256.01</v>
      </c>
      <c r="P1435" s="78">
        <v>31.64</v>
      </c>
      <c r="Q1435" s="78" t="s">
        <v>162</v>
      </c>
      <c r="R1435" s="78">
        <v>42.81</v>
      </c>
      <c r="S1435" s="78" t="s">
        <v>162</v>
      </c>
      <c r="T1435" s="78">
        <v>1930.11</v>
      </c>
      <c r="U1435" s="78">
        <v>1934.48</v>
      </c>
      <c r="V1435" s="78">
        <v>1899.11</v>
      </c>
      <c r="W1435" s="78">
        <v>1899.94</v>
      </c>
      <c r="X1435" s="78">
        <v>26489807</v>
      </c>
    </row>
    <row r="1436" spans="1:24" x14ac:dyDescent="0.2">
      <c r="A1436" s="78" t="s">
        <v>1593</v>
      </c>
      <c r="B1436" s="78">
        <v>13.84</v>
      </c>
      <c r="C1436" s="78">
        <v>13.86</v>
      </c>
      <c r="D1436" s="78">
        <v>12.46</v>
      </c>
      <c r="E1436" s="78">
        <v>12.77</v>
      </c>
      <c r="F1436" s="78">
        <v>3023037</v>
      </c>
      <c r="G1436" s="78">
        <v>13.96</v>
      </c>
      <c r="H1436" s="78">
        <v>14.41</v>
      </c>
      <c r="I1436" s="78">
        <v>14.74</v>
      </c>
      <c r="J1436" s="78">
        <v>15.21</v>
      </c>
      <c r="K1436" s="78" t="s">
        <v>162</v>
      </c>
      <c r="L1436" s="78">
        <v>0</v>
      </c>
      <c r="M1436" s="78">
        <v>30230.37</v>
      </c>
      <c r="N1436" s="78">
        <v>20610.61</v>
      </c>
      <c r="O1436" s="78">
        <v>24925.8</v>
      </c>
      <c r="P1436" s="78">
        <v>25.51</v>
      </c>
      <c r="Q1436" s="78" t="s">
        <v>162</v>
      </c>
      <c r="R1436" s="78">
        <v>33.47</v>
      </c>
      <c r="S1436" s="78" t="s">
        <v>162</v>
      </c>
      <c r="T1436" s="78">
        <v>1897.45</v>
      </c>
      <c r="U1436" s="78">
        <v>1897.82</v>
      </c>
      <c r="V1436" s="78">
        <v>1783.74</v>
      </c>
      <c r="W1436" s="78">
        <v>1830.85</v>
      </c>
      <c r="X1436" s="78">
        <v>36824728</v>
      </c>
    </row>
    <row r="1437" spans="1:24" x14ac:dyDescent="0.2">
      <c r="A1437" s="78" t="s">
        <v>1594</v>
      </c>
      <c r="B1437" s="78">
        <v>12.65</v>
      </c>
      <c r="C1437" s="78">
        <v>12.98</v>
      </c>
      <c r="D1437" s="78">
        <v>12.35</v>
      </c>
      <c r="E1437" s="78">
        <v>12.88</v>
      </c>
      <c r="F1437" s="78">
        <v>2033102</v>
      </c>
      <c r="G1437" s="78">
        <v>13.61</v>
      </c>
      <c r="H1437" s="78">
        <v>14.21</v>
      </c>
      <c r="I1437" s="78">
        <v>14.62</v>
      </c>
      <c r="J1437" s="78">
        <v>15.17</v>
      </c>
      <c r="K1437" s="78" t="s">
        <v>162</v>
      </c>
      <c r="L1437" s="78">
        <v>0</v>
      </c>
      <c r="M1437" s="78">
        <v>20331.02</v>
      </c>
      <c r="N1437" s="78">
        <v>19855.53</v>
      </c>
      <c r="O1437" s="78">
        <v>22317.39</v>
      </c>
      <c r="P1437" s="78">
        <v>25.67</v>
      </c>
      <c r="Q1437" s="78" t="s">
        <v>162</v>
      </c>
      <c r="R1437" s="78">
        <v>48.33</v>
      </c>
      <c r="S1437" s="78" t="s">
        <v>162</v>
      </c>
      <c r="T1437" s="78">
        <v>1824.1</v>
      </c>
      <c r="U1437" s="78">
        <v>1875.8</v>
      </c>
      <c r="V1437" s="78">
        <v>1805.39</v>
      </c>
      <c r="W1437" s="78">
        <v>1867.87</v>
      </c>
      <c r="X1437" s="78">
        <v>31653449</v>
      </c>
    </row>
    <row r="1438" spans="1:24" x14ac:dyDescent="0.2">
      <c r="A1438" s="78" t="s">
        <v>1595</v>
      </c>
      <c r="B1438" s="78">
        <v>12.88</v>
      </c>
      <c r="C1438" s="78">
        <v>13.1</v>
      </c>
      <c r="D1438" s="78">
        <v>12.73</v>
      </c>
      <c r="E1438" s="78">
        <v>13.03</v>
      </c>
      <c r="F1438" s="78">
        <v>1537637</v>
      </c>
      <c r="G1438" s="78">
        <v>13.35</v>
      </c>
      <c r="H1438" s="78">
        <v>14.04</v>
      </c>
      <c r="I1438" s="78">
        <v>14.53</v>
      </c>
      <c r="J1438" s="78">
        <v>15.13</v>
      </c>
      <c r="K1438" s="78" t="s">
        <v>162</v>
      </c>
      <c r="L1438" s="78">
        <v>0</v>
      </c>
      <c r="M1438" s="78">
        <v>15376.37</v>
      </c>
      <c r="N1438" s="78">
        <v>19569.55</v>
      </c>
      <c r="O1438" s="78">
        <v>20024.099999999999</v>
      </c>
      <c r="P1438" s="78">
        <v>29.26</v>
      </c>
      <c r="Q1438" s="78" t="s">
        <v>162</v>
      </c>
      <c r="R1438" s="78">
        <v>41.15</v>
      </c>
      <c r="S1438" s="78" t="s">
        <v>162</v>
      </c>
      <c r="T1438" s="78">
        <v>1860.24</v>
      </c>
      <c r="U1438" s="78">
        <v>1862.83</v>
      </c>
      <c r="V1438" s="78">
        <v>1845.57</v>
      </c>
      <c r="W1438" s="78">
        <v>1845.79</v>
      </c>
      <c r="X1438" s="78">
        <v>22720548</v>
      </c>
    </row>
    <row r="1439" spans="1:24" x14ac:dyDescent="0.2">
      <c r="A1439" s="78" t="s">
        <v>1596</v>
      </c>
      <c r="B1439" s="78">
        <v>12.92</v>
      </c>
      <c r="C1439" s="78">
        <v>13.09</v>
      </c>
      <c r="D1439" s="78">
        <v>12.83</v>
      </c>
      <c r="E1439" s="78">
        <v>12.91</v>
      </c>
      <c r="F1439" s="78">
        <v>1244782</v>
      </c>
      <c r="G1439" s="78">
        <v>13.09</v>
      </c>
      <c r="H1439" s="78">
        <v>13.83</v>
      </c>
      <c r="I1439" s="78">
        <v>14.41</v>
      </c>
      <c r="J1439" s="78">
        <v>15.09</v>
      </c>
      <c r="K1439" s="78" t="s">
        <v>162</v>
      </c>
      <c r="L1439" s="78">
        <v>0</v>
      </c>
      <c r="M1439" s="78">
        <v>12447.82</v>
      </c>
      <c r="N1439" s="78">
        <v>18931.64</v>
      </c>
      <c r="O1439" s="78">
        <v>18415.77</v>
      </c>
      <c r="P1439" s="78">
        <v>34</v>
      </c>
      <c r="Q1439" s="78" t="s">
        <v>162</v>
      </c>
      <c r="R1439" s="78">
        <v>37.56</v>
      </c>
      <c r="S1439" s="78" t="s">
        <v>162</v>
      </c>
      <c r="T1439" s="78">
        <v>1842.66</v>
      </c>
      <c r="U1439" s="78">
        <v>1853.11</v>
      </c>
      <c r="V1439" s="78">
        <v>1833.5</v>
      </c>
      <c r="W1439" s="78">
        <v>1844.14</v>
      </c>
      <c r="X1439" s="78">
        <v>20696526</v>
      </c>
    </row>
    <row r="1440" spans="1:24" x14ac:dyDescent="0.2">
      <c r="A1440" s="78" t="s">
        <v>1597</v>
      </c>
      <c r="B1440" s="78">
        <v>12.92</v>
      </c>
      <c r="C1440" s="78">
        <v>13.27</v>
      </c>
      <c r="D1440" s="78">
        <v>12.74</v>
      </c>
      <c r="E1440" s="78">
        <v>13.2</v>
      </c>
      <c r="F1440" s="78">
        <v>1645914</v>
      </c>
      <c r="G1440" s="78">
        <v>12.96</v>
      </c>
      <c r="H1440" s="78">
        <v>13.67</v>
      </c>
      <c r="I1440" s="78">
        <v>14.3</v>
      </c>
      <c r="J1440" s="78">
        <v>15.05</v>
      </c>
      <c r="K1440" s="78" t="s">
        <v>162</v>
      </c>
      <c r="L1440" s="78">
        <v>0</v>
      </c>
      <c r="M1440" s="78">
        <v>16459.14</v>
      </c>
      <c r="N1440" s="78">
        <v>18968.939999999999</v>
      </c>
      <c r="O1440" s="78">
        <v>18272.52</v>
      </c>
      <c r="P1440" s="78">
        <v>32.51</v>
      </c>
      <c r="Q1440" s="78" t="s">
        <v>162</v>
      </c>
      <c r="R1440" s="78">
        <v>48.97</v>
      </c>
      <c r="S1440" s="78" t="s">
        <v>162</v>
      </c>
      <c r="T1440" s="78">
        <v>1844.37</v>
      </c>
      <c r="U1440" s="78">
        <v>1892.36</v>
      </c>
      <c r="V1440" s="78">
        <v>1842.62</v>
      </c>
      <c r="W1440" s="78">
        <v>1880.75</v>
      </c>
      <c r="X1440" s="78">
        <v>27940759</v>
      </c>
    </row>
    <row r="1441" spans="1:24" x14ac:dyDescent="0.2">
      <c r="A1441" s="78" t="s">
        <v>1598</v>
      </c>
      <c r="B1441" s="78">
        <v>13.15</v>
      </c>
      <c r="C1441" s="78">
        <v>13.48</v>
      </c>
      <c r="D1441" s="78">
        <v>13.15</v>
      </c>
      <c r="E1441" s="78">
        <v>13.25</v>
      </c>
      <c r="F1441" s="78">
        <v>2774354</v>
      </c>
      <c r="G1441" s="78">
        <v>13.05</v>
      </c>
      <c r="H1441" s="78">
        <v>13.51</v>
      </c>
      <c r="I1441" s="78">
        <v>14.2</v>
      </c>
      <c r="J1441" s="78">
        <v>15.03</v>
      </c>
      <c r="K1441" s="78" t="s">
        <v>162</v>
      </c>
      <c r="L1441" s="78">
        <v>0</v>
      </c>
      <c r="M1441" s="78">
        <v>27743.54</v>
      </c>
      <c r="N1441" s="78">
        <v>18471.580000000002</v>
      </c>
      <c r="O1441" s="78">
        <v>19541.099999999999</v>
      </c>
      <c r="P1441" s="78">
        <v>34.83</v>
      </c>
      <c r="Q1441" s="78" t="s">
        <v>162</v>
      </c>
      <c r="R1441" s="78">
        <v>51.52</v>
      </c>
      <c r="S1441" s="78" t="s">
        <v>162</v>
      </c>
      <c r="T1441" s="78">
        <v>1879.97</v>
      </c>
      <c r="U1441" s="78">
        <v>1897.1</v>
      </c>
      <c r="V1441" s="78">
        <v>1879.71</v>
      </c>
      <c r="W1441" s="78">
        <v>1887.32</v>
      </c>
      <c r="X1441" s="78">
        <v>24566192</v>
      </c>
    </row>
    <row r="1442" spans="1:24" x14ac:dyDescent="0.2">
      <c r="A1442" s="78" t="s">
        <v>1599</v>
      </c>
      <c r="B1442" s="78">
        <v>13.28</v>
      </c>
      <c r="C1442" s="78">
        <v>13.39</v>
      </c>
      <c r="D1442" s="78">
        <v>13.16</v>
      </c>
      <c r="E1442" s="78">
        <v>13.28</v>
      </c>
      <c r="F1442" s="78">
        <v>1302757</v>
      </c>
      <c r="G1442" s="78">
        <v>13.13</v>
      </c>
      <c r="H1442" s="78">
        <v>13.37</v>
      </c>
      <c r="I1442" s="78">
        <v>14.12</v>
      </c>
      <c r="J1442" s="78">
        <v>15</v>
      </c>
      <c r="K1442" s="78" t="s">
        <v>162</v>
      </c>
      <c r="L1442" s="78">
        <v>0</v>
      </c>
      <c r="M1442" s="78">
        <v>13027.57</v>
      </c>
      <c r="N1442" s="78">
        <v>17010.89</v>
      </c>
      <c r="O1442" s="78">
        <v>18433.21</v>
      </c>
      <c r="P1442" s="78">
        <v>38.24</v>
      </c>
      <c r="Q1442" s="78" t="s">
        <v>162</v>
      </c>
      <c r="R1442" s="78">
        <v>62.77</v>
      </c>
      <c r="S1442" s="78" t="s">
        <v>162</v>
      </c>
      <c r="T1442" s="78">
        <v>1885.24</v>
      </c>
      <c r="U1442" s="78">
        <v>1885.95</v>
      </c>
      <c r="V1442" s="78">
        <v>1859.71</v>
      </c>
      <c r="W1442" s="78">
        <v>1861.22</v>
      </c>
      <c r="X1442" s="78">
        <v>22732104</v>
      </c>
    </row>
    <row r="1443" spans="1:24" x14ac:dyDescent="0.2">
      <c r="A1443" s="78" t="s">
        <v>1600</v>
      </c>
      <c r="B1443" s="78">
        <v>13.3</v>
      </c>
      <c r="C1443" s="78">
        <v>13.5</v>
      </c>
      <c r="D1443" s="78">
        <v>13.2</v>
      </c>
      <c r="E1443" s="78">
        <v>13.4</v>
      </c>
      <c r="F1443" s="78">
        <v>1017897</v>
      </c>
      <c r="G1443" s="78">
        <v>13.21</v>
      </c>
      <c r="H1443" s="78">
        <v>13.28</v>
      </c>
      <c r="I1443" s="78">
        <v>14.04</v>
      </c>
      <c r="J1443" s="78">
        <v>14.97</v>
      </c>
      <c r="K1443" s="78" t="s">
        <v>162</v>
      </c>
      <c r="L1443" s="78">
        <v>0</v>
      </c>
      <c r="M1443" s="78">
        <v>10178.969999999999</v>
      </c>
      <c r="N1443" s="78">
        <v>15971.41</v>
      </c>
      <c r="O1443" s="78">
        <v>17770.48</v>
      </c>
      <c r="P1443" s="78">
        <v>38.549999999999997</v>
      </c>
      <c r="Q1443" s="78" t="s">
        <v>162</v>
      </c>
      <c r="R1443" s="78">
        <v>61.74</v>
      </c>
      <c r="S1443" s="78" t="s">
        <v>162</v>
      </c>
      <c r="T1443" s="78">
        <v>1857.32</v>
      </c>
      <c r="U1443" s="78">
        <v>1874.63</v>
      </c>
      <c r="V1443" s="78">
        <v>1856.22</v>
      </c>
      <c r="W1443" s="78">
        <v>1870.7</v>
      </c>
      <c r="X1443" s="78">
        <v>20653603</v>
      </c>
    </row>
    <row r="1444" spans="1:24" x14ac:dyDescent="0.2">
      <c r="A1444" s="78" t="s">
        <v>1601</v>
      </c>
      <c r="B1444" s="78">
        <v>13.41</v>
      </c>
      <c r="C1444" s="78">
        <v>13.66</v>
      </c>
      <c r="D1444" s="78">
        <v>13.4</v>
      </c>
      <c r="E1444" s="78">
        <v>13.6</v>
      </c>
      <c r="F1444" s="78">
        <v>585369</v>
      </c>
      <c r="G1444" s="78">
        <v>13.35</v>
      </c>
      <c r="H1444" s="78">
        <v>13.22</v>
      </c>
      <c r="I1444" s="78">
        <v>13.98</v>
      </c>
      <c r="J1444" s="78">
        <v>14.95</v>
      </c>
      <c r="K1444" s="78" t="s">
        <v>162</v>
      </c>
      <c r="L1444" s="78">
        <v>0</v>
      </c>
      <c r="M1444" s="78">
        <v>5853.69</v>
      </c>
      <c r="N1444" s="78">
        <v>14652.58</v>
      </c>
      <c r="O1444" s="78">
        <v>16792.11</v>
      </c>
      <c r="P1444" s="78">
        <v>37.74</v>
      </c>
      <c r="Q1444" s="78" t="s">
        <v>162</v>
      </c>
      <c r="R1444" s="78">
        <v>68.67</v>
      </c>
      <c r="S1444" s="78" t="s">
        <v>162</v>
      </c>
      <c r="T1444" s="78">
        <v>1872.14</v>
      </c>
      <c r="U1444" s="78">
        <v>1887.67</v>
      </c>
      <c r="V1444" s="78">
        <v>1872.14</v>
      </c>
      <c r="W1444" s="78">
        <v>1886.23</v>
      </c>
      <c r="X1444" s="78">
        <v>19862189</v>
      </c>
    </row>
    <row r="1445" spans="1:24" x14ac:dyDescent="0.2">
      <c r="A1445" s="78" t="s">
        <v>1602</v>
      </c>
      <c r="B1445" s="78">
        <v>13.6</v>
      </c>
      <c r="C1445" s="78">
        <v>13.7</v>
      </c>
      <c r="D1445" s="78">
        <v>13.52</v>
      </c>
      <c r="E1445" s="78">
        <v>13.68</v>
      </c>
      <c r="F1445" s="78">
        <v>1358902</v>
      </c>
      <c r="G1445" s="78">
        <v>13.44</v>
      </c>
      <c r="H1445" s="78">
        <v>13.2</v>
      </c>
      <c r="I1445" s="78">
        <v>13.92</v>
      </c>
      <c r="J1445" s="78">
        <v>14.92</v>
      </c>
      <c r="K1445" s="78" t="s">
        <v>162</v>
      </c>
      <c r="L1445" s="78">
        <v>0</v>
      </c>
      <c r="M1445" s="78">
        <v>13589.02</v>
      </c>
      <c r="N1445" s="78">
        <v>14078.56</v>
      </c>
      <c r="O1445" s="78">
        <v>16523.75</v>
      </c>
      <c r="P1445" s="78">
        <v>37.74</v>
      </c>
      <c r="Q1445" s="78" t="s">
        <v>162</v>
      </c>
      <c r="R1445" s="78">
        <v>63.56</v>
      </c>
      <c r="S1445" s="78" t="s">
        <v>162</v>
      </c>
      <c r="T1445" s="78">
        <v>1886.97</v>
      </c>
      <c r="U1445" s="78">
        <v>1888.81</v>
      </c>
      <c r="V1445" s="78">
        <v>1872.7</v>
      </c>
      <c r="W1445" s="78">
        <v>1876.76</v>
      </c>
      <c r="X1445" s="78">
        <v>18991135</v>
      </c>
    </row>
    <row r="1446" spans="1:24" x14ac:dyDescent="0.2">
      <c r="A1446" s="78" t="s">
        <v>1603</v>
      </c>
      <c r="B1446" s="78">
        <v>13.68</v>
      </c>
      <c r="C1446" s="78">
        <v>14.07</v>
      </c>
      <c r="D1446" s="78">
        <v>13.68</v>
      </c>
      <c r="E1446" s="78">
        <v>14.01</v>
      </c>
      <c r="F1446" s="78">
        <v>2064770</v>
      </c>
      <c r="G1446" s="78">
        <v>13.59</v>
      </c>
      <c r="H1446" s="78">
        <v>13.32</v>
      </c>
      <c r="I1446" s="78">
        <v>13.86</v>
      </c>
      <c r="J1446" s="78">
        <v>14.9</v>
      </c>
      <c r="K1446" s="78" t="s">
        <v>162</v>
      </c>
      <c r="L1446" s="78">
        <v>0</v>
      </c>
      <c r="M1446" s="78">
        <v>20647.7</v>
      </c>
      <c r="N1446" s="78">
        <v>12659.39</v>
      </c>
      <c r="O1446" s="78">
        <v>15565.48</v>
      </c>
      <c r="P1446" s="78">
        <v>41.75</v>
      </c>
      <c r="Q1446" s="78" t="s">
        <v>162</v>
      </c>
      <c r="R1446" s="78">
        <v>67.39</v>
      </c>
      <c r="S1446" s="78" t="s">
        <v>162</v>
      </c>
      <c r="T1446" s="78">
        <v>1877.14</v>
      </c>
      <c r="U1446" s="78">
        <v>1903.33</v>
      </c>
      <c r="V1446" s="78">
        <v>1874.71</v>
      </c>
      <c r="W1446" s="78">
        <v>1900.45</v>
      </c>
      <c r="X1446" s="78">
        <v>24797525</v>
      </c>
    </row>
    <row r="1447" spans="1:24" x14ac:dyDescent="0.2">
      <c r="A1447" s="78" t="s">
        <v>1604</v>
      </c>
      <c r="B1447" s="78">
        <v>14.01</v>
      </c>
      <c r="C1447" s="78">
        <v>14.03</v>
      </c>
      <c r="D1447" s="78">
        <v>13.71</v>
      </c>
      <c r="E1447" s="78">
        <v>13.85</v>
      </c>
      <c r="F1447" s="78">
        <v>1074196</v>
      </c>
      <c r="G1447" s="78">
        <v>13.71</v>
      </c>
      <c r="H1447" s="78">
        <v>13.42</v>
      </c>
      <c r="I1447" s="78">
        <v>13.82</v>
      </c>
      <c r="J1447" s="78">
        <v>14.88</v>
      </c>
      <c r="K1447" s="78" t="s">
        <v>162</v>
      </c>
      <c r="L1447" s="78">
        <v>0</v>
      </c>
      <c r="M1447" s="78">
        <v>10741.96</v>
      </c>
      <c r="N1447" s="78">
        <v>12202.27</v>
      </c>
      <c r="O1447" s="78">
        <v>14606.58</v>
      </c>
      <c r="P1447" s="78">
        <v>41.33</v>
      </c>
      <c r="Q1447" s="78" t="s">
        <v>162</v>
      </c>
      <c r="R1447" s="78">
        <v>63.43</v>
      </c>
      <c r="S1447" s="78" t="s">
        <v>162</v>
      </c>
      <c r="T1447" s="78">
        <v>1897.87</v>
      </c>
      <c r="U1447" s="78">
        <v>1900.35</v>
      </c>
      <c r="V1447" s="78">
        <v>1881.73</v>
      </c>
      <c r="W1447" s="78">
        <v>1889.13</v>
      </c>
      <c r="X1447" s="78">
        <v>25506649</v>
      </c>
    </row>
    <row r="1448" spans="1:24" x14ac:dyDescent="0.2">
      <c r="A1448" s="78" t="s">
        <v>1605</v>
      </c>
      <c r="B1448" s="78">
        <v>13.99</v>
      </c>
      <c r="C1448" s="78">
        <v>13.99</v>
      </c>
      <c r="D1448" s="78">
        <v>13.61</v>
      </c>
      <c r="E1448" s="78">
        <v>13.86</v>
      </c>
      <c r="F1448" s="78">
        <v>1122317</v>
      </c>
      <c r="G1448" s="78">
        <v>13.8</v>
      </c>
      <c r="H1448" s="78">
        <v>13.5</v>
      </c>
      <c r="I1448" s="78">
        <v>13.77</v>
      </c>
      <c r="J1448" s="78">
        <v>14.86</v>
      </c>
      <c r="K1448" s="78" t="s">
        <v>162</v>
      </c>
      <c r="L1448" s="78">
        <v>0</v>
      </c>
      <c r="M1448" s="78">
        <v>11223.17</v>
      </c>
      <c r="N1448" s="78">
        <v>12411.11</v>
      </c>
      <c r="O1448" s="78">
        <v>14191.26</v>
      </c>
      <c r="P1448" s="78">
        <v>35.42</v>
      </c>
      <c r="Q1448" s="78" t="s">
        <v>162</v>
      </c>
      <c r="R1448" s="78">
        <v>56.64</v>
      </c>
      <c r="S1448" s="78" t="s">
        <v>162</v>
      </c>
      <c r="T1448" s="78">
        <v>1887.34</v>
      </c>
      <c r="U1448" s="78">
        <v>1903.63</v>
      </c>
      <c r="V1448" s="78">
        <v>1881.14</v>
      </c>
      <c r="W1448" s="78">
        <v>1903.63</v>
      </c>
      <c r="X1448" s="78">
        <v>29127888</v>
      </c>
    </row>
    <row r="1449" spans="1:24" x14ac:dyDescent="0.2">
      <c r="A1449" s="78" t="s">
        <v>1606</v>
      </c>
      <c r="B1449" s="78">
        <v>13.86</v>
      </c>
      <c r="C1449" s="78">
        <v>14.08</v>
      </c>
      <c r="D1449" s="78">
        <v>13.73</v>
      </c>
      <c r="E1449" s="78">
        <v>14.03</v>
      </c>
      <c r="F1449" s="78">
        <v>1637513</v>
      </c>
      <c r="G1449" s="78">
        <v>13.89</v>
      </c>
      <c r="H1449" s="78">
        <v>13.62</v>
      </c>
      <c r="I1449" s="78">
        <v>13.73</v>
      </c>
      <c r="J1449" s="78">
        <v>14.84</v>
      </c>
      <c r="K1449" s="78" t="s">
        <v>162</v>
      </c>
      <c r="L1449" s="78">
        <v>0</v>
      </c>
      <c r="M1449" s="78">
        <v>16375.13</v>
      </c>
      <c r="N1449" s="78">
        <v>14515.4</v>
      </c>
      <c r="O1449" s="78">
        <v>14583.99</v>
      </c>
      <c r="P1449" s="78">
        <v>36.54</v>
      </c>
      <c r="Q1449" s="78" t="s">
        <v>162</v>
      </c>
      <c r="R1449" s="78">
        <v>47.98</v>
      </c>
      <c r="S1449" s="78" t="s">
        <v>162</v>
      </c>
      <c r="T1449" s="78">
        <v>1903.67</v>
      </c>
      <c r="U1449" s="78">
        <v>1916.41</v>
      </c>
      <c r="V1449" s="78">
        <v>1901.88</v>
      </c>
      <c r="W1449" s="78">
        <v>1914.08</v>
      </c>
      <c r="X1449" s="78">
        <v>32106526</v>
      </c>
    </row>
    <row r="1450" spans="1:24" x14ac:dyDescent="0.2">
      <c r="A1450" s="78" t="s">
        <v>1607</v>
      </c>
      <c r="B1450" s="78">
        <v>14.03</v>
      </c>
      <c r="C1450" s="78">
        <v>14.27</v>
      </c>
      <c r="D1450" s="78">
        <v>13.92</v>
      </c>
      <c r="E1450" s="78">
        <v>13.93</v>
      </c>
      <c r="F1450" s="78">
        <v>1955366</v>
      </c>
      <c r="G1450" s="78">
        <v>13.94</v>
      </c>
      <c r="H1450" s="78">
        <v>13.69</v>
      </c>
      <c r="I1450" s="78">
        <v>13.68</v>
      </c>
      <c r="J1450" s="78">
        <v>14.82</v>
      </c>
      <c r="K1450" s="78" t="s">
        <v>162</v>
      </c>
      <c r="L1450" s="78">
        <v>0</v>
      </c>
      <c r="M1450" s="78">
        <v>19553.66</v>
      </c>
      <c r="N1450" s="78">
        <v>15708.32</v>
      </c>
      <c r="O1450" s="78">
        <v>14893.44</v>
      </c>
      <c r="P1450" s="78">
        <v>36.020000000000003</v>
      </c>
      <c r="Q1450" s="78" t="s">
        <v>162</v>
      </c>
      <c r="R1450" s="78">
        <v>50.4</v>
      </c>
      <c r="S1450" s="78" t="s">
        <v>162</v>
      </c>
      <c r="T1450" s="78">
        <v>1913.23</v>
      </c>
      <c r="U1450" s="78">
        <v>1915.43</v>
      </c>
      <c r="V1450" s="78">
        <v>1900.71</v>
      </c>
      <c r="W1450" s="78">
        <v>1904.68</v>
      </c>
      <c r="X1450" s="78">
        <v>29874917</v>
      </c>
    </row>
    <row r="1451" spans="1:24" x14ac:dyDescent="0.2">
      <c r="A1451" s="78" t="s">
        <v>1608</v>
      </c>
      <c r="B1451" s="78">
        <v>13.94</v>
      </c>
      <c r="C1451" s="78">
        <v>14.27</v>
      </c>
      <c r="D1451" s="78">
        <v>13.82</v>
      </c>
      <c r="E1451" s="78">
        <v>14.17</v>
      </c>
      <c r="F1451" s="78">
        <v>2067572</v>
      </c>
      <c r="G1451" s="78">
        <v>13.97</v>
      </c>
      <c r="H1451" s="78">
        <v>13.78</v>
      </c>
      <c r="I1451" s="78">
        <v>13.64</v>
      </c>
      <c r="J1451" s="78">
        <v>14.8</v>
      </c>
      <c r="K1451" s="78" t="s">
        <v>162</v>
      </c>
      <c r="L1451" s="78">
        <v>0</v>
      </c>
      <c r="M1451" s="78">
        <v>20675.72</v>
      </c>
      <c r="N1451" s="78">
        <v>15713.93</v>
      </c>
      <c r="O1451" s="78">
        <v>14186.66</v>
      </c>
      <c r="P1451" s="78">
        <v>36.840000000000003</v>
      </c>
      <c r="Q1451" s="78" t="s">
        <v>162</v>
      </c>
      <c r="R1451" s="78">
        <v>58.8</v>
      </c>
      <c r="S1451" s="78" t="s">
        <v>162</v>
      </c>
      <c r="T1451" s="78">
        <v>1902.46</v>
      </c>
      <c r="U1451" s="78">
        <v>1919.2</v>
      </c>
      <c r="V1451" s="78">
        <v>1894.15</v>
      </c>
      <c r="W1451" s="78">
        <v>1913.68</v>
      </c>
      <c r="X1451" s="78">
        <v>29419549</v>
      </c>
    </row>
    <row r="1452" spans="1:24" x14ac:dyDescent="0.2">
      <c r="A1452" s="78" t="s">
        <v>1609</v>
      </c>
      <c r="B1452" s="78">
        <v>14.03</v>
      </c>
      <c r="C1452" s="78">
        <v>14.19</v>
      </c>
      <c r="D1452" s="78">
        <v>13.92</v>
      </c>
      <c r="E1452" s="78">
        <v>14.15</v>
      </c>
      <c r="F1452" s="78">
        <v>1544202</v>
      </c>
      <c r="G1452" s="78">
        <v>14.03</v>
      </c>
      <c r="H1452" s="78">
        <v>13.87</v>
      </c>
      <c r="I1452" s="78">
        <v>13.62</v>
      </c>
      <c r="J1452" s="78">
        <v>14.77</v>
      </c>
      <c r="K1452" s="78" t="s">
        <v>162</v>
      </c>
      <c r="L1452" s="78">
        <v>0</v>
      </c>
      <c r="M1452" s="78">
        <v>15442.02</v>
      </c>
      <c r="N1452" s="78">
        <v>16653.939999999999</v>
      </c>
      <c r="O1452" s="78">
        <v>14428.1</v>
      </c>
      <c r="P1452" s="78">
        <v>37.67</v>
      </c>
      <c r="Q1452" s="78" t="s">
        <v>162</v>
      </c>
      <c r="R1452" s="78">
        <v>55.75</v>
      </c>
      <c r="S1452" s="78" t="s">
        <v>162</v>
      </c>
      <c r="T1452" s="78">
        <v>1914.14</v>
      </c>
      <c r="U1452" s="78">
        <v>1918.79</v>
      </c>
      <c r="V1452" s="78">
        <v>1906.41</v>
      </c>
      <c r="W1452" s="78">
        <v>1909.4</v>
      </c>
      <c r="X1452" s="78">
        <v>26741132</v>
      </c>
    </row>
    <row r="1453" spans="1:24" x14ac:dyDescent="0.2">
      <c r="A1453" s="78" t="s">
        <v>1610</v>
      </c>
      <c r="B1453" s="78">
        <v>13.97</v>
      </c>
      <c r="C1453" s="78">
        <v>14.26</v>
      </c>
      <c r="D1453" s="78">
        <v>13.78</v>
      </c>
      <c r="E1453" s="78">
        <v>13.82</v>
      </c>
      <c r="F1453" s="78">
        <v>1427278</v>
      </c>
      <c r="G1453" s="78">
        <v>14.02</v>
      </c>
      <c r="H1453" s="78">
        <v>13.91</v>
      </c>
      <c r="I1453" s="78">
        <v>13.59</v>
      </c>
      <c r="J1453" s="78">
        <v>14.74</v>
      </c>
      <c r="K1453" s="78" t="s">
        <v>162</v>
      </c>
      <c r="L1453" s="78">
        <v>0</v>
      </c>
      <c r="M1453" s="78">
        <v>14272.78</v>
      </c>
      <c r="N1453" s="78">
        <v>17263.86</v>
      </c>
      <c r="O1453" s="78">
        <v>14837.49</v>
      </c>
      <c r="P1453" s="78">
        <v>36.51</v>
      </c>
      <c r="Q1453" s="78" t="s">
        <v>162</v>
      </c>
      <c r="R1453" s="78">
        <v>55.03</v>
      </c>
      <c r="S1453" s="78" t="s">
        <v>162</v>
      </c>
      <c r="T1453" s="78">
        <v>1911.04</v>
      </c>
      <c r="U1453" s="78">
        <v>1920.29</v>
      </c>
      <c r="V1453" s="78">
        <v>1890.09</v>
      </c>
      <c r="W1453" s="78">
        <v>1892.36</v>
      </c>
      <c r="X1453" s="78">
        <v>31909490</v>
      </c>
    </row>
    <row r="1454" spans="1:24" x14ac:dyDescent="0.2">
      <c r="A1454" s="78" t="s">
        <v>1611</v>
      </c>
      <c r="B1454" s="78">
        <v>13.8</v>
      </c>
      <c r="C1454" s="78">
        <v>14.18</v>
      </c>
      <c r="D1454" s="78">
        <v>13.67</v>
      </c>
      <c r="E1454" s="78">
        <v>14.14</v>
      </c>
      <c r="F1454" s="78">
        <v>2700807</v>
      </c>
      <c r="G1454" s="78">
        <v>14.04</v>
      </c>
      <c r="H1454" s="78">
        <v>13.96</v>
      </c>
      <c r="I1454" s="78">
        <v>13.59</v>
      </c>
      <c r="J1454" s="78">
        <v>14.71</v>
      </c>
      <c r="K1454" s="78" t="s">
        <v>162</v>
      </c>
      <c r="L1454" s="78">
        <v>0</v>
      </c>
      <c r="M1454" s="78">
        <v>27008.07</v>
      </c>
      <c r="N1454" s="78">
        <v>19390.45</v>
      </c>
      <c r="O1454" s="78">
        <v>16952.919999999998</v>
      </c>
      <c r="P1454" s="78">
        <v>39.61</v>
      </c>
      <c r="Q1454" s="78" t="s">
        <v>162</v>
      </c>
      <c r="R1454" s="78">
        <v>55.63</v>
      </c>
      <c r="S1454" s="78" t="s">
        <v>162</v>
      </c>
      <c r="T1454" s="78">
        <v>1891.87</v>
      </c>
      <c r="U1454" s="78">
        <v>1900.97</v>
      </c>
      <c r="V1454" s="78">
        <v>1886.41</v>
      </c>
      <c r="W1454" s="78">
        <v>1897.63</v>
      </c>
      <c r="X1454" s="78">
        <v>27688690</v>
      </c>
    </row>
    <row r="1455" spans="1:24" x14ac:dyDescent="0.2">
      <c r="A1455" s="78" t="s">
        <v>1612</v>
      </c>
      <c r="B1455" s="78">
        <v>14.06</v>
      </c>
      <c r="C1455" s="78">
        <v>14.19</v>
      </c>
      <c r="D1455" s="78">
        <v>13.81</v>
      </c>
      <c r="E1455" s="78">
        <v>13.85</v>
      </c>
      <c r="F1455" s="78">
        <v>1120897</v>
      </c>
      <c r="G1455" s="78">
        <v>14.03</v>
      </c>
      <c r="H1455" s="78">
        <v>13.98</v>
      </c>
      <c r="I1455" s="78">
        <v>13.59</v>
      </c>
      <c r="J1455" s="78">
        <v>14.67</v>
      </c>
      <c r="K1455" s="78" t="s">
        <v>162</v>
      </c>
      <c r="L1455" s="78">
        <v>0</v>
      </c>
      <c r="M1455" s="78">
        <v>11208.97</v>
      </c>
      <c r="N1455" s="78">
        <v>17721.509999999998</v>
      </c>
      <c r="O1455" s="78">
        <v>16714.919999999998</v>
      </c>
      <c r="P1455" s="78">
        <v>38.81</v>
      </c>
      <c r="Q1455" s="78" t="s">
        <v>162</v>
      </c>
      <c r="R1455" s="78">
        <v>52.54</v>
      </c>
      <c r="S1455" s="78" t="s">
        <v>162</v>
      </c>
      <c r="T1455" s="78">
        <v>1896.7</v>
      </c>
      <c r="U1455" s="78">
        <v>1904.87</v>
      </c>
      <c r="V1455" s="78">
        <v>1881</v>
      </c>
      <c r="W1455" s="78">
        <v>1882.87</v>
      </c>
      <c r="X1455" s="78">
        <v>30519690</v>
      </c>
    </row>
    <row r="1456" spans="1:24" x14ac:dyDescent="0.2">
      <c r="A1456" s="78" t="s">
        <v>1613</v>
      </c>
      <c r="B1456" s="78">
        <v>13.79</v>
      </c>
      <c r="C1456" s="78">
        <v>14.02</v>
      </c>
      <c r="D1456" s="78">
        <v>13.72</v>
      </c>
      <c r="E1456" s="78">
        <v>13.95</v>
      </c>
      <c r="F1456" s="78">
        <v>1016673</v>
      </c>
      <c r="G1456" s="78">
        <v>13.98</v>
      </c>
      <c r="H1456" s="78">
        <v>13.98</v>
      </c>
      <c r="I1456" s="78">
        <v>13.65</v>
      </c>
      <c r="J1456" s="78">
        <v>14.64</v>
      </c>
      <c r="K1456" s="78" t="s">
        <v>162</v>
      </c>
      <c r="L1456" s="78">
        <v>0</v>
      </c>
      <c r="M1456" s="78">
        <v>10166.73</v>
      </c>
      <c r="N1456" s="78">
        <v>15619.71</v>
      </c>
      <c r="O1456" s="78">
        <v>15666.82</v>
      </c>
      <c r="P1456" s="78">
        <v>38.64</v>
      </c>
      <c r="Q1456" s="78" t="s">
        <v>162</v>
      </c>
      <c r="R1456" s="78">
        <v>49.32</v>
      </c>
      <c r="S1456" s="78" t="s">
        <v>162</v>
      </c>
      <c r="T1456" s="78">
        <v>1884.99</v>
      </c>
      <c r="U1456" s="78">
        <v>1894.96</v>
      </c>
      <c r="V1456" s="78">
        <v>1876.67</v>
      </c>
      <c r="W1456" s="78">
        <v>1894.96</v>
      </c>
      <c r="X1456" s="78">
        <v>29283961</v>
      </c>
    </row>
    <row r="1457" spans="1:24" x14ac:dyDescent="0.2">
      <c r="A1457" s="78" t="s">
        <v>1614</v>
      </c>
      <c r="B1457" s="78">
        <v>14</v>
      </c>
      <c r="C1457" s="78">
        <v>14.18</v>
      </c>
      <c r="D1457" s="78">
        <v>13.99</v>
      </c>
      <c r="E1457" s="78">
        <v>14.14</v>
      </c>
      <c r="F1457" s="78">
        <v>1535521</v>
      </c>
      <c r="G1457" s="78">
        <v>13.98</v>
      </c>
      <c r="H1457" s="78">
        <v>14</v>
      </c>
      <c r="I1457" s="78">
        <v>13.71</v>
      </c>
      <c r="J1457" s="78">
        <v>14.6</v>
      </c>
      <c r="K1457" s="78" t="s">
        <v>162</v>
      </c>
      <c r="L1457" s="78">
        <v>0</v>
      </c>
      <c r="M1457" s="78">
        <v>15355.21</v>
      </c>
      <c r="N1457" s="78">
        <v>15602.35</v>
      </c>
      <c r="O1457" s="78">
        <v>16128.15</v>
      </c>
      <c r="P1457" s="78">
        <v>41.91</v>
      </c>
      <c r="Q1457" s="78" t="s">
        <v>162</v>
      </c>
      <c r="R1457" s="78">
        <v>51.41</v>
      </c>
      <c r="S1457" s="78" t="s">
        <v>162</v>
      </c>
      <c r="T1457" s="78">
        <v>1896.86</v>
      </c>
      <c r="U1457" s="78">
        <v>1924.03</v>
      </c>
      <c r="V1457" s="78">
        <v>1895.43</v>
      </c>
      <c r="W1457" s="78">
        <v>1921.08</v>
      </c>
      <c r="X1457" s="78">
        <v>35734895</v>
      </c>
    </row>
    <row r="1458" spans="1:24" x14ac:dyDescent="0.2">
      <c r="A1458" s="78" t="s">
        <v>1615</v>
      </c>
      <c r="B1458" s="78">
        <v>14.14</v>
      </c>
      <c r="C1458" s="78">
        <v>14.35</v>
      </c>
      <c r="D1458" s="78">
        <v>14.06</v>
      </c>
      <c r="E1458" s="78">
        <v>14.08</v>
      </c>
      <c r="F1458" s="78">
        <v>1563052</v>
      </c>
      <c r="G1458" s="78">
        <v>14.03</v>
      </c>
      <c r="H1458" s="78">
        <v>14.03</v>
      </c>
      <c r="I1458" s="78">
        <v>13.77</v>
      </c>
      <c r="J1458" s="78">
        <v>14.56</v>
      </c>
      <c r="K1458" s="78" t="s">
        <v>162</v>
      </c>
      <c r="L1458" s="78">
        <v>0</v>
      </c>
      <c r="M1458" s="78">
        <v>15630.52</v>
      </c>
      <c r="N1458" s="78">
        <v>15873.9</v>
      </c>
      <c r="O1458" s="78">
        <v>16568.88</v>
      </c>
      <c r="P1458" s="78">
        <v>41.86</v>
      </c>
      <c r="Q1458" s="78" t="s">
        <v>162</v>
      </c>
      <c r="R1458" s="78">
        <v>46.42</v>
      </c>
      <c r="S1458" s="78" t="s">
        <v>162</v>
      </c>
      <c r="T1458" s="78">
        <v>1921.55</v>
      </c>
      <c r="U1458" s="78">
        <v>1925.3</v>
      </c>
      <c r="V1458" s="78">
        <v>1909.12</v>
      </c>
      <c r="W1458" s="78">
        <v>1919.97</v>
      </c>
      <c r="X1458" s="78">
        <v>31624710</v>
      </c>
    </row>
    <row r="1459" spans="1:24" x14ac:dyDescent="0.2">
      <c r="A1459" s="78" t="s">
        <v>1616</v>
      </c>
      <c r="B1459" s="78">
        <v>14.1</v>
      </c>
      <c r="C1459" s="78">
        <v>14.28</v>
      </c>
      <c r="D1459" s="78">
        <v>14.01</v>
      </c>
      <c r="E1459" s="78">
        <v>14.17</v>
      </c>
      <c r="F1459" s="78">
        <v>2056751</v>
      </c>
      <c r="G1459" s="78">
        <v>14.04</v>
      </c>
      <c r="H1459" s="78">
        <v>14.04</v>
      </c>
      <c r="I1459" s="78">
        <v>13.83</v>
      </c>
      <c r="J1459" s="78">
        <v>14.53</v>
      </c>
      <c r="K1459" s="78" t="s">
        <v>162</v>
      </c>
      <c r="L1459" s="78">
        <v>0</v>
      </c>
      <c r="M1459" s="78">
        <v>20567.509999999998</v>
      </c>
      <c r="N1459" s="78">
        <v>14585.79</v>
      </c>
      <c r="O1459" s="78">
        <v>16988.12</v>
      </c>
      <c r="P1459" s="78">
        <v>43.8</v>
      </c>
      <c r="Q1459" s="78" t="s">
        <v>162</v>
      </c>
      <c r="R1459" s="78">
        <v>46.57</v>
      </c>
      <c r="S1459" s="78" t="s">
        <v>162</v>
      </c>
      <c r="T1459" s="78">
        <v>1919.24</v>
      </c>
      <c r="U1459" s="78">
        <v>1925.95</v>
      </c>
      <c r="V1459" s="78">
        <v>1906.81</v>
      </c>
      <c r="W1459" s="78">
        <v>1925.95</v>
      </c>
      <c r="X1459" s="78">
        <v>32704508</v>
      </c>
    </row>
    <row r="1460" spans="1:24" x14ac:dyDescent="0.2">
      <c r="A1460" s="78" t="s">
        <v>1617</v>
      </c>
      <c r="B1460" s="78">
        <v>14.17</v>
      </c>
      <c r="C1460" s="78">
        <v>14.29</v>
      </c>
      <c r="D1460" s="78">
        <v>14.11</v>
      </c>
      <c r="E1460" s="78">
        <v>14.24</v>
      </c>
      <c r="F1460" s="78">
        <v>1806494</v>
      </c>
      <c r="G1460" s="78">
        <v>14.12</v>
      </c>
      <c r="H1460" s="78">
        <v>14.07</v>
      </c>
      <c r="I1460" s="78">
        <v>13.88</v>
      </c>
      <c r="J1460" s="78">
        <v>14.5</v>
      </c>
      <c r="K1460" s="78" t="s">
        <v>162</v>
      </c>
      <c r="L1460" s="78">
        <v>0</v>
      </c>
      <c r="M1460" s="78">
        <v>18064.939999999999</v>
      </c>
      <c r="N1460" s="78">
        <v>15956.98</v>
      </c>
      <c r="O1460" s="78">
        <v>16839.25</v>
      </c>
      <c r="P1460" s="78">
        <v>44.42</v>
      </c>
      <c r="Q1460" s="78" t="s">
        <v>162</v>
      </c>
      <c r="R1460" s="78">
        <v>49.05</v>
      </c>
      <c r="S1460" s="78" t="s">
        <v>162</v>
      </c>
      <c r="T1460" s="78">
        <v>1925.1</v>
      </c>
      <c r="U1460" s="78">
        <v>1939.39</v>
      </c>
      <c r="V1460" s="78">
        <v>1921.3</v>
      </c>
      <c r="W1460" s="78">
        <v>1938.44</v>
      </c>
      <c r="X1460" s="78">
        <v>34053569</v>
      </c>
    </row>
    <row r="1461" spans="1:24" x14ac:dyDescent="0.2">
      <c r="A1461" s="78" t="s">
        <v>1618</v>
      </c>
      <c r="B1461" s="78">
        <v>14.19</v>
      </c>
      <c r="C1461" s="78">
        <v>14.35</v>
      </c>
      <c r="D1461" s="78">
        <v>13.99</v>
      </c>
      <c r="E1461" s="78">
        <v>14.08</v>
      </c>
      <c r="F1461" s="78">
        <v>1962519</v>
      </c>
      <c r="G1461" s="78">
        <v>14.14</v>
      </c>
      <c r="H1461" s="78">
        <v>14.06</v>
      </c>
      <c r="I1461" s="78">
        <v>13.92</v>
      </c>
      <c r="J1461" s="78">
        <v>14.47</v>
      </c>
      <c r="K1461" s="78" t="s">
        <v>162</v>
      </c>
      <c r="L1461" s="78">
        <v>0</v>
      </c>
      <c r="M1461" s="78">
        <v>19625.189999999999</v>
      </c>
      <c r="N1461" s="78">
        <v>17848.669999999998</v>
      </c>
      <c r="O1461" s="78">
        <v>16734.189999999999</v>
      </c>
      <c r="P1461" s="78">
        <v>42.92</v>
      </c>
      <c r="Q1461" s="78" t="s">
        <v>162</v>
      </c>
      <c r="R1461" s="78">
        <v>51.53</v>
      </c>
      <c r="S1461" s="78" t="s">
        <v>162</v>
      </c>
      <c r="T1461" s="78">
        <v>1937.56</v>
      </c>
      <c r="U1461" s="78">
        <v>1943.98</v>
      </c>
      <c r="V1461" s="78">
        <v>1923.53</v>
      </c>
      <c r="W1461" s="78">
        <v>1926.77</v>
      </c>
      <c r="X1461" s="78">
        <v>34433576</v>
      </c>
    </row>
    <row r="1462" spans="1:24" x14ac:dyDescent="0.2">
      <c r="A1462" s="78" t="s">
        <v>1619</v>
      </c>
      <c r="B1462" s="78">
        <v>14.07</v>
      </c>
      <c r="C1462" s="78">
        <v>14.31</v>
      </c>
      <c r="D1462" s="78">
        <v>14.02</v>
      </c>
      <c r="E1462" s="78">
        <v>14.31</v>
      </c>
      <c r="F1462" s="78">
        <v>1504616</v>
      </c>
      <c r="G1462" s="78">
        <v>14.18</v>
      </c>
      <c r="H1462" s="78">
        <v>14.08</v>
      </c>
      <c r="I1462" s="78">
        <v>13.97</v>
      </c>
      <c r="J1462" s="78">
        <v>14.44</v>
      </c>
      <c r="K1462" s="78" t="s">
        <v>162</v>
      </c>
      <c r="L1462" s="78">
        <v>0</v>
      </c>
      <c r="M1462" s="78">
        <v>15046.16</v>
      </c>
      <c r="N1462" s="78">
        <v>17786.86</v>
      </c>
      <c r="O1462" s="78">
        <v>16694.61</v>
      </c>
      <c r="P1462" s="78">
        <v>40.090000000000003</v>
      </c>
      <c r="Q1462" s="78" t="s">
        <v>162</v>
      </c>
      <c r="R1462" s="78">
        <v>53.6</v>
      </c>
      <c r="S1462" s="78" t="s">
        <v>162</v>
      </c>
      <c r="T1462" s="78">
        <v>1926.14</v>
      </c>
      <c r="U1462" s="78">
        <v>1931.82</v>
      </c>
      <c r="V1462" s="78">
        <v>1918.32</v>
      </c>
      <c r="W1462" s="78">
        <v>1927.16</v>
      </c>
      <c r="X1462" s="78">
        <v>31317814</v>
      </c>
    </row>
    <row r="1463" spans="1:24" x14ac:dyDescent="0.2">
      <c r="A1463" s="78" t="s">
        <v>1620</v>
      </c>
      <c r="B1463" s="78">
        <v>14.23</v>
      </c>
      <c r="C1463" s="78">
        <v>14.5</v>
      </c>
      <c r="D1463" s="78">
        <v>14.19</v>
      </c>
      <c r="E1463" s="78">
        <v>14.42</v>
      </c>
      <c r="F1463" s="78">
        <v>3248904</v>
      </c>
      <c r="G1463" s="78">
        <v>14.24</v>
      </c>
      <c r="H1463" s="78">
        <v>14.14</v>
      </c>
      <c r="I1463" s="78">
        <v>14.02</v>
      </c>
      <c r="J1463" s="78">
        <v>14.43</v>
      </c>
      <c r="K1463" s="78" t="s">
        <v>162</v>
      </c>
      <c r="L1463" s="78">
        <v>0</v>
      </c>
      <c r="M1463" s="78">
        <v>32489.040000000001</v>
      </c>
      <c r="N1463" s="78">
        <v>21158.57</v>
      </c>
      <c r="O1463" s="78">
        <v>18516.23</v>
      </c>
      <c r="P1463" s="78">
        <v>40.57</v>
      </c>
      <c r="Q1463" s="78" t="s">
        <v>162</v>
      </c>
      <c r="R1463" s="78">
        <v>53.67</v>
      </c>
      <c r="S1463" s="78" t="s">
        <v>162</v>
      </c>
      <c r="T1463" s="78">
        <v>1925.7</v>
      </c>
      <c r="U1463" s="78">
        <v>1938.68</v>
      </c>
      <c r="V1463" s="78">
        <v>1923.75</v>
      </c>
      <c r="W1463" s="78">
        <v>1931.97</v>
      </c>
      <c r="X1463" s="78">
        <v>34223062</v>
      </c>
    </row>
    <row r="1464" spans="1:24" x14ac:dyDescent="0.2">
      <c r="A1464" s="78" t="s">
        <v>1621</v>
      </c>
      <c r="B1464" s="78">
        <v>14.45</v>
      </c>
      <c r="C1464" s="78">
        <v>14.45</v>
      </c>
      <c r="D1464" s="78">
        <v>14.16</v>
      </c>
      <c r="E1464" s="78">
        <v>14.2</v>
      </c>
      <c r="F1464" s="78">
        <v>1184961</v>
      </c>
      <c r="G1464" s="78">
        <v>14.25</v>
      </c>
      <c r="H1464" s="78">
        <v>14.14</v>
      </c>
      <c r="I1464" s="78">
        <v>14.05</v>
      </c>
      <c r="J1464" s="78">
        <v>14.41</v>
      </c>
      <c r="K1464" s="78" t="s">
        <v>162</v>
      </c>
      <c r="L1464" s="78">
        <v>0</v>
      </c>
      <c r="M1464" s="78">
        <v>11849.61</v>
      </c>
      <c r="N1464" s="78">
        <v>19414.990000000002</v>
      </c>
      <c r="O1464" s="78">
        <v>17000.39</v>
      </c>
      <c r="P1464" s="78">
        <v>34.729999999999997</v>
      </c>
      <c r="Q1464" s="78" t="s">
        <v>162</v>
      </c>
      <c r="R1464" s="78">
        <v>45.44</v>
      </c>
      <c r="S1464" s="78" t="s">
        <v>162</v>
      </c>
      <c r="T1464" s="78">
        <v>1936.08</v>
      </c>
      <c r="U1464" s="78">
        <v>1937.9</v>
      </c>
      <c r="V1464" s="78">
        <v>1919.74</v>
      </c>
      <c r="W1464" s="78">
        <v>1920.4</v>
      </c>
      <c r="X1464" s="78">
        <v>31413656</v>
      </c>
    </row>
    <row r="1465" spans="1:24" x14ac:dyDescent="0.2">
      <c r="A1465" s="78" t="s">
        <v>1622</v>
      </c>
      <c r="B1465" s="78">
        <v>14.2</v>
      </c>
      <c r="C1465" s="78">
        <v>14.36</v>
      </c>
      <c r="D1465" s="78">
        <v>14.18</v>
      </c>
      <c r="E1465" s="78">
        <v>14.28</v>
      </c>
      <c r="F1465" s="78">
        <v>1430091</v>
      </c>
      <c r="G1465" s="78">
        <v>14.26</v>
      </c>
      <c r="H1465" s="78">
        <v>14.19</v>
      </c>
      <c r="I1465" s="78">
        <v>14.08</v>
      </c>
      <c r="J1465" s="78">
        <v>14.39</v>
      </c>
      <c r="K1465" s="78" t="s">
        <v>162</v>
      </c>
      <c r="L1465" s="78">
        <v>0</v>
      </c>
      <c r="M1465" s="78">
        <v>14300.91</v>
      </c>
      <c r="N1465" s="78">
        <v>18662.18</v>
      </c>
      <c r="O1465" s="78">
        <v>17309.580000000002</v>
      </c>
      <c r="P1465" s="78">
        <v>39.61</v>
      </c>
      <c r="Q1465" s="78" t="s">
        <v>162</v>
      </c>
      <c r="R1465" s="78">
        <v>50.26</v>
      </c>
      <c r="S1465" s="78" t="s">
        <v>162</v>
      </c>
      <c r="T1465" s="78">
        <v>1916.2</v>
      </c>
      <c r="U1465" s="78">
        <v>1932.21</v>
      </c>
      <c r="V1465" s="78">
        <v>1908.32</v>
      </c>
      <c r="W1465" s="78">
        <v>1928.29</v>
      </c>
      <c r="X1465" s="78">
        <v>31517881</v>
      </c>
    </row>
    <row r="1466" spans="1:24" x14ac:dyDescent="0.2">
      <c r="A1466" s="78" t="s">
        <v>1623</v>
      </c>
      <c r="B1466" s="78">
        <v>14.28</v>
      </c>
      <c r="C1466" s="78">
        <v>14.74</v>
      </c>
      <c r="D1466" s="78">
        <v>14.07</v>
      </c>
      <c r="E1466" s="78">
        <v>14.56</v>
      </c>
      <c r="F1466" s="78">
        <v>3022975</v>
      </c>
      <c r="G1466" s="78">
        <v>14.35</v>
      </c>
      <c r="H1466" s="78">
        <v>14.25</v>
      </c>
      <c r="I1466" s="78">
        <v>14.11</v>
      </c>
      <c r="J1466" s="78">
        <v>14.38</v>
      </c>
      <c r="K1466" s="78" t="s">
        <v>162</v>
      </c>
      <c r="L1466" s="78">
        <v>0</v>
      </c>
      <c r="M1466" s="78">
        <v>30229.75</v>
      </c>
      <c r="N1466" s="78">
        <v>20783.09</v>
      </c>
      <c r="O1466" s="78">
        <v>19315.88</v>
      </c>
      <c r="P1466" s="78">
        <v>43.62</v>
      </c>
      <c r="Q1466" s="78" t="s">
        <v>162</v>
      </c>
      <c r="R1466" s="78">
        <v>60.25</v>
      </c>
      <c r="S1466" s="78" t="s">
        <v>162</v>
      </c>
      <c r="T1466" s="78">
        <v>1931.62</v>
      </c>
      <c r="U1466" s="78">
        <v>1962.77</v>
      </c>
      <c r="V1466" s="78">
        <v>1931.62</v>
      </c>
      <c r="W1466" s="78">
        <v>1962.77</v>
      </c>
      <c r="X1466" s="78">
        <v>39855963</v>
      </c>
    </row>
    <row r="1467" spans="1:24" x14ac:dyDescent="0.2">
      <c r="A1467" s="78" t="s">
        <v>1624</v>
      </c>
      <c r="B1467" s="78">
        <v>14.57</v>
      </c>
      <c r="C1467" s="78">
        <v>14.77</v>
      </c>
      <c r="D1467" s="78">
        <v>14.52</v>
      </c>
      <c r="E1467" s="78">
        <v>14.62</v>
      </c>
      <c r="F1467" s="78">
        <v>1693719</v>
      </c>
      <c r="G1467" s="78">
        <v>14.42</v>
      </c>
      <c r="H1467" s="78">
        <v>14.3</v>
      </c>
      <c r="I1467" s="78">
        <v>14.15</v>
      </c>
      <c r="J1467" s="78">
        <v>14.37</v>
      </c>
      <c r="K1467" s="78" t="s">
        <v>162</v>
      </c>
      <c r="L1467" s="78">
        <v>0</v>
      </c>
      <c r="M1467" s="78">
        <v>16937.189999999999</v>
      </c>
      <c r="N1467" s="78">
        <v>21161.3</v>
      </c>
      <c r="O1467" s="78">
        <v>19474.080000000002</v>
      </c>
      <c r="P1467" s="78">
        <v>43.68</v>
      </c>
      <c r="Q1467" s="78" t="s">
        <v>162</v>
      </c>
      <c r="R1467" s="78">
        <v>57.6</v>
      </c>
      <c r="S1467" s="78" t="s">
        <v>162</v>
      </c>
      <c r="T1467" s="78">
        <v>1967.18</v>
      </c>
      <c r="U1467" s="78">
        <v>1977.85</v>
      </c>
      <c r="V1467" s="78">
        <v>1957.29</v>
      </c>
      <c r="W1467" s="78">
        <v>1977.85</v>
      </c>
      <c r="X1467" s="78">
        <v>38814716</v>
      </c>
    </row>
    <row r="1468" spans="1:24" x14ac:dyDescent="0.2">
      <c r="A1468" s="78" t="s">
        <v>1625</v>
      </c>
      <c r="B1468" s="78">
        <v>14.73</v>
      </c>
      <c r="C1468" s="78">
        <v>14.73</v>
      </c>
      <c r="D1468" s="78">
        <v>14.5</v>
      </c>
      <c r="E1468" s="78">
        <v>14.62</v>
      </c>
      <c r="F1468" s="78">
        <v>1507652</v>
      </c>
      <c r="G1468" s="78">
        <v>14.46</v>
      </c>
      <c r="H1468" s="78">
        <v>14.35</v>
      </c>
      <c r="I1468" s="78">
        <v>14.19</v>
      </c>
      <c r="J1468" s="78">
        <v>14.35</v>
      </c>
      <c r="K1468" s="78" t="s">
        <v>162</v>
      </c>
      <c r="L1468" s="78">
        <v>0</v>
      </c>
      <c r="M1468" s="78">
        <v>15076.52</v>
      </c>
      <c r="N1468" s="78">
        <v>17678.8</v>
      </c>
      <c r="O1468" s="78">
        <v>19418.68</v>
      </c>
      <c r="P1468" s="78">
        <v>46.88</v>
      </c>
      <c r="Q1468" s="78" t="s">
        <v>162</v>
      </c>
      <c r="R1468" s="78">
        <v>62.71</v>
      </c>
      <c r="S1468" s="78" t="s">
        <v>162</v>
      </c>
      <c r="T1468" s="78">
        <v>1976.85</v>
      </c>
      <c r="U1468" s="78">
        <v>1976.85</v>
      </c>
      <c r="V1468" s="78">
        <v>1960.07</v>
      </c>
      <c r="W1468" s="78">
        <v>1964.63</v>
      </c>
      <c r="X1468" s="78">
        <v>33620521</v>
      </c>
    </row>
    <row r="1469" spans="1:24" x14ac:dyDescent="0.2">
      <c r="A1469" s="78" t="s">
        <v>1626</v>
      </c>
      <c r="B1469" s="78">
        <v>14.69</v>
      </c>
      <c r="C1469" s="78">
        <v>14.73</v>
      </c>
      <c r="D1469" s="78">
        <v>14.39</v>
      </c>
      <c r="E1469" s="78">
        <v>14.6</v>
      </c>
      <c r="F1469" s="78">
        <v>2156825</v>
      </c>
      <c r="G1469" s="78">
        <v>14.54</v>
      </c>
      <c r="H1469" s="78">
        <v>14.39</v>
      </c>
      <c r="I1469" s="78">
        <v>14.22</v>
      </c>
      <c r="J1469" s="78">
        <v>14.33</v>
      </c>
      <c r="K1469" s="78" t="s">
        <v>162</v>
      </c>
      <c r="L1469" s="78">
        <v>0</v>
      </c>
      <c r="M1469" s="78">
        <v>21568.25</v>
      </c>
      <c r="N1469" s="78">
        <v>19622.52</v>
      </c>
      <c r="O1469" s="78">
        <v>19518.759999999998</v>
      </c>
      <c r="P1469" s="78">
        <v>48.38</v>
      </c>
      <c r="Q1469" s="78" t="s">
        <v>162</v>
      </c>
      <c r="R1469" s="78">
        <v>62.96</v>
      </c>
      <c r="S1469" s="78" t="s">
        <v>162</v>
      </c>
      <c r="T1469" s="78">
        <v>1962.64</v>
      </c>
      <c r="U1469" s="78">
        <v>1962.64</v>
      </c>
      <c r="V1469" s="78">
        <v>1948.79</v>
      </c>
      <c r="W1469" s="78">
        <v>1953.94</v>
      </c>
      <c r="X1469" s="78">
        <v>33261476</v>
      </c>
    </row>
    <row r="1470" spans="1:24" x14ac:dyDescent="0.2">
      <c r="A1470" s="78" t="s">
        <v>1627</v>
      </c>
      <c r="B1470" s="78">
        <v>14.59</v>
      </c>
      <c r="C1470" s="78">
        <v>14.7</v>
      </c>
      <c r="D1470" s="78">
        <v>14.45</v>
      </c>
      <c r="E1470" s="78">
        <v>14.47</v>
      </c>
      <c r="F1470" s="78">
        <v>1155389</v>
      </c>
      <c r="G1470" s="78">
        <v>14.57</v>
      </c>
      <c r="H1470" s="78">
        <v>14.42</v>
      </c>
      <c r="I1470" s="78">
        <v>14.24</v>
      </c>
      <c r="J1470" s="78">
        <v>14.31</v>
      </c>
      <c r="K1470" s="78" t="s">
        <v>162</v>
      </c>
      <c r="L1470" s="78">
        <v>0</v>
      </c>
      <c r="M1470" s="78">
        <v>11553.89</v>
      </c>
      <c r="N1470" s="78">
        <v>19073.12</v>
      </c>
      <c r="O1470" s="78">
        <v>18867.650000000001</v>
      </c>
      <c r="P1470" s="78">
        <v>40.29</v>
      </c>
      <c r="Q1470" s="78" t="s">
        <v>162</v>
      </c>
      <c r="R1470" s="78">
        <v>59.38</v>
      </c>
      <c r="S1470" s="78" t="s">
        <v>162</v>
      </c>
      <c r="T1470" s="78">
        <v>1952.5</v>
      </c>
      <c r="U1470" s="78">
        <v>1957.71</v>
      </c>
      <c r="V1470" s="78">
        <v>1945.57</v>
      </c>
      <c r="W1470" s="78">
        <v>1950.01</v>
      </c>
      <c r="X1470" s="78">
        <v>29642546</v>
      </c>
    </row>
    <row r="1471" spans="1:24" x14ac:dyDescent="0.2">
      <c r="A1471" s="78" t="s">
        <v>1628</v>
      </c>
      <c r="B1471" s="78">
        <v>14.38</v>
      </c>
      <c r="C1471" s="78">
        <v>14.86</v>
      </c>
      <c r="D1471" s="78">
        <v>14.35</v>
      </c>
      <c r="E1471" s="78">
        <v>14.77</v>
      </c>
      <c r="F1471" s="78">
        <v>2130434</v>
      </c>
      <c r="G1471" s="78">
        <v>14.62</v>
      </c>
      <c r="H1471" s="78">
        <v>14.49</v>
      </c>
      <c r="I1471" s="78">
        <v>14.27</v>
      </c>
      <c r="J1471" s="78">
        <v>14.3</v>
      </c>
      <c r="K1471" s="78" t="s">
        <v>162</v>
      </c>
      <c r="L1471" s="78">
        <v>0</v>
      </c>
      <c r="M1471" s="78">
        <v>21304.34</v>
      </c>
      <c r="N1471" s="78">
        <v>17288.04</v>
      </c>
      <c r="O1471" s="78">
        <v>19035.57</v>
      </c>
      <c r="P1471" s="78">
        <v>42.39</v>
      </c>
      <c r="Q1471" s="78" t="s">
        <v>162</v>
      </c>
      <c r="R1471" s="78">
        <v>62.32</v>
      </c>
      <c r="S1471" s="78" t="s">
        <v>162</v>
      </c>
      <c r="T1471" s="78">
        <v>1948.52</v>
      </c>
      <c r="U1471" s="78">
        <v>1972.08</v>
      </c>
      <c r="V1471" s="78">
        <v>1939.03</v>
      </c>
      <c r="W1471" s="78">
        <v>1970.88</v>
      </c>
      <c r="X1471" s="78">
        <v>34137266</v>
      </c>
    </row>
    <row r="1472" spans="1:24" x14ac:dyDescent="0.2">
      <c r="A1472" s="78" t="s">
        <v>1629</v>
      </c>
      <c r="B1472" s="78">
        <v>14.77</v>
      </c>
      <c r="C1472" s="78">
        <v>14.91</v>
      </c>
      <c r="D1472" s="78">
        <v>14.67</v>
      </c>
      <c r="E1472" s="78">
        <v>14.83</v>
      </c>
      <c r="F1472" s="78">
        <v>1357709</v>
      </c>
      <c r="G1472" s="78">
        <v>14.66</v>
      </c>
      <c r="H1472" s="78">
        <v>14.54</v>
      </c>
      <c r="I1472" s="78">
        <v>14.31</v>
      </c>
      <c r="J1472" s="78">
        <v>14.3</v>
      </c>
      <c r="K1472" s="78" t="s">
        <v>162</v>
      </c>
      <c r="L1472" s="78">
        <v>0</v>
      </c>
      <c r="M1472" s="78">
        <v>13577.09</v>
      </c>
      <c r="N1472" s="78">
        <v>16616.02</v>
      </c>
      <c r="O1472" s="78">
        <v>18888.66</v>
      </c>
      <c r="P1472" s="78">
        <v>45.86</v>
      </c>
      <c r="Q1472" s="78" t="s">
        <v>162</v>
      </c>
      <c r="R1472" s="78">
        <v>66.849999999999994</v>
      </c>
      <c r="S1472" s="78" t="s">
        <v>162</v>
      </c>
      <c r="T1472" s="78">
        <v>1967.47</v>
      </c>
      <c r="U1472" s="78">
        <v>1970.48</v>
      </c>
      <c r="V1472" s="78">
        <v>1952.1</v>
      </c>
      <c r="W1472" s="78">
        <v>1958.02</v>
      </c>
      <c r="X1472" s="78">
        <v>35582313</v>
      </c>
    </row>
    <row r="1473" spans="1:24" x14ac:dyDescent="0.2">
      <c r="A1473" s="78" t="s">
        <v>1630</v>
      </c>
      <c r="B1473" s="78">
        <v>14.95</v>
      </c>
      <c r="C1473" s="78">
        <v>14.95</v>
      </c>
      <c r="D1473" s="78">
        <v>14.52</v>
      </c>
      <c r="E1473" s="78">
        <v>14.66</v>
      </c>
      <c r="F1473" s="78">
        <v>1145267</v>
      </c>
      <c r="G1473" s="78">
        <v>14.67</v>
      </c>
      <c r="H1473" s="78">
        <v>14.56</v>
      </c>
      <c r="I1473" s="78">
        <v>14.35</v>
      </c>
      <c r="J1473" s="78">
        <v>14.29</v>
      </c>
      <c r="K1473" s="78" t="s">
        <v>162</v>
      </c>
      <c r="L1473" s="78">
        <v>0</v>
      </c>
      <c r="M1473" s="78">
        <v>11452.67</v>
      </c>
      <c r="N1473" s="78">
        <v>15891.25</v>
      </c>
      <c r="O1473" s="78">
        <v>16785.02</v>
      </c>
      <c r="P1473" s="78">
        <v>41.18</v>
      </c>
      <c r="Q1473" s="78" t="s">
        <v>162</v>
      </c>
      <c r="R1473" s="78">
        <v>64.66</v>
      </c>
      <c r="S1473" s="78" t="s">
        <v>162</v>
      </c>
      <c r="T1473" s="78">
        <v>1951.71</v>
      </c>
      <c r="U1473" s="78">
        <v>1964.43</v>
      </c>
      <c r="V1473" s="78">
        <v>1943.61</v>
      </c>
      <c r="W1473" s="78">
        <v>1957.82</v>
      </c>
      <c r="X1473" s="78">
        <v>33550571</v>
      </c>
    </row>
    <row r="1474" spans="1:24" x14ac:dyDescent="0.2">
      <c r="A1474" s="78" t="s">
        <v>1631</v>
      </c>
      <c r="B1474" s="78">
        <v>14.85</v>
      </c>
      <c r="C1474" s="78">
        <v>14.85</v>
      </c>
      <c r="D1474" s="78">
        <v>14.42</v>
      </c>
      <c r="E1474" s="78">
        <v>14.61</v>
      </c>
      <c r="F1474" s="78">
        <v>2124712</v>
      </c>
      <c r="G1474" s="78">
        <v>14.67</v>
      </c>
      <c r="H1474" s="78">
        <v>14.6</v>
      </c>
      <c r="I1474" s="78">
        <v>14.37</v>
      </c>
      <c r="J1474" s="78">
        <v>14.29</v>
      </c>
      <c r="K1474" s="78" t="s">
        <v>162</v>
      </c>
      <c r="L1474" s="78">
        <v>0</v>
      </c>
      <c r="M1474" s="78">
        <v>21247.119999999999</v>
      </c>
      <c r="N1474" s="78">
        <v>15827.02</v>
      </c>
      <c r="O1474" s="78">
        <v>17724.77</v>
      </c>
      <c r="P1474" s="78">
        <v>48.21</v>
      </c>
      <c r="Q1474" s="78" t="s">
        <v>162</v>
      </c>
      <c r="R1474" s="78">
        <v>59.03</v>
      </c>
      <c r="S1474" s="78" t="s">
        <v>162</v>
      </c>
      <c r="T1474" s="78">
        <v>1959.05</v>
      </c>
      <c r="U1474" s="78">
        <v>1968.43</v>
      </c>
      <c r="V1474" s="78">
        <v>1959.05</v>
      </c>
      <c r="W1474" s="78">
        <v>1966.73</v>
      </c>
      <c r="X1474" s="78">
        <v>36240699</v>
      </c>
    </row>
    <row r="1475" spans="1:24" x14ac:dyDescent="0.2">
      <c r="A1475" s="78" t="s">
        <v>1632</v>
      </c>
      <c r="B1475" s="78">
        <v>14.59</v>
      </c>
      <c r="C1475" s="78">
        <v>14.64</v>
      </c>
      <c r="D1475" s="78">
        <v>14.38</v>
      </c>
      <c r="E1475" s="78">
        <v>14.42</v>
      </c>
      <c r="F1475" s="78">
        <v>2533269</v>
      </c>
      <c r="G1475" s="78">
        <v>14.66</v>
      </c>
      <c r="H1475" s="78">
        <v>14.62</v>
      </c>
      <c r="I1475" s="78">
        <v>14.4</v>
      </c>
      <c r="J1475" s="78">
        <v>14.28</v>
      </c>
      <c r="K1475" s="78" t="s">
        <v>162</v>
      </c>
      <c r="L1475" s="78">
        <v>0</v>
      </c>
      <c r="M1475" s="78">
        <v>25332.69</v>
      </c>
      <c r="N1475" s="78">
        <v>18582.78</v>
      </c>
      <c r="O1475" s="78">
        <v>18827.95</v>
      </c>
      <c r="P1475" s="78">
        <v>47.03</v>
      </c>
      <c r="Q1475" s="78" t="s">
        <v>162</v>
      </c>
      <c r="R1475" s="78">
        <v>53.08</v>
      </c>
      <c r="S1475" s="78" t="s">
        <v>162</v>
      </c>
      <c r="T1475" s="78">
        <v>1968.15</v>
      </c>
      <c r="U1475" s="78">
        <v>1981.69</v>
      </c>
      <c r="V1475" s="78">
        <v>1949.35</v>
      </c>
      <c r="W1475" s="78">
        <v>1949.66</v>
      </c>
      <c r="X1475" s="78">
        <v>43486175</v>
      </c>
    </row>
    <row r="1476" spans="1:24" x14ac:dyDescent="0.2">
      <c r="A1476" s="78" t="s">
        <v>1633</v>
      </c>
      <c r="B1476" s="78">
        <v>14.47</v>
      </c>
      <c r="C1476" s="78">
        <v>14.93</v>
      </c>
      <c r="D1476" s="78">
        <v>14.31</v>
      </c>
      <c r="E1476" s="78">
        <v>14.89</v>
      </c>
      <c r="F1476" s="78">
        <v>2351989</v>
      </c>
      <c r="G1476" s="78">
        <v>14.68</v>
      </c>
      <c r="H1476" s="78">
        <v>14.65</v>
      </c>
      <c r="I1476" s="78">
        <v>14.45</v>
      </c>
      <c r="J1476" s="78">
        <v>14.28</v>
      </c>
      <c r="K1476" s="78" t="s">
        <v>162</v>
      </c>
      <c r="L1476" s="78">
        <v>0</v>
      </c>
      <c r="M1476" s="78">
        <v>23519.89</v>
      </c>
      <c r="N1476" s="78">
        <v>19025.89</v>
      </c>
      <c r="O1476" s="78">
        <v>18156.96</v>
      </c>
      <c r="P1476" s="78">
        <v>52.05</v>
      </c>
      <c r="Q1476" s="78" t="s">
        <v>162</v>
      </c>
      <c r="R1476" s="78">
        <v>57.11</v>
      </c>
      <c r="S1476" s="78" t="s">
        <v>162</v>
      </c>
      <c r="T1476" s="78">
        <v>1948.6</v>
      </c>
      <c r="U1476" s="78">
        <v>1953.82</v>
      </c>
      <c r="V1476" s="78">
        <v>1939.65</v>
      </c>
      <c r="W1476" s="78">
        <v>1953.82</v>
      </c>
      <c r="X1476" s="78">
        <v>35099192</v>
      </c>
    </row>
    <row r="1477" spans="1:24" x14ac:dyDescent="0.2">
      <c r="A1477" s="78" t="s">
        <v>1634</v>
      </c>
      <c r="B1477" s="78">
        <v>14.87</v>
      </c>
      <c r="C1477" s="78">
        <v>14.87</v>
      </c>
      <c r="D1477" s="78">
        <v>14.51</v>
      </c>
      <c r="E1477" s="78">
        <v>14.56</v>
      </c>
      <c r="F1477" s="78">
        <v>1726903</v>
      </c>
      <c r="G1477" s="78">
        <v>14.63</v>
      </c>
      <c r="H1477" s="78">
        <v>14.64</v>
      </c>
      <c r="I1477" s="78">
        <v>14.47</v>
      </c>
      <c r="J1477" s="78">
        <v>14.27</v>
      </c>
      <c r="K1477" s="78" t="s">
        <v>162</v>
      </c>
      <c r="L1477" s="78">
        <v>0</v>
      </c>
      <c r="M1477" s="78">
        <v>17269.03</v>
      </c>
      <c r="N1477" s="78">
        <v>19764.28</v>
      </c>
      <c r="O1477" s="78">
        <v>18190.150000000001</v>
      </c>
      <c r="P1477" s="78">
        <v>46.89</v>
      </c>
      <c r="Q1477" s="78" t="s">
        <v>162</v>
      </c>
      <c r="R1477" s="78">
        <v>54.86</v>
      </c>
      <c r="S1477" s="78" t="s">
        <v>162</v>
      </c>
      <c r="T1477" s="78">
        <v>1953.56</v>
      </c>
      <c r="U1477" s="78">
        <v>1961.65</v>
      </c>
      <c r="V1477" s="78">
        <v>1948.89</v>
      </c>
      <c r="W1477" s="78">
        <v>1961.06</v>
      </c>
      <c r="X1477" s="78">
        <v>31857190</v>
      </c>
    </row>
    <row r="1478" spans="1:24" x14ac:dyDescent="0.2">
      <c r="A1478" s="78" t="s">
        <v>1635</v>
      </c>
      <c r="B1478" s="78">
        <v>14.49</v>
      </c>
      <c r="C1478" s="78">
        <v>14.56</v>
      </c>
      <c r="D1478" s="78">
        <v>14.13</v>
      </c>
      <c r="E1478" s="78">
        <v>14.54</v>
      </c>
      <c r="F1478" s="78">
        <v>2336508</v>
      </c>
      <c r="G1478" s="78">
        <v>14.6</v>
      </c>
      <c r="H1478" s="78">
        <v>14.64</v>
      </c>
      <c r="I1478" s="78">
        <v>14.49</v>
      </c>
      <c r="J1478" s="78">
        <v>14.26</v>
      </c>
      <c r="K1478" s="78" t="s">
        <v>162</v>
      </c>
      <c r="L1478" s="78">
        <v>0</v>
      </c>
      <c r="M1478" s="78">
        <v>23365.08</v>
      </c>
      <c r="N1478" s="78">
        <v>22146.76</v>
      </c>
      <c r="O1478" s="78">
        <v>19019</v>
      </c>
      <c r="P1478" s="78">
        <v>50.24</v>
      </c>
      <c r="Q1478" s="78" t="s">
        <v>162</v>
      </c>
      <c r="R1478" s="78">
        <v>52.21</v>
      </c>
      <c r="S1478" s="78" t="s">
        <v>162</v>
      </c>
      <c r="T1478" s="78">
        <v>1952.8</v>
      </c>
      <c r="U1478" s="78">
        <v>1959.71</v>
      </c>
      <c r="V1478" s="78">
        <v>1939.29</v>
      </c>
      <c r="W1478" s="78">
        <v>1948.58</v>
      </c>
      <c r="X1478" s="78">
        <v>35523345</v>
      </c>
    </row>
    <row r="1479" spans="1:24" x14ac:dyDescent="0.2">
      <c r="A1479" s="78" t="s">
        <v>1636</v>
      </c>
      <c r="B1479" s="78">
        <v>14.44</v>
      </c>
      <c r="C1479" s="78">
        <v>14.44</v>
      </c>
      <c r="D1479" s="78">
        <v>14.06</v>
      </c>
      <c r="E1479" s="78">
        <v>14.2</v>
      </c>
      <c r="F1479" s="78">
        <v>1747891</v>
      </c>
      <c r="G1479" s="78">
        <v>14.52</v>
      </c>
      <c r="H1479" s="78">
        <v>14.6</v>
      </c>
      <c r="I1479" s="78">
        <v>14.49</v>
      </c>
      <c r="J1479" s="78">
        <v>14.24</v>
      </c>
      <c r="K1479" s="78" t="s">
        <v>162</v>
      </c>
      <c r="L1479" s="78">
        <v>0</v>
      </c>
      <c r="M1479" s="78">
        <v>17478.91</v>
      </c>
      <c r="N1479" s="78">
        <v>21393.119999999999</v>
      </c>
      <c r="O1479" s="78">
        <v>18610.07</v>
      </c>
      <c r="P1479" s="78">
        <v>41.31</v>
      </c>
      <c r="Q1479" s="78" t="s">
        <v>162</v>
      </c>
      <c r="R1479" s="78">
        <v>50.33</v>
      </c>
      <c r="S1479" s="78" t="s">
        <v>162</v>
      </c>
      <c r="T1479" s="78">
        <v>1951.87</v>
      </c>
      <c r="U1479" s="78">
        <v>1960.34</v>
      </c>
      <c r="V1479" s="78">
        <v>1930.44</v>
      </c>
      <c r="W1479" s="78">
        <v>1948.37</v>
      </c>
      <c r="X1479" s="78">
        <v>38097144</v>
      </c>
    </row>
    <row r="1480" spans="1:24" x14ac:dyDescent="0.2">
      <c r="A1480" s="78" t="s">
        <v>1637</v>
      </c>
      <c r="B1480" s="78">
        <v>14.33</v>
      </c>
      <c r="C1480" s="78">
        <v>14.38</v>
      </c>
      <c r="D1480" s="78">
        <v>13.76</v>
      </c>
      <c r="E1480" s="78">
        <v>14.3</v>
      </c>
      <c r="F1480" s="78">
        <v>5919429</v>
      </c>
      <c r="G1480" s="78">
        <v>14.5</v>
      </c>
      <c r="H1480" s="78">
        <v>14.58</v>
      </c>
      <c r="I1480" s="78">
        <v>14.5</v>
      </c>
      <c r="J1480" s="78">
        <v>14.23</v>
      </c>
      <c r="K1480" s="78" t="s">
        <v>162</v>
      </c>
      <c r="L1480" s="78">
        <v>0</v>
      </c>
      <c r="M1480" s="78">
        <v>59194.29</v>
      </c>
      <c r="N1480" s="78">
        <v>28165.439999999999</v>
      </c>
      <c r="O1480" s="78">
        <v>23374.11</v>
      </c>
      <c r="P1480" s="78">
        <v>43.89</v>
      </c>
      <c r="Q1480" s="78" t="s">
        <v>162</v>
      </c>
      <c r="R1480" s="78">
        <v>47.03</v>
      </c>
      <c r="S1480" s="78" t="s">
        <v>162</v>
      </c>
      <c r="T1480" s="78">
        <v>1948.27</v>
      </c>
      <c r="U1480" s="78">
        <v>1966.42</v>
      </c>
      <c r="V1480" s="78">
        <v>1946.12</v>
      </c>
      <c r="W1480" s="78">
        <v>1965.14</v>
      </c>
      <c r="X1480" s="78">
        <v>33568585</v>
      </c>
    </row>
    <row r="1481" spans="1:24" x14ac:dyDescent="0.2">
      <c r="A1481" s="78" t="s">
        <v>1638</v>
      </c>
      <c r="B1481" s="78">
        <v>14.12</v>
      </c>
      <c r="C1481" s="78">
        <v>14.2</v>
      </c>
      <c r="D1481" s="78">
        <v>13.78</v>
      </c>
      <c r="E1481" s="78">
        <v>14.01</v>
      </c>
      <c r="F1481" s="78">
        <v>4030439</v>
      </c>
      <c r="G1481" s="78">
        <v>14.32</v>
      </c>
      <c r="H1481" s="78">
        <v>14.5</v>
      </c>
      <c r="I1481" s="78">
        <v>14.49</v>
      </c>
      <c r="J1481" s="78">
        <v>14.21</v>
      </c>
      <c r="K1481" s="78" t="s">
        <v>162</v>
      </c>
      <c r="L1481" s="78">
        <v>0</v>
      </c>
      <c r="M1481" s="78">
        <v>40304.39</v>
      </c>
      <c r="N1481" s="78">
        <v>31522.34</v>
      </c>
      <c r="O1481" s="78">
        <v>25274.12</v>
      </c>
      <c r="P1481" s="78">
        <v>39.520000000000003</v>
      </c>
      <c r="Q1481" s="78" t="s">
        <v>162</v>
      </c>
      <c r="R1481" s="78">
        <v>45.07</v>
      </c>
      <c r="S1481" s="78" t="s">
        <v>162</v>
      </c>
      <c r="T1481" s="78">
        <v>1964.62</v>
      </c>
      <c r="U1481" s="78">
        <v>1967.11</v>
      </c>
      <c r="V1481" s="78">
        <v>1947.53</v>
      </c>
      <c r="W1481" s="78">
        <v>1947.53</v>
      </c>
      <c r="X1481" s="78">
        <v>32664223</v>
      </c>
    </row>
    <row r="1482" spans="1:24" x14ac:dyDescent="0.2">
      <c r="A1482" s="78" t="s">
        <v>1639</v>
      </c>
      <c r="B1482" s="78">
        <v>13.7</v>
      </c>
      <c r="C1482" s="78">
        <v>13.93</v>
      </c>
      <c r="D1482" s="78">
        <v>13.5</v>
      </c>
      <c r="E1482" s="78">
        <v>13.8</v>
      </c>
      <c r="F1482" s="78">
        <v>3001606</v>
      </c>
      <c r="G1482" s="78">
        <v>14.17</v>
      </c>
      <c r="H1482" s="78">
        <v>14.4</v>
      </c>
      <c r="I1482" s="78">
        <v>14.47</v>
      </c>
      <c r="J1482" s="78">
        <v>14.19</v>
      </c>
      <c r="K1482" s="78" t="s">
        <v>162</v>
      </c>
      <c r="L1482" s="78">
        <v>0</v>
      </c>
      <c r="M1482" s="78">
        <v>30016.06</v>
      </c>
      <c r="N1482" s="78">
        <v>34071.75</v>
      </c>
      <c r="O1482" s="78">
        <v>26918.01</v>
      </c>
      <c r="P1482" s="78">
        <v>38.049999999999997</v>
      </c>
      <c r="Q1482" s="78" t="s">
        <v>162</v>
      </c>
      <c r="R1482" s="78">
        <v>43.31</v>
      </c>
      <c r="S1482" s="78" t="s">
        <v>162</v>
      </c>
      <c r="T1482" s="78">
        <v>1946.33</v>
      </c>
      <c r="U1482" s="78">
        <v>1953.24</v>
      </c>
      <c r="V1482" s="78">
        <v>1940.38</v>
      </c>
      <c r="W1482" s="78">
        <v>1944.36</v>
      </c>
      <c r="X1482" s="78">
        <v>27764269</v>
      </c>
    </row>
    <row r="1483" spans="1:24" x14ac:dyDescent="0.2">
      <c r="A1483" s="78" t="s">
        <v>1640</v>
      </c>
      <c r="B1483" s="78">
        <v>13.74</v>
      </c>
      <c r="C1483" s="78">
        <v>14</v>
      </c>
      <c r="D1483" s="78">
        <v>13.48</v>
      </c>
      <c r="E1483" s="78">
        <v>13.48</v>
      </c>
      <c r="F1483" s="78">
        <v>6422690</v>
      </c>
      <c r="G1483" s="78">
        <v>13.96</v>
      </c>
      <c r="H1483" s="78">
        <v>14.28</v>
      </c>
      <c r="I1483" s="78">
        <v>14.42</v>
      </c>
      <c r="J1483" s="78">
        <v>14.16</v>
      </c>
      <c r="K1483" s="78" t="s">
        <v>162</v>
      </c>
      <c r="L1483" s="78">
        <v>0</v>
      </c>
      <c r="M1483" s="78">
        <v>64226.9</v>
      </c>
      <c r="N1483" s="78">
        <v>42244.11</v>
      </c>
      <c r="O1483" s="78">
        <v>32195.439999999999</v>
      </c>
      <c r="P1483" s="78">
        <v>35.020000000000003</v>
      </c>
      <c r="Q1483" s="78" t="s">
        <v>162</v>
      </c>
      <c r="R1483" s="78">
        <v>40.479999999999997</v>
      </c>
      <c r="S1483" s="78" t="s">
        <v>162</v>
      </c>
      <c r="T1483" s="78">
        <v>1945.14</v>
      </c>
      <c r="U1483" s="78">
        <v>1948.72</v>
      </c>
      <c r="V1483" s="78">
        <v>1926.6</v>
      </c>
      <c r="W1483" s="78">
        <v>1929.2</v>
      </c>
      <c r="X1483" s="78">
        <v>33074116</v>
      </c>
    </row>
    <row r="1484" spans="1:24" x14ac:dyDescent="0.2">
      <c r="A1484" s="78" t="s">
        <v>1641</v>
      </c>
      <c r="B1484" s="78">
        <v>13.4</v>
      </c>
      <c r="C1484" s="78">
        <v>13.4</v>
      </c>
      <c r="D1484" s="78">
        <v>12.98</v>
      </c>
      <c r="E1484" s="78">
        <v>13.04</v>
      </c>
      <c r="F1484" s="78">
        <v>3308654</v>
      </c>
      <c r="G1484" s="78">
        <v>13.73</v>
      </c>
      <c r="H1484" s="78">
        <v>14.12</v>
      </c>
      <c r="I1484" s="78">
        <v>14.36</v>
      </c>
      <c r="J1484" s="78">
        <v>14.13</v>
      </c>
      <c r="K1484" s="78" t="s">
        <v>162</v>
      </c>
      <c r="L1484" s="78">
        <v>0</v>
      </c>
      <c r="M1484" s="78">
        <v>33086.54</v>
      </c>
      <c r="N1484" s="78">
        <v>45365.64</v>
      </c>
      <c r="O1484" s="78">
        <v>33379.379999999997</v>
      </c>
      <c r="P1484" s="78">
        <v>34.909999999999997</v>
      </c>
      <c r="Q1484" s="78" t="s">
        <v>162</v>
      </c>
      <c r="R1484" s="78">
        <v>41.5</v>
      </c>
      <c r="S1484" s="78" t="s">
        <v>162</v>
      </c>
      <c r="T1484" s="78">
        <v>1924.51</v>
      </c>
      <c r="U1484" s="78">
        <v>1926.53</v>
      </c>
      <c r="V1484" s="78">
        <v>1893.3</v>
      </c>
      <c r="W1484" s="78">
        <v>1893.7</v>
      </c>
      <c r="X1484" s="78">
        <v>37535543</v>
      </c>
    </row>
    <row r="1485" spans="1:24" x14ac:dyDescent="0.2">
      <c r="A1485" s="78" t="s">
        <v>1642</v>
      </c>
      <c r="B1485" s="78">
        <v>13.15</v>
      </c>
      <c r="C1485" s="78">
        <v>13.25</v>
      </c>
      <c r="D1485" s="78">
        <v>12.84</v>
      </c>
      <c r="E1485" s="78">
        <v>13.06</v>
      </c>
      <c r="F1485" s="78">
        <v>3092270</v>
      </c>
      <c r="G1485" s="78">
        <v>13.48</v>
      </c>
      <c r="H1485" s="78">
        <v>13.99</v>
      </c>
      <c r="I1485" s="78">
        <v>14.3</v>
      </c>
      <c r="J1485" s="78">
        <v>14.1</v>
      </c>
      <c r="K1485" s="78" t="s">
        <v>162</v>
      </c>
      <c r="L1485" s="78">
        <v>0</v>
      </c>
      <c r="M1485" s="78">
        <v>30922.7</v>
      </c>
      <c r="N1485" s="78">
        <v>39711.32</v>
      </c>
      <c r="O1485" s="78">
        <v>33938.379999999997</v>
      </c>
      <c r="P1485" s="78">
        <v>32.619999999999997</v>
      </c>
      <c r="Q1485" s="78" t="s">
        <v>162</v>
      </c>
      <c r="R1485" s="78">
        <v>41.07</v>
      </c>
      <c r="S1485" s="78" t="s">
        <v>162</v>
      </c>
      <c r="T1485" s="78">
        <v>1895.81</v>
      </c>
      <c r="U1485" s="78">
        <v>1908.53</v>
      </c>
      <c r="V1485" s="78">
        <v>1895.81</v>
      </c>
      <c r="W1485" s="78">
        <v>1907.34</v>
      </c>
      <c r="X1485" s="78">
        <v>28325785</v>
      </c>
    </row>
    <row r="1486" spans="1:24" x14ac:dyDescent="0.2">
      <c r="A1486" s="78" t="s">
        <v>1643</v>
      </c>
      <c r="B1486" s="78">
        <v>13.12</v>
      </c>
      <c r="C1486" s="78">
        <v>13.27</v>
      </c>
      <c r="D1486" s="78">
        <v>12.97</v>
      </c>
      <c r="E1486" s="78">
        <v>13.25</v>
      </c>
      <c r="F1486" s="78">
        <v>5635861</v>
      </c>
      <c r="G1486" s="78">
        <v>13.33</v>
      </c>
      <c r="H1486" s="78">
        <v>13.82</v>
      </c>
      <c r="I1486" s="78">
        <v>14.24</v>
      </c>
      <c r="J1486" s="78">
        <v>14.07</v>
      </c>
      <c r="K1486" s="78" t="s">
        <v>162</v>
      </c>
      <c r="L1486" s="78">
        <v>0</v>
      </c>
      <c r="M1486" s="78">
        <v>56358.61</v>
      </c>
      <c r="N1486" s="78">
        <v>42922.16</v>
      </c>
      <c r="O1486" s="78">
        <v>37222.25</v>
      </c>
      <c r="P1486" s="78">
        <v>32.18</v>
      </c>
      <c r="Q1486" s="78" t="s">
        <v>162</v>
      </c>
      <c r="R1486" s="78">
        <v>39.549999999999997</v>
      </c>
      <c r="S1486" s="78" t="s">
        <v>162</v>
      </c>
      <c r="T1486" s="78">
        <v>1914.91</v>
      </c>
      <c r="U1486" s="78">
        <v>1943.43</v>
      </c>
      <c r="V1486" s="78">
        <v>1914.91</v>
      </c>
      <c r="W1486" s="78">
        <v>1943.16</v>
      </c>
      <c r="X1486" s="78">
        <v>34404955</v>
      </c>
    </row>
    <row r="1487" spans="1:24" x14ac:dyDescent="0.2">
      <c r="A1487" s="78" t="s">
        <v>1644</v>
      </c>
      <c r="B1487" s="78">
        <v>13.22</v>
      </c>
      <c r="C1487" s="78">
        <v>13.53</v>
      </c>
      <c r="D1487" s="78">
        <v>13.16</v>
      </c>
      <c r="E1487" s="78">
        <v>13.45</v>
      </c>
      <c r="F1487" s="78">
        <v>4414860</v>
      </c>
      <c r="G1487" s="78">
        <v>13.26</v>
      </c>
      <c r="H1487" s="78">
        <v>13.71</v>
      </c>
      <c r="I1487" s="78">
        <v>14.18</v>
      </c>
      <c r="J1487" s="78">
        <v>14.05</v>
      </c>
      <c r="K1487" s="78" t="s">
        <v>162</v>
      </c>
      <c r="L1487" s="78">
        <v>0</v>
      </c>
      <c r="M1487" s="78">
        <v>44148.6</v>
      </c>
      <c r="N1487" s="78">
        <v>45748.67</v>
      </c>
      <c r="O1487" s="78">
        <v>39910.21</v>
      </c>
      <c r="P1487" s="78">
        <v>31.69</v>
      </c>
      <c r="Q1487" s="78" t="s">
        <v>162</v>
      </c>
      <c r="R1487" s="78">
        <v>42.33</v>
      </c>
      <c r="S1487" s="78" t="s">
        <v>162</v>
      </c>
      <c r="T1487" s="78">
        <v>1947.09</v>
      </c>
      <c r="U1487" s="78">
        <v>1951.23</v>
      </c>
      <c r="V1487" s="78">
        <v>1939.37</v>
      </c>
      <c r="W1487" s="78">
        <v>1944.23</v>
      </c>
      <c r="X1487" s="78">
        <v>32938064</v>
      </c>
    </row>
    <row r="1488" spans="1:24" x14ac:dyDescent="0.2">
      <c r="A1488" s="78" t="s">
        <v>1645</v>
      </c>
      <c r="B1488" s="78">
        <v>13.46</v>
      </c>
      <c r="C1488" s="78">
        <v>13.58</v>
      </c>
      <c r="D1488" s="78">
        <v>13.31</v>
      </c>
      <c r="E1488" s="78">
        <v>13.41</v>
      </c>
      <c r="F1488" s="78">
        <v>2880149</v>
      </c>
      <c r="G1488" s="78">
        <v>13.24</v>
      </c>
      <c r="H1488" s="78">
        <v>13.6</v>
      </c>
      <c r="I1488" s="78">
        <v>14.12</v>
      </c>
      <c r="J1488" s="78">
        <v>14.03</v>
      </c>
      <c r="K1488" s="78" t="s">
        <v>162</v>
      </c>
      <c r="L1488" s="78">
        <v>0</v>
      </c>
      <c r="M1488" s="78">
        <v>28801.49</v>
      </c>
      <c r="N1488" s="78">
        <v>38663.589999999997</v>
      </c>
      <c r="O1488" s="78">
        <v>40453.85</v>
      </c>
      <c r="P1488" s="78">
        <v>30.21</v>
      </c>
      <c r="Q1488" s="78" t="s">
        <v>162</v>
      </c>
      <c r="R1488" s="78">
        <v>43.31</v>
      </c>
      <c r="S1488" s="78" t="s">
        <v>162</v>
      </c>
      <c r="T1488" s="78">
        <v>1942.11</v>
      </c>
      <c r="U1488" s="78">
        <v>1953.57</v>
      </c>
      <c r="V1488" s="78">
        <v>1939.32</v>
      </c>
      <c r="W1488" s="78">
        <v>1946.05</v>
      </c>
      <c r="X1488" s="78">
        <v>35617463</v>
      </c>
    </row>
    <row r="1489" spans="1:24" x14ac:dyDescent="0.2">
      <c r="A1489" s="78" t="s">
        <v>1646</v>
      </c>
      <c r="B1489" s="78">
        <v>13.41</v>
      </c>
      <c r="C1489" s="78">
        <v>13.41</v>
      </c>
      <c r="D1489" s="78">
        <v>13.07</v>
      </c>
      <c r="E1489" s="78">
        <v>13.09</v>
      </c>
      <c r="F1489" s="78">
        <v>3744886</v>
      </c>
      <c r="G1489" s="78">
        <v>13.25</v>
      </c>
      <c r="H1489" s="78">
        <v>13.49</v>
      </c>
      <c r="I1489" s="78">
        <v>14.04</v>
      </c>
      <c r="J1489" s="78">
        <v>13.99</v>
      </c>
      <c r="K1489" s="78" t="s">
        <v>162</v>
      </c>
      <c r="L1489" s="78">
        <v>0</v>
      </c>
      <c r="M1489" s="78">
        <v>37448.86</v>
      </c>
      <c r="N1489" s="78">
        <v>39536.050000000003</v>
      </c>
      <c r="O1489" s="78">
        <v>42450.84</v>
      </c>
      <c r="P1489" s="78">
        <v>28.14</v>
      </c>
      <c r="Q1489" s="78" t="s">
        <v>162</v>
      </c>
      <c r="R1489" s="78">
        <v>42.11</v>
      </c>
      <c r="S1489" s="78" t="s">
        <v>162</v>
      </c>
      <c r="T1489" s="78">
        <v>1940.3</v>
      </c>
      <c r="U1489" s="78">
        <v>1940.3</v>
      </c>
      <c r="V1489" s="78">
        <v>1911.11</v>
      </c>
      <c r="W1489" s="78">
        <v>1912.45</v>
      </c>
      <c r="X1489" s="78">
        <v>44655019</v>
      </c>
    </row>
    <row r="1490" spans="1:24" x14ac:dyDescent="0.2">
      <c r="A1490" s="78" t="s">
        <v>1647</v>
      </c>
      <c r="B1490" s="78">
        <v>13.08</v>
      </c>
      <c r="C1490" s="78">
        <v>13.29</v>
      </c>
      <c r="D1490" s="78">
        <v>13.08</v>
      </c>
      <c r="E1490" s="78">
        <v>13.27</v>
      </c>
      <c r="F1490" s="78">
        <v>3054047</v>
      </c>
      <c r="G1490" s="78">
        <v>13.29</v>
      </c>
      <c r="H1490" s="78">
        <v>13.39</v>
      </c>
      <c r="I1490" s="78">
        <v>13.98</v>
      </c>
      <c r="J1490" s="78">
        <v>13.97</v>
      </c>
      <c r="K1490" s="78" t="s">
        <v>162</v>
      </c>
      <c r="L1490" s="78">
        <v>0</v>
      </c>
      <c r="M1490" s="78">
        <v>30540.47</v>
      </c>
      <c r="N1490" s="78">
        <v>39459.61</v>
      </c>
      <c r="O1490" s="78">
        <v>39585.46</v>
      </c>
      <c r="P1490" s="78">
        <v>29.54</v>
      </c>
      <c r="Q1490" s="78" t="s">
        <v>162</v>
      </c>
      <c r="R1490" s="78">
        <v>42.51</v>
      </c>
      <c r="S1490" s="78" t="s">
        <v>162</v>
      </c>
      <c r="T1490" s="78">
        <v>1907.1</v>
      </c>
      <c r="U1490" s="78">
        <v>1920.78</v>
      </c>
      <c r="V1490" s="78">
        <v>1887.89</v>
      </c>
      <c r="W1490" s="78">
        <v>1917.63</v>
      </c>
      <c r="X1490" s="78">
        <v>44673040</v>
      </c>
    </row>
    <row r="1491" spans="1:24" x14ac:dyDescent="0.2">
      <c r="A1491" s="78" t="s">
        <v>1648</v>
      </c>
      <c r="B1491" s="78">
        <v>13.2</v>
      </c>
      <c r="C1491" s="78">
        <v>13.89</v>
      </c>
      <c r="D1491" s="78">
        <v>13.07</v>
      </c>
      <c r="E1491" s="78">
        <v>13.47</v>
      </c>
      <c r="F1491" s="78">
        <v>6071256</v>
      </c>
      <c r="G1491" s="78">
        <v>13.34</v>
      </c>
      <c r="H1491" s="78">
        <v>13.33</v>
      </c>
      <c r="I1491" s="78">
        <v>13.92</v>
      </c>
      <c r="J1491" s="78">
        <v>13.94</v>
      </c>
      <c r="K1491" s="78" t="s">
        <v>162</v>
      </c>
      <c r="L1491" s="78">
        <v>0</v>
      </c>
      <c r="M1491" s="78">
        <v>60712.56</v>
      </c>
      <c r="N1491" s="78">
        <v>40330.39</v>
      </c>
      <c r="O1491" s="78">
        <v>41626.28</v>
      </c>
      <c r="P1491" s="78">
        <v>34.26</v>
      </c>
      <c r="Q1491" s="78" t="s">
        <v>162</v>
      </c>
      <c r="R1491" s="78">
        <v>46.82</v>
      </c>
      <c r="S1491" s="78" t="s">
        <v>162</v>
      </c>
      <c r="T1491" s="78">
        <v>1913.78</v>
      </c>
      <c r="U1491" s="78">
        <v>1915.02</v>
      </c>
      <c r="V1491" s="78">
        <v>1896.85</v>
      </c>
      <c r="W1491" s="78">
        <v>1897.51</v>
      </c>
      <c r="X1491" s="78">
        <v>34557717</v>
      </c>
    </row>
    <row r="1492" spans="1:24" x14ac:dyDescent="0.2">
      <c r="A1492" s="78" t="s">
        <v>1649</v>
      </c>
      <c r="B1492" s="78">
        <v>13.46</v>
      </c>
      <c r="C1492" s="78">
        <v>13.78</v>
      </c>
      <c r="D1492" s="78">
        <v>13.23</v>
      </c>
      <c r="E1492" s="78">
        <v>13.67</v>
      </c>
      <c r="F1492" s="78">
        <v>9679717</v>
      </c>
      <c r="G1492" s="78">
        <v>13.38</v>
      </c>
      <c r="H1492" s="78">
        <v>13.32</v>
      </c>
      <c r="I1492" s="78">
        <v>13.86</v>
      </c>
      <c r="J1492" s="78">
        <v>13.93</v>
      </c>
      <c r="K1492" s="78" t="s">
        <v>162</v>
      </c>
      <c r="L1492" s="78">
        <v>0</v>
      </c>
      <c r="M1492" s="78">
        <v>96797.17</v>
      </c>
      <c r="N1492" s="78">
        <v>50860.11</v>
      </c>
      <c r="O1492" s="78">
        <v>48304.39</v>
      </c>
      <c r="P1492" s="78">
        <v>34.729999999999997</v>
      </c>
      <c r="Q1492" s="78" t="s">
        <v>162</v>
      </c>
      <c r="R1492" s="78">
        <v>46.9</v>
      </c>
      <c r="S1492" s="78" t="s">
        <v>162</v>
      </c>
      <c r="T1492" s="78">
        <v>1896.49</v>
      </c>
      <c r="U1492" s="78">
        <v>1920.23</v>
      </c>
      <c r="V1492" s="78">
        <v>1896.49</v>
      </c>
      <c r="W1492" s="78">
        <v>1910.48</v>
      </c>
      <c r="X1492" s="78">
        <v>29854160</v>
      </c>
    </row>
    <row r="1493" spans="1:24" x14ac:dyDescent="0.2">
      <c r="A1493" s="78" t="s">
        <v>1650</v>
      </c>
      <c r="B1493" s="78">
        <v>13.52</v>
      </c>
      <c r="C1493" s="78">
        <v>13.61</v>
      </c>
      <c r="D1493" s="78">
        <v>13</v>
      </c>
      <c r="E1493" s="78">
        <v>13.12</v>
      </c>
      <c r="F1493" s="78">
        <v>9667607</v>
      </c>
      <c r="G1493" s="78">
        <v>13.32</v>
      </c>
      <c r="H1493" s="78">
        <v>13.28</v>
      </c>
      <c r="I1493" s="78">
        <v>13.78</v>
      </c>
      <c r="J1493" s="78">
        <v>13.91</v>
      </c>
      <c r="K1493" s="78" t="s">
        <v>162</v>
      </c>
      <c r="L1493" s="78">
        <v>0</v>
      </c>
      <c r="M1493" s="78">
        <v>96676.07</v>
      </c>
      <c r="N1493" s="78">
        <v>64435.03</v>
      </c>
      <c r="O1493" s="78">
        <v>51549.31</v>
      </c>
      <c r="P1493" s="78">
        <v>28.9</v>
      </c>
      <c r="Q1493" s="78" t="s">
        <v>162</v>
      </c>
      <c r="R1493" s="78">
        <v>41.94</v>
      </c>
      <c r="S1493" s="78" t="s">
        <v>162</v>
      </c>
      <c r="T1493" s="78">
        <v>1910.99</v>
      </c>
      <c r="U1493" s="78">
        <v>1910.99</v>
      </c>
      <c r="V1493" s="78">
        <v>1887.35</v>
      </c>
      <c r="W1493" s="78">
        <v>1887.46</v>
      </c>
      <c r="X1493" s="78">
        <v>32508899</v>
      </c>
    </row>
    <row r="1494" spans="1:24" x14ac:dyDescent="0.2">
      <c r="A1494" s="78" t="s">
        <v>1651</v>
      </c>
      <c r="B1494" s="78">
        <v>13.12</v>
      </c>
      <c r="C1494" s="78">
        <v>13.12</v>
      </c>
      <c r="D1494" s="78">
        <v>12.58</v>
      </c>
      <c r="E1494" s="78">
        <v>12.69</v>
      </c>
      <c r="F1494" s="78">
        <v>5226061</v>
      </c>
      <c r="G1494" s="78">
        <v>13.24</v>
      </c>
      <c r="H1494" s="78">
        <v>13.25</v>
      </c>
      <c r="I1494" s="78">
        <v>13.69</v>
      </c>
      <c r="J1494" s="78">
        <v>13.88</v>
      </c>
      <c r="K1494" s="78" t="s">
        <v>162</v>
      </c>
      <c r="L1494" s="78">
        <v>0</v>
      </c>
      <c r="M1494" s="78">
        <v>52260.61</v>
      </c>
      <c r="N1494" s="78">
        <v>67397.38</v>
      </c>
      <c r="O1494" s="78">
        <v>53466.71</v>
      </c>
      <c r="P1494" s="78">
        <v>24.86</v>
      </c>
      <c r="Q1494" s="78" t="s">
        <v>162</v>
      </c>
      <c r="R1494" s="78">
        <v>39.21</v>
      </c>
      <c r="S1494" s="78" t="s">
        <v>162</v>
      </c>
      <c r="T1494" s="78">
        <v>1880.77</v>
      </c>
      <c r="U1494" s="78">
        <v>1886.61</v>
      </c>
      <c r="V1494" s="78">
        <v>1862.36</v>
      </c>
      <c r="W1494" s="78">
        <v>1868.28</v>
      </c>
      <c r="X1494" s="78">
        <v>34278108</v>
      </c>
    </row>
    <row r="1495" spans="1:24" x14ac:dyDescent="0.2">
      <c r="A1495" s="78" t="s">
        <v>1652</v>
      </c>
      <c r="B1495" s="78">
        <v>12.69</v>
      </c>
      <c r="C1495" s="78">
        <v>12.83</v>
      </c>
      <c r="D1495" s="78">
        <v>12.17</v>
      </c>
      <c r="E1495" s="78">
        <v>12.2</v>
      </c>
      <c r="F1495" s="78">
        <v>6760506</v>
      </c>
      <c r="G1495" s="78">
        <v>13.03</v>
      </c>
      <c r="H1495" s="78">
        <v>13.16</v>
      </c>
      <c r="I1495" s="78">
        <v>13.57</v>
      </c>
      <c r="J1495" s="78">
        <v>13.86</v>
      </c>
      <c r="K1495" s="78" t="s">
        <v>162</v>
      </c>
      <c r="L1495" s="78">
        <v>0</v>
      </c>
      <c r="M1495" s="78">
        <v>67605.06</v>
      </c>
      <c r="N1495" s="78">
        <v>74810.3</v>
      </c>
      <c r="O1495" s="78">
        <v>57134.95</v>
      </c>
      <c r="P1495" s="78">
        <v>20.77</v>
      </c>
      <c r="Q1495" s="78" t="s">
        <v>162</v>
      </c>
      <c r="R1495" s="78">
        <v>39.07</v>
      </c>
      <c r="S1495" s="78" t="s">
        <v>162</v>
      </c>
      <c r="T1495" s="78">
        <v>1867.58</v>
      </c>
      <c r="U1495" s="78">
        <v>1878.1</v>
      </c>
      <c r="V1495" s="78">
        <v>1847.2</v>
      </c>
      <c r="W1495" s="78">
        <v>1848.2</v>
      </c>
      <c r="X1495" s="78">
        <v>32714525</v>
      </c>
    </row>
    <row r="1496" spans="1:24" x14ac:dyDescent="0.2">
      <c r="A1496" s="78" t="s">
        <v>1653</v>
      </c>
      <c r="B1496" s="78">
        <v>12.15</v>
      </c>
      <c r="C1496" s="78">
        <v>12.25</v>
      </c>
      <c r="D1496" s="78">
        <v>11.91</v>
      </c>
      <c r="E1496" s="78">
        <v>12.09</v>
      </c>
      <c r="F1496" s="78">
        <v>4184340</v>
      </c>
      <c r="G1496" s="78">
        <v>12.75</v>
      </c>
      <c r="H1496" s="78">
        <v>13.05</v>
      </c>
      <c r="I1496" s="78">
        <v>13.44</v>
      </c>
      <c r="J1496" s="78">
        <v>13.84</v>
      </c>
      <c r="K1496" s="78" t="s">
        <v>162</v>
      </c>
      <c r="L1496" s="78">
        <v>0</v>
      </c>
      <c r="M1496" s="78">
        <v>41843.4</v>
      </c>
      <c r="N1496" s="78">
        <v>71036.460000000006</v>
      </c>
      <c r="O1496" s="78">
        <v>55683.43</v>
      </c>
      <c r="P1496" s="78">
        <v>25.01</v>
      </c>
      <c r="Q1496" s="78" t="s">
        <v>162</v>
      </c>
      <c r="R1496" s="78">
        <v>38.53</v>
      </c>
      <c r="S1496" s="78" t="s">
        <v>162</v>
      </c>
      <c r="T1496" s="78">
        <v>1841.6</v>
      </c>
      <c r="U1496" s="78">
        <v>1845.64</v>
      </c>
      <c r="V1496" s="78">
        <v>1812.39</v>
      </c>
      <c r="W1496" s="78">
        <v>1845.38</v>
      </c>
      <c r="X1496" s="78">
        <v>36153457</v>
      </c>
    </row>
    <row r="1497" spans="1:24" x14ac:dyDescent="0.2">
      <c r="A1497" s="78" t="s">
        <v>1654</v>
      </c>
      <c r="B1497" s="78">
        <v>12.11</v>
      </c>
      <c r="C1497" s="78">
        <v>12.2</v>
      </c>
      <c r="D1497" s="78">
        <v>11.74</v>
      </c>
      <c r="E1497" s="78">
        <v>11.88</v>
      </c>
      <c r="F1497" s="78">
        <v>4255737</v>
      </c>
      <c r="G1497" s="78">
        <v>12.4</v>
      </c>
      <c r="H1497" s="78">
        <v>12.89</v>
      </c>
      <c r="I1497" s="78">
        <v>13.3</v>
      </c>
      <c r="J1497" s="78">
        <v>13.83</v>
      </c>
      <c r="K1497" s="78" t="s">
        <v>162</v>
      </c>
      <c r="L1497" s="78">
        <v>0</v>
      </c>
      <c r="M1497" s="78">
        <v>42557.37</v>
      </c>
      <c r="N1497" s="78">
        <v>60188.5</v>
      </c>
      <c r="O1497" s="78">
        <v>55524.3</v>
      </c>
      <c r="P1497" s="78">
        <v>20.95</v>
      </c>
      <c r="Q1497" s="78" t="s">
        <v>162</v>
      </c>
      <c r="R1497" s="78">
        <v>36.409999999999997</v>
      </c>
      <c r="S1497" s="78" t="s">
        <v>162</v>
      </c>
      <c r="T1497" s="78">
        <v>1843.97</v>
      </c>
      <c r="U1497" s="78">
        <v>1856.73</v>
      </c>
      <c r="V1497" s="78">
        <v>1836.44</v>
      </c>
      <c r="W1497" s="78">
        <v>1850.39</v>
      </c>
      <c r="X1497" s="78">
        <v>31129514</v>
      </c>
    </row>
    <row r="1498" spans="1:24" x14ac:dyDescent="0.2">
      <c r="A1498" s="78" t="s">
        <v>1655</v>
      </c>
      <c r="B1498" s="78">
        <v>11.91</v>
      </c>
      <c r="C1498" s="78">
        <v>12.04</v>
      </c>
      <c r="D1498" s="78">
        <v>11.8</v>
      </c>
      <c r="E1498" s="78">
        <v>11.9</v>
      </c>
      <c r="F1498" s="78">
        <v>2836900</v>
      </c>
      <c r="G1498" s="78">
        <v>12.15</v>
      </c>
      <c r="H1498" s="78">
        <v>12.74</v>
      </c>
      <c r="I1498" s="78">
        <v>13.17</v>
      </c>
      <c r="J1498" s="78">
        <v>13.81</v>
      </c>
      <c r="K1498" s="78" t="s">
        <v>162</v>
      </c>
      <c r="L1498" s="78">
        <v>0</v>
      </c>
      <c r="M1498" s="78">
        <v>28369</v>
      </c>
      <c r="N1498" s="78">
        <v>46527.09</v>
      </c>
      <c r="O1498" s="78">
        <v>55481.06</v>
      </c>
      <c r="P1498" s="78">
        <v>22.57</v>
      </c>
      <c r="Q1498" s="78" t="s">
        <v>162</v>
      </c>
      <c r="R1498" s="78">
        <v>33.68</v>
      </c>
      <c r="S1498" s="78" t="s">
        <v>162</v>
      </c>
      <c r="T1498" s="78">
        <v>1849.28</v>
      </c>
      <c r="U1498" s="78">
        <v>1863.58</v>
      </c>
      <c r="V1498" s="78">
        <v>1836.52</v>
      </c>
      <c r="W1498" s="78">
        <v>1839.01</v>
      </c>
      <c r="X1498" s="78">
        <v>26452930</v>
      </c>
    </row>
    <row r="1499" spans="1:24" x14ac:dyDescent="0.2">
      <c r="A1499" s="78" t="s">
        <v>1656</v>
      </c>
      <c r="B1499" s="78">
        <v>11.9</v>
      </c>
      <c r="C1499" s="78">
        <v>11.92</v>
      </c>
      <c r="D1499" s="78">
        <v>11.54</v>
      </c>
      <c r="E1499" s="78">
        <v>11.54</v>
      </c>
      <c r="F1499" s="78">
        <v>2572492</v>
      </c>
      <c r="G1499" s="78">
        <v>11.92</v>
      </c>
      <c r="H1499" s="78">
        <v>12.58</v>
      </c>
      <c r="I1499" s="78">
        <v>13.04</v>
      </c>
      <c r="J1499" s="78">
        <v>13.79</v>
      </c>
      <c r="K1499" s="78" t="s">
        <v>162</v>
      </c>
      <c r="L1499" s="78">
        <v>0</v>
      </c>
      <c r="M1499" s="78">
        <v>25724.92</v>
      </c>
      <c r="N1499" s="78">
        <v>41219.949999999997</v>
      </c>
      <c r="O1499" s="78">
        <v>54308.66</v>
      </c>
      <c r="P1499" s="78">
        <v>23.88</v>
      </c>
      <c r="Q1499" s="78" t="s">
        <v>162</v>
      </c>
      <c r="R1499" s="78">
        <v>35.71</v>
      </c>
      <c r="S1499" s="78" t="s">
        <v>162</v>
      </c>
      <c r="T1499" s="78">
        <v>1832.82</v>
      </c>
      <c r="U1499" s="78">
        <v>1832.82</v>
      </c>
      <c r="V1499" s="78">
        <v>1796.36</v>
      </c>
      <c r="W1499" s="78">
        <v>1809.91</v>
      </c>
      <c r="X1499" s="78">
        <v>29459280</v>
      </c>
    </row>
    <row r="1500" spans="1:24" x14ac:dyDescent="0.2">
      <c r="A1500" s="78" t="s">
        <v>1657</v>
      </c>
      <c r="B1500" s="78">
        <v>11.57</v>
      </c>
      <c r="C1500" s="78">
        <v>11.77</v>
      </c>
      <c r="D1500" s="78">
        <v>11.57</v>
      </c>
      <c r="E1500" s="78">
        <v>11.63</v>
      </c>
      <c r="F1500" s="78">
        <v>1864361</v>
      </c>
      <c r="G1500" s="78">
        <v>11.81</v>
      </c>
      <c r="H1500" s="78">
        <v>12.42</v>
      </c>
      <c r="I1500" s="78">
        <v>12.9</v>
      </c>
      <c r="J1500" s="78">
        <v>13.76</v>
      </c>
      <c r="K1500" s="78" t="s">
        <v>162</v>
      </c>
      <c r="L1500" s="78">
        <v>0</v>
      </c>
      <c r="M1500" s="78">
        <v>18643.61</v>
      </c>
      <c r="N1500" s="78">
        <v>31427.66</v>
      </c>
      <c r="O1500" s="78">
        <v>53118.98</v>
      </c>
      <c r="P1500" s="78">
        <v>25.2</v>
      </c>
      <c r="Q1500" s="78" t="s">
        <v>162</v>
      </c>
      <c r="R1500" s="78">
        <v>36.869999999999997</v>
      </c>
      <c r="S1500" s="78" t="s">
        <v>162</v>
      </c>
      <c r="T1500" s="78">
        <v>1809.56</v>
      </c>
      <c r="U1500" s="78">
        <v>1829.26</v>
      </c>
      <c r="V1500" s="78">
        <v>1807.67</v>
      </c>
      <c r="W1500" s="78">
        <v>1818.87</v>
      </c>
      <c r="X1500" s="78">
        <v>28768572</v>
      </c>
    </row>
    <row r="1501" spans="1:24" x14ac:dyDescent="0.2">
      <c r="A1501" s="78" t="s">
        <v>1658</v>
      </c>
      <c r="B1501" s="78">
        <v>11.68</v>
      </c>
      <c r="C1501" s="78">
        <v>11.79</v>
      </c>
      <c r="D1501" s="78">
        <v>11.65</v>
      </c>
      <c r="E1501" s="78">
        <v>11.71</v>
      </c>
      <c r="F1501" s="78">
        <v>1953738</v>
      </c>
      <c r="G1501" s="78">
        <v>11.73</v>
      </c>
      <c r="H1501" s="78">
        <v>12.24</v>
      </c>
      <c r="I1501" s="78">
        <v>12.79</v>
      </c>
      <c r="J1501" s="78">
        <v>13.73</v>
      </c>
      <c r="K1501" s="78" t="s">
        <v>162</v>
      </c>
      <c r="L1501" s="78">
        <v>0</v>
      </c>
      <c r="M1501" s="78">
        <v>19537.38</v>
      </c>
      <c r="N1501" s="78">
        <v>26966.46</v>
      </c>
      <c r="O1501" s="78">
        <v>49001.46</v>
      </c>
      <c r="P1501" s="78">
        <v>28.09</v>
      </c>
      <c r="Q1501" s="78" t="s">
        <v>162</v>
      </c>
      <c r="R1501" s="78">
        <v>38.06</v>
      </c>
      <c r="S1501" s="78" t="s">
        <v>162</v>
      </c>
      <c r="T1501" s="78">
        <v>1812.86</v>
      </c>
      <c r="U1501" s="78">
        <v>1822.12</v>
      </c>
      <c r="V1501" s="78">
        <v>1811.04</v>
      </c>
      <c r="W1501" s="78">
        <v>1820.48</v>
      </c>
      <c r="X1501" s="78">
        <v>29522820</v>
      </c>
    </row>
    <row r="1502" spans="1:24" x14ac:dyDescent="0.2">
      <c r="A1502" s="78" t="s">
        <v>1659</v>
      </c>
      <c r="B1502" s="78">
        <v>11.69</v>
      </c>
      <c r="C1502" s="78">
        <v>11.98</v>
      </c>
      <c r="D1502" s="78">
        <v>11.67</v>
      </c>
      <c r="E1502" s="78">
        <v>11.95</v>
      </c>
      <c r="F1502" s="78">
        <v>2976677</v>
      </c>
      <c r="G1502" s="78">
        <v>11.75</v>
      </c>
      <c r="H1502" s="78">
        <v>12.07</v>
      </c>
      <c r="I1502" s="78">
        <v>12.69</v>
      </c>
      <c r="J1502" s="78">
        <v>13.71</v>
      </c>
      <c r="K1502" s="78" t="s">
        <v>162</v>
      </c>
      <c r="L1502" s="78">
        <v>0</v>
      </c>
      <c r="M1502" s="78">
        <v>29766.77</v>
      </c>
      <c r="N1502" s="78">
        <v>24408.34</v>
      </c>
      <c r="O1502" s="78">
        <v>42298.42</v>
      </c>
      <c r="P1502" s="78">
        <v>30.64</v>
      </c>
      <c r="Q1502" s="78" t="s">
        <v>162</v>
      </c>
      <c r="R1502" s="78">
        <v>39.35</v>
      </c>
      <c r="S1502" s="78" t="s">
        <v>162</v>
      </c>
      <c r="T1502" s="78">
        <v>1815.11</v>
      </c>
      <c r="U1502" s="78">
        <v>1847.93</v>
      </c>
      <c r="V1502" s="78">
        <v>1794.4</v>
      </c>
      <c r="W1502" s="78">
        <v>1842.92</v>
      </c>
      <c r="X1502" s="78">
        <v>43238960</v>
      </c>
    </row>
    <row r="1503" spans="1:24" x14ac:dyDescent="0.2">
      <c r="A1503" s="78" t="s">
        <v>1660</v>
      </c>
      <c r="B1503" s="78">
        <v>12.07</v>
      </c>
      <c r="C1503" s="78">
        <v>12.4</v>
      </c>
      <c r="D1503" s="78">
        <v>12.01</v>
      </c>
      <c r="E1503" s="78">
        <v>12.26</v>
      </c>
      <c r="F1503" s="78">
        <v>4258935</v>
      </c>
      <c r="G1503" s="78">
        <v>11.82</v>
      </c>
      <c r="H1503" s="78">
        <v>11.98</v>
      </c>
      <c r="I1503" s="78">
        <v>12.63</v>
      </c>
      <c r="J1503" s="78">
        <v>13.69</v>
      </c>
      <c r="K1503" s="78" t="s">
        <v>162</v>
      </c>
      <c r="L1503" s="78">
        <v>0</v>
      </c>
      <c r="M1503" s="78">
        <v>42589.35</v>
      </c>
      <c r="N1503" s="78">
        <v>27252.41</v>
      </c>
      <c r="O1503" s="78">
        <v>36889.75</v>
      </c>
      <c r="P1503" s="78">
        <v>36.08</v>
      </c>
      <c r="Q1503" s="78" t="s">
        <v>162</v>
      </c>
      <c r="R1503" s="78">
        <v>43.44</v>
      </c>
      <c r="S1503" s="78" t="s">
        <v>162</v>
      </c>
      <c r="T1503" s="78">
        <v>1838.74</v>
      </c>
      <c r="U1503" s="78">
        <v>1856.4</v>
      </c>
      <c r="V1503" s="78">
        <v>1834.43</v>
      </c>
      <c r="W1503" s="78">
        <v>1850.73</v>
      </c>
      <c r="X1503" s="78">
        <v>33686662</v>
      </c>
    </row>
    <row r="1504" spans="1:24" x14ac:dyDescent="0.2">
      <c r="A1504" s="78" t="s">
        <v>1661</v>
      </c>
      <c r="B1504" s="78">
        <v>12.39</v>
      </c>
      <c r="C1504" s="78">
        <v>12.39</v>
      </c>
      <c r="D1504" s="78">
        <v>12.22</v>
      </c>
      <c r="E1504" s="78">
        <v>12.31</v>
      </c>
      <c r="F1504" s="78">
        <v>2782262</v>
      </c>
      <c r="G1504" s="78">
        <v>11.97</v>
      </c>
      <c r="H1504" s="78">
        <v>11.95</v>
      </c>
      <c r="I1504" s="78">
        <v>12.6</v>
      </c>
      <c r="J1504" s="78">
        <v>13.67</v>
      </c>
      <c r="K1504" s="78" t="s">
        <v>162</v>
      </c>
      <c r="L1504" s="78">
        <v>0</v>
      </c>
      <c r="M1504" s="78">
        <v>27822.62</v>
      </c>
      <c r="N1504" s="78">
        <v>27671.95</v>
      </c>
      <c r="O1504" s="78">
        <v>34445.949999999997</v>
      </c>
      <c r="P1504" s="78">
        <v>35.28</v>
      </c>
      <c r="Q1504" s="78" t="s">
        <v>162</v>
      </c>
      <c r="R1504" s="78">
        <v>47.04</v>
      </c>
      <c r="S1504" s="78" t="s">
        <v>162</v>
      </c>
      <c r="T1504" s="78">
        <v>1849.22</v>
      </c>
      <c r="U1504" s="78">
        <v>1855.34</v>
      </c>
      <c r="V1504" s="78">
        <v>1843.83</v>
      </c>
      <c r="W1504" s="78">
        <v>1850.85</v>
      </c>
      <c r="X1504" s="78">
        <v>30401175</v>
      </c>
    </row>
    <row r="1505" spans="1:24" x14ac:dyDescent="0.2">
      <c r="A1505" s="78" t="s">
        <v>1662</v>
      </c>
      <c r="B1505" s="78">
        <v>12.33</v>
      </c>
      <c r="C1505" s="78">
        <v>12.53</v>
      </c>
      <c r="D1505" s="78">
        <v>12.23</v>
      </c>
      <c r="E1505" s="78">
        <v>12.31</v>
      </c>
      <c r="F1505" s="78">
        <v>3054272</v>
      </c>
      <c r="G1505" s="78">
        <v>12.11</v>
      </c>
      <c r="H1505" s="78">
        <v>11.96</v>
      </c>
      <c r="I1505" s="78">
        <v>12.56</v>
      </c>
      <c r="J1505" s="78">
        <v>13.65</v>
      </c>
      <c r="K1505" s="78" t="s">
        <v>162</v>
      </c>
      <c r="L1505" s="78">
        <v>0</v>
      </c>
      <c r="M1505" s="78">
        <v>30542.720000000001</v>
      </c>
      <c r="N1505" s="78">
        <v>30051.77</v>
      </c>
      <c r="O1505" s="78">
        <v>30739.71</v>
      </c>
      <c r="P1505" s="78">
        <v>34.69</v>
      </c>
      <c r="Q1505" s="78" t="s">
        <v>162</v>
      </c>
      <c r="R1505" s="78">
        <v>46.69</v>
      </c>
      <c r="S1505" s="78" t="s">
        <v>162</v>
      </c>
      <c r="T1505" s="78">
        <v>1848.71</v>
      </c>
      <c r="U1505" s="78">
        <v>1854.68</v>
      </c>
      <c r="V1505" s="78">
        <v>1832.56</v>
      </c>
      <c r="W1505" s="78">
        <v>1840.45</v>
      </c>
      <c r="X1505" s="78">
        <v>34236675</v>
      </c>
    </row>
    <row r="1506" spans="1:24" x14ac:dyDescent="0.2">
      <c r="A1506" s="78" t="s">
        <v>1663</v>
      </c>
      <c r="B1506" s="78">
        <v>12.33</v>
      </c>
      <c r="C1506" s="78">
        <v>12.85</v>
      </c>
      <c r="D1506" s="78">
        <v>12.23</v>
      </c>
      <c r="E1506" s="78">
        <v>12.6</v>
      </c>
      <c r="F1506" s="78">
        <v>7588447</v>
      </c>
      <c r="G1506" s="78">
        <v>12.29</v>
      </c>
      <c r="H1506" s="78">
        <v>12.01</v>
      </c>
      <c r="I1506" s="78">
        <v>12.53</v>
      </c>
      <c r="J1506" s="78">
        <v>13.63</v>
      </c>
      <c r="K1506" s="78" t="s">
        <v>162</v>
      </c>
      <c r="L1506" s="78">
        <v>0</v>
      </c>
      <c r="M1506" s="78">
        <v>75884.47</v>
      </c>
      <c r="N1506" s="78">
        <v>41321.19</v>
      </c>
      <c r="O1506" s="78">
        <v>34143.82</v>
      </c>
      <c r="P1506" s="78">
        <v>38.29</v>
      </c>
      <c r="Q1506" s="78" t="s">
        <v>162</v>
      </c>
      <c r="R1506" s="78">
        <v>49.12</v>
      </c>
      <c r="S1506" s="78" t="s">
        <v>162</v>
      </c>
      <c r="T1506" s="78">
        <v>1838.71</v>
      </c>
      <c r="U1506" s="78">
        <v>1858.56</v>
      </c>
      <c r="V1506" s="78">
        <v>1828.63</v>
      </c>
      <c r="W1506" s="78">
        <v>1838.1</v>
      </c>
      <c r="X1506" s="78">
        <v>37835331</v>
      </c>
    </row>
    <row r="1507" spans="1:24" x14ac:dyDescent="0.2">
      <c r="A1507" s="78" t="s">
        <v>1664</v>
      </c>
      <c r="B1507" s="78">
        <v>12.53</v>
      </c>
      <c r="C1507" s="78">
        <v>12.78</v>
      </c>
      <c r="D1507" s="78">
        <v>12.4</v>
      </c>
      <c r="E1507" s="78">
        <v>12.45</v>
      </c>
      <c r="F1507" s="78">
        <v>3928336</v>
      </c>
      <c r="G1507" s="78">
        <v>12.39</v>
      </c>
      <c r="H1507" s="78">
        <v>12.07</v>
      </c>
      <c r="I1507" s="78">
        <v>12.48</v>
      </c>
      <c r="J1507" s="78">
        <v>13.6</v>
      </c>
      <c r="K1507" s="78" t="s">
        <v>162</v>
      </c>
      <c r="L1507" s="78">
        <v>0</v>
      </c>
      <c r="M1507" s="78">
        <v>39283.360000000001</v>
      </c>
      <c r="N1507" s="78">
        <v>43224.5</v>
      </c>
      <c r="O1507" s="78">
        <v>33816.42</v>
      </c>
      <c r="P1507" s="78">
        <v>38.81</v>
      </c>
      <c r="Q1507" s="78" t="s">
        <v>162</v>
      </c>
      <c r="R1507" s="78">
        <v>43.7</v>
      </c>
      <c r="S1507" s="78" t="s">
        <v>162</v>
      </c>
      <c r="T1507" s="78">
        <v>1832.68</v>
      </c>
      <c r="U1507" s="78">
        <v>1839.65</v>
      </c>
      <c r="V1507" s="78">
        <v>1818.19</v>
      </c>
      <c r="W1507" s="78">
        <v>1818.19</v>
      </c>
      <c r="X1507" s="78">
        <v>33874804</v>
      </c>
    </row>
    <row r="1508" spans="1:24" x14ac:dyDescent="0.2">
      <c r="A1508" s="78" t="s">
        <v>1665</v>
      </c>
      <c r="B1508" s="78">
        <v>12.42</v>
      </c>
      <c r="C1508" s="78">
        <v>12.6</v>
      </c>
      <c r="D1508" s="78">
        <v>12.25</v>
      </c>
      <c r="E1508" s="78">
        <v>12.25</v>
      </c>
      <c r="F1508" s="78">
        <v>3210100</v>
      </c>
      <c r="G1508" s="78">
        <v>12.38</v>
      </c>
      <c r="H1508" s="78">
        <v>12.1</v>
      </c>
      <c r="I1508" s="78">
        <v>12.42</v>
      </c>
      <c r="J1508" s="78">
        <v>13.57</v>
      </c>
      <c r="K1508" s="78" t="s">
        <v>162</v>
      </c>
      <c r="L1508" s="78">
        <v>0</v>
      </c>
      <c r="M1508" s="78">
        <v>32101</v>
      </c>
      <c r="N1508" s="78">
        <v>41126.83</v>
      </c>
      <c r="O1508" s="78">
        <v>34189.620000000003</v>
      </c>
      <c r="P1508" s="78">
        <v>42.5</v>
      </c>
      <c r="Q1508" s="78" t="s">
        <v>162</v>
      </c>
      <c r="R1508" s="78">
        <v>45.45</v>
      </c>
      <c r="S1508" s="78" t="s">
        <v>162</v>
      </c>
      <c r="T1508" s="78">
        <v>1814.1</v>
      </c>
      <c r="U1508" s="78">
        <v>1825.76</v>
      </c>
      <c r="V1508" s="78">
        <v>1788.71</v>
      </c>
      <c r="W1508" s="78">
        <v>1788.71</v>
      </c>
      <c r="X1508" s="78">
        <v>33282209</v>
      </c>
    </row>
    <row r="1509" spans="1:24" x14ac:dyDescent="0.2">
      <c r="A1509" s="78" t="s">
        <v>1666</v>
      </c>
      <c r="B1509" s="78">
        <v>12.26</v>
      </c>
      <c r="C1509" s="78">
        <v>12.58</v>
      </c>
      <c r="D1509" s="78">
        <v>12.21</v>
      </c>
      <c r="E1509" s="78">
        <v>12.48</v>
      </c>
      <c r="F1509" s="78">
        <v>2605516</v>
      </c>
      <c r="G1509" s="78">
        <v>12.42</v>
      </c>
      <c r="H1509" s="78">
        <v>12.19</v>
      </c>
      <c r="I1509" s="78">
        <v>12.39</v>
      </c>
      <c r="J1509" s="78">
        <v>13.55</v>
      </c>
      <c r="K1509" s="78" t="s">
        <v>162</v>
      </c>
      <c r="L1509" s="78">
        <v>0</v>
      </c>
      <c r="M1509" s="78">
        <v>26055.16</v>
      </c>
      <c r="N1509" s="78">
        <v>40773.339999999997</v>
      </c>
      <c r="O1509" s="78">
        <v>34222.639999999999</v>
      </c>
      <c r="P1509" s="78">
        <v>46.84</v>
      </c>
      <c r="Q1509" s="78" t="s">
        <v>162</v>
      </c>
      <c r="R1509" s="78">
        <v>46.62</v>
      </c>
      <c r="S1509" s="78" t="s">
        <v>162</v>
      </c>
      <c r="T1509" s="78">
        <v>1780.52</v>
      </c>
      <c r="U1509" s="78">
        <v>1803.21</v>
      </c>
      <c r="V1509" s="78">
        <v>1770.59</v>
      </c>
      <c r="W1509" s="78">
        <v>1802.49</v>
      </c>
      <c r="X1509" s="78">
        <v>31945522</v>
      </c>
    </row>
    <row r="1510" spans="1:24" x14ac:dyDescent="0.2">
      <c r="A1510" s="78" t="s">
        <v>1667</v>
      </c>
      <c r="B1510" s="78">
        <v>12.55</v>
      </c>
      <c r="C1510" s="78">
        <v>12.67</v>
      </c>
      <c r="D1510" s="78">
        <v>12.22</v>
      </c>
      <c r="E1510" s="78">
        <v>12.22</v>
      </c>
      <c r="F1510" s="78">
        <v>2860706</v>
      </c>
      <c r="G1510" s="78">
        <v>12.4</v>
      </c>
      <c r="H1510" s="78">
        <v>12.25</v>
      </c>
      <c r="I1510" s="78">
        <v>12.34</v>
      </c>
      <c r="J1510" s="78">
        <v>13.52</v>
      </c>
      <c r="K1510" s="78" t="s">
        <v>162</v>
      </c>
      <c r="L1510" s="78">
        <v>0</v>
      </c>
      <c r="M1510" s="78">
        <v>28607.06</v>
      </c>
      <c r="N1510" s="78">
        <v>40386.21</v>
      </c>
      <c r="O1510" s="78">
        <v>35218.99</v>
      </c>
      <c r="P1510" s="78">
        <v>45.91</v>
      </c>
      <c r="Q1510" s="78" t="s">
        <v>162</v>
      </c>
      <c r="R1510" s="78">
        <v>46.42</v>
      </c>
      <c r="S1510" s="78" t="s">
        <v>162</v>
      </c>
      <c r="T1510" s="78">
        <v>1801.78</v>
      </c>
      <c r="U1510" s="78">
        <v>1815.83</v>
      </c>
      <c r="V1510" s="78">
        <v>1771.32</v>
      </c>
      <c r="W1510" s="78">
        <v>1771.32</v>
      </c>
      <c r="X1510" s="78">
        <v>34492896</v>
      </c>
    </row>
    <row r="1511" spans="1:24" x14ac:dyDescent="0.2">
      <c r="A1511" s="78" t="s">
        <v>1668</v>
      </c>
      <c r="B1511" s="78">
        <v>12.23</v>
      </c>
      <c r="C1511" s="78">
        <v>12.44</v>
      </c>
      <c r="D1511" s="78">
        <v>11.71</v>
      </c>
      <c r="E1511" s="78">
        <v>12.28</v>
      </c>
      <c r="F1511" s="78">
        <v>3704655</v>
      </c>
      <c r="G1511" s="78">
        <v>12.34</v>
      </c>
      <c r="H1511" s="78">
        <v>12.31</v>
      </c>
      <c r="I1511" s="78">
        <v>12.28</v>
      </c>
      <c r="J1511" s="78">
        <v>13.49</v>
      </c>
      <c r="K1511" s="78" t="s">
        <v>162</v>
      </c>
      <c r="L1511" s="78">
        <v>0</v>
      </c>
      <c r="M1511" s="78">
        <v>37046.550000000003</v>
      </c>
      <c r="N1511" s="78">
        <v>32618.63</v>
      </c>
      <c r="O1511" s="78">
        <v>36969.910000000003</v>
      </c>
      <c r="P1511" s="78">
        <v>48.27</v>
      </c>
      <c r="Q1511" s="78" t="s">
        <v>162</v>
      </c>
      <c r="R1511" s="78">
        <v>48.16</v>
      </c>
      <c r="S1511" s="78" t="s">
        <v>162</v>
      </c>
      <c r="T1511" s="78">
        <v>1761.47</v>
      </c>
      <c r="U1511" s="78">
        <v>1772.47</v>
      </c>
      <c r="V1511" s="78">
        <v>1727.58</v>
      </c>
      <c r="W1511" s="78">
        <v>1772.41</v>
      </c>
      <c r="X1511" s="78">
        <v>37314968</v>
      </c>
    </row>
    <row r="1512" spans="1:24" x14ac:dyDescent="0.2">
      <c r="A1512" s="78" t="s">
        <v>1669</v>
      </c>
      <c r="B1512" s="78">
        <v>12.23</v>
      </c>
      <c r="C1512" s="78">
        <v>12.39</v>
      </c>
      <c r="D1512" s="78">
        <v>12.13</v>
      </c>
      <c r="E1512" s="78">
        <v>12.27</v>
      </c>
      <c r="F1512" s="78">
        <v>1852052</v>
      </c>
      <c r="G1512" s="78">
        <v>12.3</v>
      </c>
      <c r="H1512" s="78">
        <v>12.34</v>
      </c>
      <c r="I1512" s="78">
        <v>12.21</v>
      </c>
      <c r="J1512" s="78">
        <v>13.46</v>
      </c>
      <c r="K1512" s="78" t="s">
        <v>162</v>
      </c>
      <c r="L1512" s="78">
        <v>0</v>
      </c>
      <c r="M1512" s="78">
        <v>18520.52</v>
      </c>
      <c r="N1512" s="78">
        <v>28466.06</v>
      </c>
      <c r="O1512" s="78">
        <v>35845.279999999999</v>
      </c>
      <c r="P1512" s="78">
        <v>43.37</v>
      </c>
      <c r="Q1512" s="78" t="s">
        <v>162</v>
      </c>
      <c r="R1512" s="78">
        <v>46.88</v>
      </c>
      <c r="S1512" s="78" t="s">
        <v>162</v>
      </c>
      <c r="T1512" s="78">
        <v>1768.3</v>
      </c>
      <c r="U1512" s="78">
        <v>1774.9</v>
      </c>
      <c r="V1512" s="78">
        <v>1750.4</v>
      </c>
      <c r="W1512" s="78">
        <v>1774.63</v>
      </c>
      <c r="X1512" s="78">
        <v>30941101</v>
      </c>
    </row>
    <row r="1513" spans="1:24" x14ac:dyDescent="0.2">
      <c r="A1513" s="78" t="s">
        <v>1670</v>
      </c>
      <c r="B1513" s="78">
        <v>12.32</v>
      </c>
      <c r="C1513" s="78">
        <v>12.43</v>
      </c>
      <c r="D1513" s="78">
        <v>12.24</v>
      </c>
      <c r="E1513" s="78">
        <v>12.26</v>
      </c>
      <c r="F1513" s="78">
        <v>1777379</v>
      </c>
      <c r="G1513" s="78">
        <v>12.3</v>
      </c>
      <c r="H1513" s="78">
        <v>12.34</v>
      </c>
      <c r="I1513" s="78">
        <v>12.16</v>
      </c>
      <c r="J1513" s="78">
        <v>13.43</v>
      </c>
      <c r="K1513" s="78" t="s">
        <v>162</v>
      </c>
      <c r="L1513" s="78">
        <v>0</v>
      </c>
      <c r="M1513" s="78">
        <v>17773.79</v>
      </c>
      <c r="N1513" s="78">
        <v>25600.62</v>
      </c>
      <c r="O1513" s="78">
        <v>33363.730000000003</v>
      </c>
      <c r="P1513" s="78">
        <v>44.86</v>
      </c>
      <c r="Q1513" s="78" t="s">
        <v>162</v>
      </c>
      <c r="R1513" s="78">
        <v>48.85</v>
      </c>
      <c r="S1513" s="78" t="s">
        <v>162</v>
      </c>
      <c r="T1513" s="78">
        <v>1778.18</v>
      </c>
      <c r="U1513" s="78">
        <v>1788.56</v>
      </c>
      <c r="V1513" s="78">
        <v>1776.01</v>
      </c>
      <c r="W1513" s="78">
        <v>1778.64</v>
      </c>
      <c r="X1513" s="78">
        <v>29051364</v>
      </c>
    </row>
    <row r="1514" spans="1:24" x14ac:dyDescent="0.2">
      <c r="A1514" s="78" t="s">
        <v>1671</v>
      </c>
      <c r="B1514" s="78">
        <v>12.22</v>
      </c>
      <c r="C1514" s="78">
        <v>12.69</v>
      </c>
      <c r="D1514" s="78">
        <v>12.18</v>
      </c>
      <c r="E1514" s="78">
        <v>12.68</v>
      </c>
      <c r="F1514" s="78">
        <v>4605696</v>
      </c>
      <c r="G1514" s="78">
        <v>12.34</v>
      </c>
      <c r="H1514" s="78">
        <v>12.38</v>
      </c>
      <c r="I1514" s="78">
        <v>12.16</v>
      </c>
      <c r="J1514" s="78">
        <v>13.41</v>
      </c>
      <c r="K1514" s="78" t="s">
        <v>162</v>
      </c>
      <c r="L1514" s="78">
        <v>0</v>
      </c>
      <c r="M1514" s="78">
        <v>46056.959999999999</v>
      </c>
      <c r="N1514" s="78">
        <v>29600.98</v>
      </c>
      <c r="O1514" s="78">
        <v>35187.160000000003</v>
      </c>
      <c r="P1514" s="78">
        <v>38.78</v>
      </c>
      <c r="Q1514" s="78" t="s">
        <v>162</v>
      </c>
      <c r="R1514" s="78">
        <v>50.09</v>
      </c>
      <c r="S1514" s="78" t="s">
        <v>162</v>
      </c>
      <c r="T1514" s="78">
        <v>1774.39</v>
      </c>
      <c r="U1514" s="78">
        <v>1814.94</v>
      </c>
      <c r="V1514" s="78">
        <v>1764.29</v>
      </c>
      <c r="W1514" s="78">
        <v>1814.94</v>
      </c>
      <c r="X1514" s="78">
        <v>42500339</v>
      </c>
    </row>
    <row r="1515" spans="1:24" x14ac:dyDescent="0.2">
      <c r="A1515" s="78" t="s">
        <v>1672</v>
      </c>
      <c r="B1515" s="78">
        <v>12.69</v>
      </c>
      <c r="C1515" s="78">
        <v>13.36</v>
      </c>
      <c r="D1515" s="78">
        <v>12.58</v>
      </c>
      <c r="E1515" s="78">
        <v>13.04</v>
      </c>
      <c r="F1515" s="78">
        <v>7559686</v>
      </c>
      <c r="G1515" s="78">
        <v>12.51</v>
      </c>
      <c r="H1515" s="78">
        <v>12.45</v>
      </c>
      <c r="I1515" s="78">
        <v>12.21</v>
      </c>
      <c r="J1515" s="78">
        <v>13.39</v>
      </c>
      <c r="K1515" s="78" t="s">
        <v>162</v>
      </c>
      <c r="L1515" s="78">
        <v>0</v>
      </c>
      <c r="M1515" s="78">
        <v>75596.86</v>
      </c>
      <c r="N1515" s="78">
        <v>38998.94</v>
      </c>
      <c r="O1515" s="78">
        <v>39692.57</v>
      </c>
      <c r="P1515" s="78">
        <v>46.18</v>
      </c>
      <c r="Q1515" s="78" t="s">
        <v>162</v>
      </c>
      <c r="R1515" s="78">
        <v>54.11</v>
      </c>
      <c r="S1515" s="78" t="s">
        <v>162</v>
      </c>
      <c r="T1515" s="78">
        <v>1812.71</v>
      </c>
      <c r="U1515" s="78">
        <v>1833.87</v>
      </c>
      <c r="V1515" s="78">
        <v>1810.21</v>
      </c>
      <c r="W1515" s="78">
        <v>1822.64</v>
      </c>
      <c r="X1515" s="78">
        <v>45265396</v>
      </c>
    </row>
    <row r="1516" spans="1:24" x14ac:dyDescent="0.2">
      <c r="A1516" s="78" t="s">
        <v>1673</v>
      </c>
      <c r="B1516" s="78">
        <v>12.81</v>
      </c>
      <c r="C1516" s="78">
        <v>13.1</v>
      </c>
      <c r="D1516" s="78">
        <v>12.76</v>
      </c>
      <c r="E1516" s="78">
        <v>12.95</v>
      </c>
      <c r="F1516" s="78">
        <v>3292466</v>
      </c>
      <c r="G1516" s="78">
        <v>12.64</v>
      </c>
      <c r="H1516" s="78">
        <v>12.49</v>
      </c>
      <c r="I1516" s="78">
        <v>12.25</v>
      </c>
      <c r="J1516" s="78">
        <v>13.38</v>
      </c>
      <c r="K1516" s="78" t="s">
        <v>162</v>
      </c>
      <c r="L1516" s="78">
        <v>0</v>
      </c>
      <c r="M1516" s="78">
        <v>32924.660000000003</v>
      </c>
      <c r="N1516" s="78">
        <v>38174.559999999998</v>
      </c>
      <c r="O1516" s="78">
        <v>35396.589999999997</v>
      </c>
      <c r="P1516" s="78">
        <v>49.57</v>
      </c>
      <c r="Q1516" s="78" t="s">
        <v>162</v>
      </c>
      <c r="R1516" s="78">
        <v>56.02</v>
      </c>
      <c r="S1516" s="78" t="s">
        <v>162</v>
      </c>
      <c r="T1516" s="78">
        <v>1807.18</v>
      </c>
      <c r="U1516" s="78">
        <v>1827.78</v>
      </c>
      <c r="V1516" s="78">
        <v>1803.86</v>
      </c>
      <c r="W1516" s="78">
        <v>1813.51</v>
      </c>
      <c r="X1516" s="78">
        <v>39567141</v>
      </c>
    </row>
    <row r="1517" spans="1:24" x14ac:dyDescent="0.2">
      <c r="A1517" s="78" t="s">
        <v>1674</v>
      </c>
      <c r="B1517" s="78">
        <v>12.92</v>
      </c>
      <c r="C1517" s="78">
        <v>13.03</v>
      </c>
      <c r="D1517" s="78">
        <v>12.88</v>
      </c>
      <c r="E1517" s="78">
        <v>12.96</v>
      </c>
      <c r="F1517" s="78">
        <v>2099752</v>
      </c>
      <c r="G1517" s="78">
        <v>12.78</v>
      </c>
      <c r="H1517" s="78">
        <v>12.54</v>
      </c>
      <c r="I1517" s="78">
        <v>12.3</v>
      </c>
      <c r="J1517" s="78">
        <v>13.36</v>
      </c>
      <c r="K1517" s="78" t="s">
        <v>162</v>
      </c>
      <c r="L1517" s="78">
        <v>0</v>
      </c>
      <c r="M1517" s="78">
        <v>20997.52</v>
      </c>
      <c r="N1517" s="78">
        <v>38669.96</v>
      </c>
      <c r="O1517" s="78">
        <v>33568.01</v>
      </c>
      <c r="P1517" s="78">
        <v>41.36</v>
      </c>
      <c r="Q1517" s="78" t="s">
        <v>162</v>
      </c>
      <c r="R1517" s="78">
        <v>55.5</v>
      </c>
      <c r="S1517" s="78" t="s">
        <v>162</v>
      </c>
      <c r="T1517" s="78">
        <v>1812.73</v>
      </c>
      <c r="U1517" s="78">
        <v>1815.81</v>
      </c>
      <c r="V1517" s="78">
        <v>1793.04</v>
      </c>
      <c r="W1517" s="78">
        <v>1801.08</v>
      </c>
      <c r="X1517" s="78">
        <v>33845630</v>
      </c>
    </row>
    <row r="1518" spans="1:24" x14ac:dyDescent="0.2">
      <c r="A1518" s="78" t="s">
        <v>1675</v>
      </c>
      <c r="B1518" s="78">
        <v>12.98</v>
      </c>
      <c r="C1518" s="78">
        <v>13.28</v>
      </c>
      <c r="D1518" s="78">
        <v>12.82</v>
      </c>
      <c r="E1518" s="78">
        <v>12.91</v>
      </c>
      <c r="F1518" s="78">
        <v>3797961</v>
      </c>
      <c r="G1518" s="78">
        <v>12.91</v>
      </c>
      <c r="H1518" s="78">
        <v>12.6</v>
      </c>
      <c r="I1518" s="78">
        <v>12.35</v>
      </c>
      <c r="J1518" s="78">
        <v>13.34</v>
      </c>
      <c r="K1518" s="78" t="s">
        <v>162</v>
      </c>
      <c r="L1518" s="78">
        <v>0</v>
      </c>
      <c r="M1518" s="78">
        <v>37979.61</v>
      </c>
      <c r="N1518" s="78">
        <v>42711.12</v>
      </c>
      <c r="O1518" s="78">
        <v>34155.870000000003</v>
      </c>
      <c r="P1518" s="78">
        <v>46.94</v>
      </c>
      <c r="Q1518" s="78" t="s">
        <v>162</v>
      </c>
      <c r="R1518" s="78">
        <v>58.16</v>
      </c>
      <c r="S1518" s="78" t="s">
        <v>162</v>
      </c>
      <c r="T1518" s="78">
        <v>1798.56</v>
      </c>
      <c r="U1518" s="78">
        <v>1814.41</v>
      </c>
      <c r="V1518" s="78">
        <v>1779.47</v>
      </c>
      <c r="W1518" s="78">
        <v>1788.08</v>
      </c>
      <c r="X1518" s="78">
        <v>35193740</v>
      </c>
    </row>
    <row r="1519" spans="1:24" x14ac:dyDescent="0.2">
      <c r="A1519" s="78" t="s">
        <v>1676</v>
      </c>
      <c r="B1519" s="78">
        <v>12.91</v>
      </c>
      <c r="C1519" s="78">
        <v>12.93</v>
      </c>
      <c r="D1519" s="78">
        <v>12.18</v>
      </c>
      <c r="E1519" s="78">
        <v>12.18</v>
      </c>
      <c r="F1519" s="78">
        <v>4324883</v>
      </c>
      <c r="G1519" s="78">
        <v>12.81</v>
      </c>
      <c r="H1519" s="78">
        <v>12.57</v>
      </c>
      <c r="I1519" s="78">
        <v>12.39</v>
      </c>
      <c r="J1519" s="78">
        <v>13.31</v>
      </c>
      <c r="K1519" s="78" t="s">
        <v>162</v>
      </c>
      <c r="L1519" s="78">
        <v>0</v>
      </c>
      <c r="M1519" s="78">
        <v>43248.83</v>
      </c>
      <c r="N1519" s="78">
        <v>42149.5</v>
      </c>
      <c r="O1519" s="78">
        <v>35875.230000000003</v>
      </c>
      <c r="P1519" s="78">
        <v>44.41</v>
      </c>
      <c r="Q1519" s="78" t="s">
        <v>162</v>
      </c>
      <c r="R1519" s="78">
        <v>55.52</v>
      </c>
      <c r="S1519" s="78" t="s">
        <v>162</v>
      </c>
      <c r="T1519" s="78">
        <v>1784.53</v>
      </c>
      <c r="U1519" s="78">
        <v>1790.11</v>
      </c>
      <c r="V1519" s="78">
        <v>1757.37</v>
      </c>
      <c r="W1519" s="78">
        <v>1758.23</v>
      </c>
      <c r="X1519" s="78">
        <v>36268885</v>
      </c>
    </row>
    <row r="1520" spans="1:24" x14ac:dyDescent="0.2">
      <c r="A1520" s="78" t="s">
        <v>1677</v>
      </c>
      <c r="B1520" s="78">
        <v>12.13</v>
      </c>
      <c r="C1520" s="78">
        <v>12.55</v>
      </c>
      <c r="D1520" s="78">
        <v>12.01</v>
      </c>
      <c r="E1520" s="78">
        <v>12.52</v>
      </c>
      <c r="F1520" s="78">
        <v>3087820</v>
      </c>
      <c r="G1520" s="78">
        <v>12.7</v>
      </c>
      <c r="H1520" s="78">
        <v>12.61</v>
      </c>
      <c r="I1520" s="78">
        <v>12.43</v>
      </c>
      <c r="J1520" s="78">
        <v>13.28</v>
      </c>
      <c r="K1520" s="78" t="s">
        <v>162</v>
      </c>
      <c r="L1520" s="78">
        <v>0</v>
      </c>
      <c r="M1520" s="78">
        <v>30878.2</v>
      </c>
      <c r="N1520" s="78">
        <v>33205.760000000002</v>
      </c>
      <c r="O1520" s="78">
        <v>36102.35</v>
      </c>
      <c r="P1520" s="78">
        <v>51.14</v>
      </c>
      <c r="Q1520" s="78" t="s">
        <v>162</v>
      </c>
      <c r="R1520" s="78">
        <v>55.5</v>
      </c>
      <c r="S1520" s="78" t="s">
        <v>162</v>
      </c>
      <c r="T1520" s="78">
        <v>1749.16</v>
      </c>
      <c r="U1520" s="78">
        <v>1776.44</v>
      </c>
      <c r="V1520" s="78">
        <v>1730.36</v>
      </c>
      <c r="W1520" s="78">
        <v>1776.28</v>
      </c>
      <c r="X1520" s="78">
        <v>33117970</v>
      </c>
    </row>
    <row r="1521" spans="1:24" x14ac:dyDescent="0.2">
      <c r="A1521" s="78" t="s">
        <v>1678</v>
      </c>
      <c r="B1521" s="78">
        <v>12.47</v>
      </c>
      <c r="C1521" s="78">
        <v>12.73</v>
      </c>
      <c r="D1521" s="78">
        <v>12.29</v>
      </c>
      <c r="E1521" s="78">
        <v>12.69</v>
      </c>
      <c r="F1521" s="78">
        <v>3236256</v>
      </c>
      <c r="G1521" s="78">
        <v>12.65</v>
      </c>
      <c r="H1521" s="78">
        <v>12.65</v>
      </c>
      <c r="I1521" s="78">
        <v>12.48</v>
      </c>
      <c r="J1521" s="78">
        <v>13.25</v>
      </c>
      <c r="K1521" s="78" t="s">
        <v>162</v>
      </c>
      <c r="L1521" s="78">
        <v>0</v>
      </c>
      <c r="M1521" s="78">
        <v>32362.560000000001</v>
      </c>
      <c r="N1521" s="78">
        <v>33093.339999999997</v>
      </c>
      <c r="O1521" s="78">
        <v>35633.949999999997</v>
      </c>
      <c r="P1521" s="78">
        <v>50.41</v>
      </c>
      <c r="Q1521" s="78" t="s">
        <v>162</v>
      </c>
      <c r="R1521" s="78">
        <v>56.4</v>
      </c>
      <c r="S1521" s="78" t="s">
        <v>162</v>
      </c>
      <c r="T1521" s="78">
        <v>1770.65</v>
      </c>
      <c r="U1521" s="78">
        <v>1785.67</v>
      </c>
      <c r="V1521" s="78">
        <v>1745.23</v>
      </c>
      <c r="W1521" s="78">
        <v>1777.69</v>
      </c>
      <c r="X1521" s="78">
        <v>37690089</v>
      </c>
    </row>
    <row r="1522" spans="1:24" x14ac:dyDescent="0.2">
      <c r="A1522" s="78" t="s">
        <v>1679</v>
      </c>
      <c r="B1522" s="78">
        <v>12.7</v>
      </c>
      <c r="C1522" s="78">
        <v>13.93</v>
      </c>
      <c r="D1522" s="78">
        <v>12.69</v>
      </c>
      <c r="E1522" s="78">
        <v>13.49</v>
      </c>
      <c r="F1522" s="78">
        <v>10103867</v>
      </c>
      <c r="G1522" s="78">
        <v>12.76</v>
      </c>
      <c r="H1522" s="78">
        <v>12.77</v>
      </c>
      <c r="I1522" s="78">
        <v>12.56</v>
      </c>
      <c r="J1522" s="78">
        <v>13.24</v>
      </c>
      <c r="K1522" s="78" t="s">
        <v>162</v>
      </c>
      <c r="L1522" s="78">
        <v>0</v>
      </c>
      <c r="M1522" s="78">
        <v>101038.67</v>
      </c>
      <c r="N1522" s="78">
        <v>49101.57</v>
      </c>
      <c r="O1522" s="78">
        <v>43885.77</v>
      </c>
      <c r="P1522" s="78">
        <v>67.489999999999995</v>
      </c>
      <c r="Q1522" s="78" t="s">
        <v>162</v>
      </c>
      <c r="R1522" s="78">
        <v>64.72</v>
      </c>
      <c r="S1522" s="78" t="s">
        <v>162</v>
      </c>
      <c r="T1522" s="78">
        <v>1769.12</v>
      </c>
      <c r="U1522" s="78">
        <v>1772.93</v>
      </c>
      <c r="V1522" s="78">
        <v>1754.77</v>
      </c>
      <c r="W1522" s="78">
        <v>1759.63</v>
      </c>
      <c r="X1522" s="78">
        <v>36145348</v>
      </c>
    </row>
    <row r="1523" spans="1:24" x14ac:dyDescent="0.2">
      <c r="A1523" s="78" t="s">
        <v>1680</v>
      </c>
      <c r="B1523" s="78">
        <v>13.8</v>
      </c>
      <c r="C1523" s="78">
        <v>13.88</v>
      </c>
      <c r="D1523" s="78">
        <v>13.33</v>
      </c>
      <c r="E1523" s="78">
        <v>13.48</v>
      </c>
      <c r="F1523" s="78">
        <v>7713819</v>
      </c>
      <c r="G1523" s="78">
        <v>12.87</v>
      </c>
      <c r="H1523" s="78">
        <v>12.89</v>
      </c>
      <c r="I1523" s="78">
        <v>12.62</v>
      </c>
      <c r="J1523" s="78">
        <v>13.22</v>
      </c>
      <c r="K1523" s="78" t="s">
        <v>162</v>
      </c>
      <c r="L1523" s="78">
        <v>0</v>
      </c>
      <c r="M1523" s="78">
        <v>77138.19</v>
      </c>
      <c r="N1523" s="78">
        <v>56933.29</v>
      </c>
      <c r="O1523" s="78">
        <v>49822.21</v>
      </c>
      <c r="P1523" s="78">
        <v>68.69</v>
      </c>
      <c r="Q1523" s="78" t="s">
        <v>162</v>
      </c>
      <c r="R1523" s="78">
        <v>67.58</v>
      </c>
      <c r="S1523" s="78" t="s">
        <v>162</v>
      </c>
      <c r="T1523" s="78">
        <v>1777.65</v>
      </c>
      <c r="U1523" s="78">
        <v>1783.15</v>
      </c>
      <c r="V1523" s="78">
        <v>1762.08</v>
      </c>
      <c r="W1523" s="78">
        <v>1763.73</v>
      </c>
      <c r="X1523" s="78">
        <v>34190642</v>
      </c>
    </row>
    <row r="1524" spans="1:24" x14ac:dyDescent="0.2">
      <c r="A1524" s="78" t="s">
        <v>1681</v>
      </c>
      <c r="B1524" s="78">
        <v>13.34</v>
      </c>
      <c r="C1524" s="78">
        <v>13.45</v>
      </c>
      <c r="D1524" s="78">
        <v>12.73</v>
      </c>
      <c r="E1524" s="78">
        <v>12.81</v>
      </c>
      <c r="F1524" s="78">
        <v>6208255</v>
      </c>
      <c r="G1524" s="78">
        <v>13</v>
      </c>
      <c r="H1524" s="78">
        <v>12.9</v>
      </c>
      <c r="I1524" s="78">
        <v>12.64</v>
      </c>
      <c r="J1524" s="78">
        <v>13.2</v>
      </c>
      <c r="K1524" s="78" t="s">
        <v>162</v>
      </c>
      <c r="L1524" s="78">
        <v>0</v>
      </c>
      <c r="M1524" s="78">
        <v>62082.55</v>
      </c>
      <c r="N1524" s="78">
        <v>60700.04</v>
      </c>
      <c r="O1524" s="78">
        <v>51424.77</v>
      </c>
      <c r="P1524" s="78">
        <v>62.7</v>
      </c>
      <c r="Q1524" s="78" t="s">
        <v>162</v>
      </c>
      <c r="R1524" s="78">
        <v>62.96</v>
      </c>
      <c r="S1524" s="78" t="s">
        <v>162</v>
      </c>
      <c r="T1524" s="78">
        <v>1757.8</v>
      </c>
      <c r="U1524" s="78">
        <v>1757.89</v>
      </c>
      <c r="V1524" s="78">
        <v>1728.49</v>
      </c>
      <c r="W1524" s="78">
        <v>1728.49</v>
      </c>
      <c r="X1524" s="78">
        <v>33856826</v>
      </c>
    </row>
    <row r="1525" spans="1:24" x14ac:dyDescent="0.2">
      <c r="A1525" s="78" t="s">
        <v>1682</v>
      </c>
      <c r="B1525" s="78">
        <v>12.87</v>
      </c>
      <c r="C1525" s="78">
        <v>13.24</v>
      </c>
      <c r="D1525" s="78">
        <v>12.58</v>
      </c>
      <c r="E1525" s="78">
        <v>13.09</v>
      </c>
      <c r="F1525" s="78">
        <v>7028497</v>
      </c>
      <c r="G1525" s="78">
        <v>13.11</v>
      </c>
      <c r="H1525" s="78">
        <v>12.91</v>
      </c>
      <c r="I1525" s="78">
        <v>12.68</v>
      </c>
      <c r="J1525" s="78">
        <v>13.18</v>
      </c>
      <c r="K1525" s="78" t="s">
        <v>162</v>
      </c>
      <c r="L1525" s="78">
        <v>0</v>
      </c>
      <c r="M1525" s="78">
        <v>70284.97</v>
      </c>
      <c r="N1525" s="78">
        <v>68581.39</v>
      </c>
      <c r="O1525" s="78">
        <v>50893.57</v>
      </c>
      <c r="P1525" s="78">
        <v>65.349999999999994</v>
      </c>
      <c r="Q1525" s="78" t="s">
        <v>162</v>
      </c>
      <c r="R1525" s="78">
        <v>63.98</v>
      </c>
      <c r="S1525" s="78" t="s">
        <v>162</v>
      </c>
      <c r="T1525" s="78">
        <v>1721.4</v>
      </c>
      <c r="U1525" s="78">
        <v>1754.21</v>
      </c>
      <c r="V1525" s="78">
        <v>1711.82</v>
      </c>
      <c r="W1525" s="78">
        <v>1745.93</v>
      </c>
      <c r="X1525" s="78">
        <v>34117096</v>
      </c>
    </row>
    <row r="1526" spans="1:24" x14ac:dyDescent="0.2">
      <c r="A1526" s="78" t="s">
        <v>1683</v>
      </c>
      <c r="B1526" s="78">
        <v>13.08</v>
      </c>
      <c r="C1526" s="78">
        <v>13.63</v>
      </c>
      <c r="D1526" s="78">
        <v>12.95</v>
      </c>
      <c r="E1526" s="78">
        <v>13.46</v>
      </c>
      <c r="F1526" s="78">
        <v>8466303</v>
      </c>
      <c r="G1526" s="78">
        <v>13.27</v>
      </c>
      <c r="H1526" s="78">
        <v>12.96</v>
      </c>
      <c r="I1526" s="78">
        <v>12.72</v>
      </c>
      <c r="J1526" s="78">
        <v>13.16</v>
      </c>
      <c r="K1526" s="78" t="s">
        <v>162</v>
      </c>
      <c r="L1526" s="78">
        <v>0</v>
      </c>
      <c r="M1526" s="78">
        <v>84663.03</v>
      </c>
      <c r="N1526" s="78">
        <v>79041.48</v>
      </c>
      <c r="O1526" s="78">
        <v>56067.41</v>
      </c>
      <c r="P1526" s="78">
        <v>67.290000000000006</v>
      </c>
      <c r="Q1526" s="78" t="s">
        <v>162</v>
      </c>
      <c r="R1526" s="78">
        <v>63.45</v>
      </c>
      <c r="S1526" s="78" t="s">
        <v>162</v>
      </c>
      <c r="T1526" s="78">
        <v>1747.53</v>
      </c>
      <c r="U1526" s="78">
        <v>1767.29</v>
      </c>
      <c r="V1526" s="78">
        <v>1747.53</v>
      </c>
      <c r="W1526" s="78">
        <v>1761.25</v>
      </c>
      <c r="X1526" s="78">
        <v>32786763</v>
      </c>
    </row>
    <row r="1527" spans="1:24" x14ac:dyDescent="0.2">
      <c r="A1527" s="78" t="s">
        <v>1684</v>
      </c>
      <c r="B1527" s="78">
        <v>8.2200000000000006</v>
      </c>
      <c r="C1527" s="78">
        <v>8.35</v>
      </c>
      <c r="D1527" s="78">
        <v>8</v>
      </c>
      <c r="E1527" s="78">
        <v>8.09</v>
      </c>
      <c r="F1527" s="78">
        <v>11383102</v>
      </c>
      <c r="G1527" s="78">
        <v>12.19</v>
      </c>
      <c r="H1527" s="78">
        <v>12.47</v>
      </c>
      <c r="I1527" s="78">
        <v>12.51</v>
      </c>
      <c r="J1527" s="78">
        <v>13.05</v>
      </c>
      <c r="K1527" s="78" t="s">
        <v>162</v>
      </c>
      <c r="L1527" s="78">
        <v>0</v>
      </c>
      <c r="M1527" s="78">
        <v>113831.02</v>
      </c>
      <c r="N1527" s="78">
        <v>81599.95</v>
      </c>
      <c r="O1527" s="78">
        <v>65350.76</v>
      </c>
      <c r="P1527" s="78">
        <v>57.86</v>
      </c>
      <c r="Q1527" s="78" t="s">
        <v>162</v>
      </c>
      <c r="R1527" s="78">
        <v>60.61</v>
      </c>
      <c r="S1527" s="78" t="s">
        <v>162</v>
      </c>
      <c r="T1527" s="78">
        <v>1759.29</v>
      </c>
      <c r="U1527" s="78">
        <v>1773.07</v>
      </c>
      <c r="V1527" s="78">
        <v>1758.32</v>
      </c>
      <c r="W1527" s="78">
        <v>1766.39</v>
      </c>
      <c r="X1527" s="78">
        <v>29892568</v>
      </c>
    </row>
    <row r="1528" spans="1:24" x14ac:dyDescent="0.2">
      <c r="A1528" s="78" t="s">
        <v>1685</v>
      </c>
      <c r="B1528" s="78">
        <v>8.0299999999999994</v>
      </c>
      <c r="C1528" s="78">
        <v>8.9</v>
      </c>
      <c r="D1528" s="78">
        <v>8.0299999999999994</v>
      </c>
      <c r="E1528" s="78">
        <v>8.9</v>
      </c>
      <c r="F1528" s="78">
        <v>22348032</v>
      </c>
      <c r="G1528" s="78">
        <v>11.27</v>
      </c>
      <c r="H1528" s="78">
        <v>12.07</v>
      </c>
      <c r="I1528" s="78">
        <v>12.34</v>
      </c>
      <c r="J1528" s="78">
        <v>12.96</v>
      </c>
      <c r="K1528" s="78" t="s">
        <v>162</v>
      </c>
      <c r="L1528" s="78">
        <v>0</v>
      </c>
      <c r="M1528" s="78">
        <v>223480.31</v>
      </c>
      <c r="N1528" s="78">
        <v>110868.38</v>
      </c>
      <c r="O1528" s="78">
        <v>83900.84</v>
      </c>
      <c r="P1528" s="78">
        <v>68.760000000000005</v>
      </c>
      <c r="Q1528" s="78" t="s">
        <v>162</v>
      </c>
      <c r="R1528" s="78">
        <v>65.150000000000006</v>
      </c>
      <c r="S1528" s="78" t="s">
        <v>162</v>
      </c>
      <c r="T1528" s="78">
        <v>1764.96</v>
      </c>
      <c r="U1528" s="78">
        <v>1802.52</v>
      </c>
      <c r="V1528" s="78">
        <v>1762.73</v>
      </c>
      <c r="W1528" s="78">
        <v>1799.85</v>
      </c>
      <c r="X1528" s="78">
        <v>43103749</v>
      </c>
    </row>
    <row r="1529" spans="1:24" x14ac:dyDescent="0.2">
      <c r="A1529" s="78" t="s">
        <v>1686</v>
      </c>
      <c r="B1529" s="78">
        <v>8.99</v>
      </c>
      <c r="C1529" s="78">
        <v>8.99</v>
      </c>
      <c r="D1529" s="78">
        <v>8.61</v>
      </c>
      <c r="E1529" s="78">
        <v>8.75</v>
      </c>
      <c r="F1529" s="78">
        <v>28463208</v>
      </c>
      <c r="G1529" s="78">
        <v>10.46</v>
      </c>
      <c r="H1529" s="78">
        <v>11.73</v>
      </c>
      <c r="I1529" s="78">
        <v>12.15</v>
      </c>
      <c r="J1529" s="78">
        <v>12.86</v>
      </c>
      <c r="K1529" s="78" t="s">
        <v>162</v>
      </c>
      <c r="L1529" s="78">
        <v>0</v>
      </c>
      <c r="M1529" s="78">
        <v>284632.09000000003</v>
      </c>
      <c r="N1529" s="78">
        <v>155378.28</v>
      </c>
      <c r="O1529" s="78">
        <v>108039.16</v>
      </c>
      <c r="P1529" s="78">
        <v>66.53</v>
      </c>
      <c r="Q1529" s="78" t="s">
        <v>162</v>
      </c>
      <c r="R1529" s="78">
        <v>60.1</v>
      </c>
      <c r="S1529" s="78" t="s">
        <v>162</v>
      </c>
      <c r="T1529" s="78">
        <v>1798.69</v>
      </c>
      <c r="U1529" s="78">
        <v>1804.66</v>
      </c>
      <c r="V1529" s="78">
        <v>1792.1</v>
      </c>
      <c r="W1529" s="78">
        <v>1794.75</v>
      </c>
      <c r="X1529" s="78">
        <v>38599054</v>
      </c>
    </row>
    <row r="1530" spans="1:24" x14ac:dyDescent="0.2">
      <c r="A1530" s="78" t="s">
        <v>1687</v>
      </c>
      <c r="B1530" s="78">
        <v>8.6300000000000008</v>
      </c>
      <c r="C1530" s="78">
        <v>8.67</v>
      </c>
      <c r="D1530" s="78">
        <v>8.42</v>
      </c>
      <c r="E1530" s="78">
        <v>8.56</v>
      </c>
      <c r="F1530" s="78">
        <v>13838677</v>
      </c>
      <c r="G1530" s="78">
        <v>9.5500000000000007</v>
      </c>
      <c r="H1530" s="78">
        <v>11.33</v>
      </c>
      <c r="I1530" s="78">
        <v>11.97</v>
      </c>
      <c r="J1530" s="78">
        <v>12.76</v>
      </c>
      <c r="K1530" s="78" t="s">
        <v>162</v>
      </c>
      <c r="L1530" s="78">
        <v>0</v>
      </c>
      <c r="M1530" s="78">
        <v>138386.76999999999</v>
      </c>
      <c r="N1530" s="78">
        <v>168998.64</v>
      </c>
      <c r="O1530" s="78">
        <v>118790.02</v>
      </c>
      <c r="P1530" s="78">
        <v>62.1</v>
      </c>
      <c r="Q1530" s="78" t="s">
        <v>162</v>
      </c>
      <c r="R1530" s="78">
        <v>57.83</v>
      </c>
      <c r="S1530" s="78" t="s">
        <v>162</v>
      </c>
      <c r="T1530" s="78">
        <v>1793.65</v>
      </c>
      <c r="U1530" s="78">
        <v>1797.64</v>
      </c>
      <c r="V1530" s="78">
        <v>1782.18</v>
      </c>
      <c r="W1530" s="78">
        <v>1796.13</v>
      </c>
      <c r="X1530" s="78">
        <v>35001165</v>
      </c>
    </row>
    <row r="1531" spans="1:24" x14ac:dyDescent="0.2">
      <c r="A1531" s="78" t="s">
        <v>1688</v>
      </c>
      <c r="B1531" s="78">
        <v>8.5</v>
      </c>
      <c r="C1531" s="78">
        <v>8.68</v>
      </c>
      <c r="D1531" s="78">
        <v>8.2799999999999994</v>
      </c>
      <c r="E1531" s="78">
        <v>8.32</v>
      </c>
      <c r="F1531" s="78">
        <v>12877430</v>
      </c>
      <c r="G1531" s="78">
        <v>8.52</v>
      </c>
      <c r="H1531" s="78">
        <v>10.9</v>
      </c>
      <c r="I1531" s="78">
        <v>11.77</v>
      </c>
      <c r="J1531" s="78">
        <v>12.65</v>
      </c>
      <c r="K1531" s="78" t="s">
        <v>162</v>
      </c>
      <c r="L1531" s="78">
        <v>0</v>
      </c>
      <c r="M1531" s="78">
        <v>128774.3</v>
      </c>
      <c r="N1531" s="78">
        <v>177820.91</v>
      </c>
      <c r="O1531" s="78">
        <v>128431.19</v>
      </c>
      <c r="P1531" s="78">
        <v>59.87</v>
      </c>
      <c r="Q1531" s="78" t="s">
        <v>162</v>
      </c>
      <c r="R1531" s="78">
        <v>57.34</v>
      </c>
      <c r="S1531" s="78" t="s">
        <v>162</v>
      </c>
      <c r="T1531" s="78">
        <v>1787.56</v>
      </c>
      <c r="U1531" s="78">
        <v>1787.56</v>
      </c>
      <c r="V1531" s="78">
        <v>1773.53</v>
      </c>
      <c r="W1531" s="78">
        <v>1775.55</v>
      </c>
      <c r="X1531" s="78">
        <v>31062671</v>
      </c>
    </row>
    <row r="1532" spans="1:24" x14ac:dyDescent="0.2">
      <c r="A1532" s="78" t="s">
        <v>1689</v>
      </c>
      <c r="B1532" s="78">
        <v>8.34</v>
      </c>
      <c r="C1532" s="78">
        <v>8.5299999999999994</v>
      </c>
      <c r="D1532" s="78">
        <v>8.34</v>
      </c>
      <c r="E1532" s="78">
        <v>8.49</v>
      </c>
      <c r="F1532" s="78">
        <v>9671655</v>
      </c>
      <c r="G1532" s="78">
        <v>8.6</v>
      </c>
      <c r="H1532" s="78">
        <v>10.4</v>
      </c>
      <c r="I1532" s="78">
        <v>11.58</v>
      </c>
      <c r="J1532" s="78">
        <v>12.55</v>
      </c>
      <c r="K1532" s="78" t="s">
        <v>162</v>
      </c>
      <c r="L1532" s="78">
        <v>0</v>
      </c>
      <c r="M1532" s="78">
        <v>96716.55</v>
      </c>
      <c r="N1532" s="78">
        <v>174398</v>
      </c>
      <c r="O1532" s="78">
        <v>127998.98</v>
      </c>
      <c r="P1532" s="78">
        <v>64.900000000000006</v>
      </c>
      <c r="Q1532" s="78" t="s">
        <v>162</v>
      </c>
      <c r="R1532" s="78">
        <v>55.66</v>
      </c>
      <c r="S1532" s="78" t="s">
        <v>162</v>
      </c>
      <c r="T1532" s="78">
        <v>1773.01</v>
      </c>
      <c r="U1532" s="78">
        <v>1800.2</v>
      </c>
      <c r="V1532" s="78">
        <v>1771.85</v>
      </c>
      <c r="W1532" s="78">
        <v>1795.63</v>
      </c>
      <c r="X1532" s="78">
        <v>32889583</v>
      </c>
    </row>
    <row r="1533" spans="1:24" x14ac:dyDescent="0.2">
      <c r="A1533" s="78" t="s">
        <v>1690</v>
      </c>
      <c r="B1533" s="78">
        <v>8.4499999999999993</v>
      </c>
      <c r="C1533" s="78">
        <v>8.49</v>
      </c>
      <c r="D1533" s="78">
        <v>8.25</v>
      </c>
      <c r="E1533" s="78">
        <v>8.3000000000000007</v>
      </c>
      <c r="F1533" s="78">
        <v>9258224</v>
      </c>
      <c r="G1533" s="78">
        <v>8.48</v>
      </c>
      <c r="H1533" s="78">
        <v>9.8800000000000008</v>
      </c>
      <c r="I1533" s="78">
        <v>11.38</v>
      </c>
      <c r="J1533" s="78">
        <v>12.44</v>
      </c>
      <c r="K1533" s="78" t="s">
        <v>162</v>
      </c>
      <c r="L1533" s="78">
        <v>0</v>
      </c>
      <c r="M1533" s="78">
        <v>92582.24</v>
      </c>
      <c r="N1533" s="78">
        <v>148218.39000000001</v>
      </c>
      <c r="O1533" s="78">
        <v>129543.38</v>
      </c>
      <c r="P1533" s="78">
        <v>60.43</v>
      </c>
      <c r="Q1533" s="78" t="s">
        <v>162</v>
      </c>
      <c r="R1533" s="78">
        <v>52.76</v>
      </c>
      <c r="S1533" s="78" t="s">
        <v>162</v>
      </c>
      <c r="T1533" s="78">
        <v>1794.04</v>
      </c>
      <c r="U1533" s="78">
        <v>1798.2</v>
      </c>
      <c r="V1533" s="78">
        <v>1787.06</v>
      </c>
      <c r="W1533" s="78">
        <v>1790.64</v>
      </c>
      <c r="X1533" s="78">
        <v>34038560</v>
      </c>
    </row>
    <row r="1534" spans="1:24" x14ac:dyDescent="0.2">
      <c r="A1534" s="78" t="s">
        <v>1691</v>
      </c>
      <c r="B1534" s="78">
        <v>8.31</v>
      </c>
      <c r="C1534" s="78">
        <v>8.56</v>
      </c>
      <c r="D1534" s="78">
        <v>8.31</v>
      </c>
      <c r="E1534" s="78">
        <v>8.4</v>
      </c>
      <c r="F1534" s="78">
        <v>10028847</v>
      </c>
      <c r="G1534" s="78">
        <v>8.41</v>
      </c>
      <c r="H1534" s="78">
        <v>9.44</v>
      </c>
      <c r="I1534" s="78">
        <v>11.17</v>
      </c>
      <c r="J1534" s="78">
        <v>12.34</v>
      </c>
      <c r="K1534" s="78" t="s">
        <v>162</v>
      </c>
      <c r="L1534" s="78">
        <v>0</v>
      </c>
      <c r="M1534" s="78">
        <v>100288.47</v>
      </c>
      <c r="N1534" s="78">
        <v>111349.66</v>
      </c>
      <c r="O1534" s="78">
        <v>133363.97</v>
      </c>
      <c r="P1534" s="78">
        <v>56.19</v>
      </c>
      <c r="Q1534" s="78" t="s">
        <v>162</v>
      </c>
      <c r="R1534" s="78">
        <v>51.78</v>
      </c>
      <c r="S1534" s="78" t="s">
        <v>162</v>
      </c>
      <c r="T1534" s="78">
        <v>1788.81</v>
      </c>
      <c r="U1534" s="78">
        <v>1823.42</v>
      </c>
      <c r="V1534" s="78">
        <v>1788.43</v>
      </c>
      <c r="W1534" s="78">
        <v>1816.26</v>
      </c>
      <c r="X1534" s="78">
        <v>46357583</v>
      </c>
    </row>
    <row r="1535" spans="1:24" x14ac:dyDescent="0.2">
      <c r="A1535" s="78" t="s">
        <v>1692</v>
      </c>
      <c r="B1535" s="78">
        <v>8.4</v>
      </c>
      <c r="C1535" s="78">
        <v>8.5399999999999991</v>
      </c>
      <c r="D1535" s="78">
        <v>8.3000000000000007</v>
      </c>
      <c r="E1535" s="78">
        <v>8.3800000000000008</v>
      </c>
      <c r="F1535" s="78">
        <v>6331734</v>
      </c>
      <c r="G1535" s="78">
        <v>8.3800000000000008</v>
      </c>
      <c r="H1535" s="78">
        <v>8.9700000000000006</v>
      </c>
      <c r="I1535" s="78">
        <v>10.94</v>
      </c>
      <c r="J1535" s="78">
        <v>12.24</v>
      </c>
      <c r="K1535" s="78" t="s">
        <v>162</v>
      </c>
      <c r="L1535" s="78">
        <v>0</v>
      </c>
      <c r="M1535" s="78">
        <v>63317.34</v>
      </c>
      <c r="N1535" s="78">
        <v>96335.78</v>
      </c>
      <c r="O1535" s="78">
        <v>132667.22</v>
      </c>
      <c r="P1535" s="78">
        <v>57.39</v>
      </c>
      <c r="Q1535" s="78" t="s">
        <v>162</v>
      </c>
      <c r="R1535" s="78">
        <v>52.62</v>
      </c>
      <c r="S1535" s="78" t="s">
        <v>162</v>
      </c>
      <c r="T1535" s="78">
        <v>1816.16</v>
      </c>
      <c r="U1535" s="78">
        <v>1819.1</v>
      </c>
      <c r="V1535" s="78">
        <v>1809.48</v>
      </c>
      <c r="W1535" s="78">
        <v>1810.05</v>
      </c>
      <c r="X1535" s="78">
        <v>37122854</v>
      </c>
    </row>
    <row r="1536" spans="1:24" x14ac:dyDescent="0.2">
      <c r="A1536" s="78" t="s">
        <v>1693</v>
      </c>
      <c r="B1536" s="78">
        <v>8.3800000000000008</v>
      </c>
      <c r="C1536" s="78">
        <v>8.4700000000000006</v>
      </c>
      <c r="D1536" s="78">
        <v>8.26</v>
      </c>
      <c r="E1536" s="78">
        <v>8.44</v>
      </c>
      <c r="F1536" s="78">
        <v>6227740</v>
      </c>
      <c r="G1536" s="78">
        <v>8.4</v>
      </c>
      <c r="H1536" s="78">
        <v>8.4600000000000009</v>
      </c>
      <c r="I1536" s="78">
        <v>10.71</v>
      </c>
      <c r="J1536" s="78">
        <v>12.13</v>
      </c>
      <c r="K1536" s="78" t="s">
        <v>162</v>
      </c>
      <c r="L1536" s="78">
        <v>0</v>
      </c>
      <c r="M1536" s="78">
        <v>62277.4</v>
      </c>
      <c r="N1536" s="78">
        <v>83036.399999999994</v>
      </c>
      <c r="O1536" s="78">
        <v>130428.65</v>
      </c>
      <c r="P1536" s="78">
        <v>61.32</v>
      </c>
      <c r="Q1536" s="78" t="s">
        <v>162</v>
      </c>
      <c r="R1536" s="78">
        <v>54.92</v>
      </c>
      <c r="S1536" s="78" t="s">
        <v>162</v>
      </c>
      <c r="T1536" s="78">
        <v>1809.51</v>
      </c>
      <c r="U1536" s="78">
        <v>1817.5</v>
      </c>
      <c r="V1536" s="78">
        <v>1805.88</v>
      </c>
      <c r="W1536" s="78">
        <v>1816.4</v>
      </c>
      <c r="X1536" s="78">
        <v>30777221</v>
      </c>
    </row>
    <row r="1537" spans="1:24" x14ac:dyDescent="0.2">
      <c r="A1537" s="78" t="s">
        <v>1694</v>
      </c>
      <c r="B1537" s="78">
        <v>8.43</v>
      </c>
      <c r="C1537" s="78">
        <v>8.4600000000000009</v>
      </c>
      <c r="D1537" s="78">
        <v>8.33</v>
      </c>
      <c r="E1537" s="78">
        <v>8.35</v>
      </c>
      <c r="F1537" s="78">
        <v>7672897</v>
      </c>
      <c r="G1537" s="78">
        <v>8.3699999999999992</v>
      </c>
      <c r="H1537" s="78">
        <v>8.49</v>
      </c>
      <c r="I1537" s="78">
        <v>10.48</v>
      </c>
      <c r="J1537" s="78">
        <v>12.03</v>
      </c>
      <c r="K1537" s="78" t="s">
        <v>162</v>
      </c>
      <c r="L1537" s="78">
        <v>0</v>
      </c>
      <c r="M1537" s="78">
        <v>76728.97</v>
      </c>
      <c r="N1537" s="78">
        <v>79038.880000000005</v>
      </c>
      <c r="O1537" s="78">
        <v>126718.45</v>
      </c>
      <c r="P1537" s="78">
        <v>52.86</v>
      </c>
      <c r="Q1537" s="78" t="s">
        <v>162</v>
      </c>
      <c r="R1537" s="78">
        <v>51.98</v>
      </c>
      <c r="S1537" s="78" t="s">
        <v>162</v>
      </c>
      <c r="T1537" s="78">
        <v>1818.69</v>
      </c>
      <c r="U1537" s="78">
        <v>1833.94</v>
      </c>
      <c r="V1537" s="78">
        <v>1818.69</v>
      </c>
      <c r="W1537" s="78">
        <v>1820.98</v>
      </c>
      <c r="X1537" s="78">
        <v>39576296</v>
      </c>
    </row>
    <row r="1538" spans="1:24" x14ac:dyDescent="0.2">
      <c r="A1538" s="78" t="s">
        <v>1695</v>
      </c>
      <c r="B1538" s="78">
        <v>8.3699999999999992</v>
      </c>
      <c r="C1538" s="78">
        <v>8.7899999999999991</v>
      </c>
      <c r="D1538" s="78">
        <v>8.32</v>
      </c>
      <c r="E1538" s="78">
        <v>8.6999999999999993</v>
      </c>
      <c r="F1538" s="78">
        <v>21089656</v>
      </c>
      <c r="G1538" s="78">
        <v>8.4499999999999993</v>
      </c>
      <c r="H1538" s="78">
        <v>8.4700000000000006</v>
      </c>
      <c r="I1538" s="78">
        <v>10.27</v>
      </c>
      <c r="J1538" s="78">
        <v>11.93</v>
      </c>
      <c r="K1538" s="78" t="s">
        <v>162</v>
      </c>
      <c r="L1538" s="78">
        <v>0</v>
      </c>
      <c r="M1538" s="78">
        <v>210896.56</v>
      </c>
      <c r="N1538" s="78">
        <v>102701.75</v>
      </c>
      <c r="O1538" s="78">
        <v>125460.07</v>
      </c>
      <c r="P1538" s="78">
        <v>67.02</v>
      </c>
      <c r="Q1538" s="78" t="s">
        <v>162</v>
      </c>
      <c r="R1538" s="78">
        <v>57.37</v>
      </c>
      <c r="S1538" s="78" t="s">
        <v>162</v>
      </c>
      <c r="T1538" s="78">
        <v>1827.89</v>
      </c>
      <c r="U1538" s="78">
        <v>1829.4</v>
      </c>
      <c r="V1538" s="78">
        <v>1810.04</v>
      </c>
      <c r="W1538" s="78">
        <v>1824.69</v>
      </c>
      <c r="X1538" s="78">
        <v>37814554</v>
      </c>
    </row>
    <row r="1539" spans="1:24" x14ac:dyDescent="0.2">
      <c r="A1539" s="78" t="s">
        <v>1696</v>
      </c>
      <c r="B1539" s="78">
        <v>8.6</v>
      </c>
      <c r="C1539" s="78">
        <v>8.6300000000000008</v>
      </c>
      <c r="D1539" s="78">
        <v>8.3800000000000008</v>
      </c>
      <c r="E1539" s="78">
        <v>8.3800000000000008</v>
      </c>
      <c r="F1539" s="78">
        <v>13626665</v>
      </c>
      <c r="G1539" s="78">
        <v>8.4499999999999993</v>
      </c>
      <c r="H1539" s="78">
        <v>8.43</v>
      </c>
      <c r="I1539" s="78">
        <v>10.08</v>
      </c>
      <c r="J1539" s="78">
        <v>11.83</v>
      </c>
      <c r="K1539" s="78" t="s">
        <v>162</v>
      </c>
      <c r="L1539" s="78">
        <v>0</v>
      </c>
      <c r="M1539" s="78">
        <v>136266.66</v>
      </c>
      <c r="N1539" s="78">
        <v>109897.38</v>
      </c>
      <c r="O1539" s="78">
        <v>110623.52</v>
      </c>
      <c r="P1539" s="78">
        <v>56.09</v>
      </c>
      <c r="Q1539" s="78" t="s">
        <v>162</v>
      </c>
      <c r="R1539" s="78">
        <v>56.83</v>
      </c>
      <c r="S1539" s="78" t="s">
        <v>162</v>
      </c>
      <c r="T1539" s="78">
        <v>1821.84</v>
      </c>
      <c r="U1539" s="78">
        <v>1828.8</v>
      </c>
      <c r="V1539" s="78">
        <v>1798.38</v>
      </c>
      <c r="W1539" s="78">
        <v>1798.38</v>
      </c>
      <c r="X1539" s="78">
        <v>39877954</v>
      </c>
    </row>
    <row r="1540" spans="1:24" x14ac:dyDescent="0.2">
      <c r="A1540" s="78" t="s">
        <v>1697</v>
      </c>
      <c r="B1540" s="78">
        <v>8.3000000000000007</v>
      </c>
      <c r="C1540" s="78">
        <v>8.35</v>
      </c>
      <c r="D1540" s="78">
        <v>8.08</v>
      </c>
      <c r="E1540" s="78">
        <v>8.24</v>
      </c>
      <c r="F1540" s="78">
        <v>9965001</v>
      </c>
      <c r="G1540" s="78">
        <v>8.42</v>
      </c>
      <c r="H1540" s="78">
        <v>8.4</v>
      </c>
      <c r="I1540" s="78">
        <v>9.8699999999999992</v>
      </c>
      <c r="J1540" s="78">
        <v>11.73</v>
      </c>
      <c r="K1540" s="78" t="s">
        <v>162</v>
      </c>
      <c r="L1540" s="78">
        <v>0</v>
      </c>
      <c r="M1540" s="78">
        <v>99650.01</v>
      </c>
      <c r="N1540" s="78">
        <v>117163.92</v>
      </c>
      <c r="O1540" s="78">
        <v>106749.85</v>
      </c>
      <c r="P1540" s="78">
        <v>52.47</v>
      </c>
      <c r="Q1540" s="78" t="s">
        <v>162</v>
      </c>
      <c r="R1540" s="78">
        <v>51.66</v>
      </c>
      <c r="S1540" s="78" t="s">
        <v>162</v>
      </c>
      <c r="T1540" s="78">
        <v>1794.5</v>
      </c>
      <c r="U1540" s="78">
        <v>1807.43</v>
      </c>
      <c r="V1540" s="78">
        <v>1776.6</v>
      </c>
      <c r="W1540" s="78">
        <v>1807.43</v>
      </c>
      <c r="X1540" s="78">
        <v>36235840</v>
      </c>
    </row>
    <row r="1541" spans="1:24" x14ac:dyDescent="0.2">
      <c r="A1541" s="78" t="s">
        <v>1698</v>
      </c>
      <c r="B1541" s="78">
        <v>8.24</v>
      </c>
      <c r="C1541" s="78">
        <v>8.39</v>
      </c>
      <c r="D1541" s="78">
        <v>8.18</v>
      </c>
      <c r="E1541" s="78">
        <v>8.3800000000000008</v>
      </c>
      <c r="F1541" s="78">
        <v>7011203</v>
      </c>
      <c r="G1541" s="78">
        <v>8.41</v>
      </c>
      <c r="H1541" s="78">
        <v>8.41</v>
      </c>
      <c r="I1541" s="78">
        <v>9.65</v>
      </c>
      <c r="J1541" s="78">
        <v>11.64</v>
      </c>
      <c r="K1541" s="78" t="s">
        <v>162</v>
      </c>
      <c r="L1541" s="78">
        <v>0</v>
      </c>
      <c r="M1541" s="78">
        <v>70112.03</v>
      </c>
      <c r="N1541" s="78">
        <v>118730.84</v>
      </c>
      <c r="O1541" s="78">
        <v>100883.62</v>
      </c>
      <c r="P1541" s="78">
        <v>53.67</v>
      </c>
      <c r="Q1541" s="78" t="s">
        <v>162</v>
      </c>
      <c r="R1541" s="78">
        <v>47.22</v>
      </c>
      <c r="S1541" s="78" t="s">
        <v>162</v>
      </c>
      <c r="T1541" s="78">
        <v>1805.88</v>
      </c>
      <c r="U1541" s="78">
        <v>1821.28</v>
      </c>
      <c r="V1541" s="78">
        <v>1801.21</v>
      </c>
      <c r="W1541" s="78">
        <v>1821.28</v>
      </c>
      <c r="X1541" s="78">
        <v>31533580</v>
      </c>
    </row>
    <row r="1542" spans="1:24" x14ac:dyDescent="0.2">
      <c r="A1542" s="78" t="s">
        <v>1699</v>
      </c>
      <c r="B1542" s="78">
        <v>8.32</v>
      </c>
      <c r="C1542" s="78">
        <v>8.3699999999999992</v>
      </c>
      <c r="D1542" s="78">
        <v>8.23</v>
      </c>
      <c r="E1542" s="78">
        <v>8.27</v>
      </c>
      <c r="F1542" s="78">
        <v>6475300</v>
      </c>
      <c r="G1542" s="78">
        <v>8.39</v>
      </c>
      <c r="H1542" s="78">
        <v>8.3800000000000008</v>
      </c>
      <c r="I1542" s="78">
        <v>9.39</v>
      </c>
      <c r="J1542" s="78">
        <v>11.55</v>
      </c>
      <c r="K1542" s="78" t="s">
        <v>162</v>
      </c>
      <c r="L1542" s="78">
        <v>0</v>
      </c>
      <c r="M1542" s="78">
        <v>64753</v>
      </c>
      <c r="N1542" s="78">
        <v>116335.65</v>
      </c>
      <c r="O1542" s="78">
        <v>97687.27</v>
      </c>
      <c r="P1542" s="78">
        <v>55.18</v>
      </c>
      <c r="Q1542" s="78" t="s">
        <v>162</v>
      </c>
      <c r="R1542" s="78">
        <v>47.55</v>
      </c>
      <c r="S1542" s="78" t="s">
        <v>162</v>
      </c>
      <c r="T1542" s="78">
        <v>1821.37</v>
      </c>
      <c r="U1542" s="78">
        <v>1830.22</v>
      </c>
      <c r="V1542" s="78">
        <v>1816.66</v>
      </c>
      <c r="W1542" s="78">
        <v>1819.93</v>
      </c>
      <c r="X1542" s="78">
        <v>30839946</v>
      </c>
    </row>
    <row r="1543" spans="1:24" x14ac:dyDescent="0.2">
      <c r="A1543" s="78" t="s">
        <v>1700</v>
      </c>
      <c r="B1543" s="78">
        <v>8.23</v>
      </c>
      <c r="C1543" s="78">
        <v>8.26</v>
      </c>
      <c r="D1543" s="78">
        <v>8.09</v>
      </c>
      <c r="E1543" s="78">
        <v>8.11</v>
      </c>
      <c r="F1543" s="78">
        <v>6970162</v>
      </c>
      <c r="G1543" s="78">
        <v>8.2799999999999994</v>
      </c>
      <c r="H1543" s="78">
        <v>8.36</v>
      </c>
      <c r="I1543" s="78">
        <v>9.1199999999999992</v>
      </c>
      <c r="J1543" s="78">
        <v>11.46</v>
      </c>
      <c r="K1543" s="78" t="s">
        <v>162</v>
      </c>
      <c r="L1543" s="78">
        <v>0</v>
      </c>
      <c r="M1543" s="78">
        <v>69701.62</v>
      </c>
      <c r="N1543" s="78">
        <v>88096.66</v>
      </c>
      <c r="O1543" s="78">
        <v>95399.2</v>
      </c>
      <c r="P1543" s="78">
        <v>51.75</v>
      </c>
      <c r="Q1543" s="78" t="s">
        <v>162</v>
      </c>
      <c r="R1543" s="78">
        <v>46.03</v>
      </c>
      <c r="S1543" s="78" t="s">
        <v>162</v>
      </c>
      <c r="T1543" s="78">
        <v>1817.43</v>
      </c>
      <c r="U1543" s="78">
        <v>1818.11</v>
      </c>
      <c r="V1543" s="78">
        <v>1802.38</v>
      </c>
      <c r="W1543" s="78">
        <v>1808.2</v>
      </c>
      <c r="X1543" s="78">
        <v>28924414</v>
      </c>
    </row>
    <row r="1544" spans="1:24" x14ac:dyDescent="0.2">
      <c r="A1544" s="78" t="s">
        <v>1701</v>
      </c>
      <c r="B1544" s="78">
        <v>8.11</v>
      </c>
      <c r="C1544" s="78">
        <v>8.18</v>
      </c>
      <c r="D1544" s="78">
        <v>8.11</v>
      </c>
      <c r="E1544" s="78">
        <v>8.14</v>
      </c>
      <c r="F1544" s="78">
        <v>3823800</v>
      </c>
      <c r="G1544" s="78">
        <v>8.23</v>
      </c>
      <c r="H1544" s="78">
        <v>8.34</v>
      </c>
      <c r="I1544" s="78">
        <v>8.89</v>
      </c>
      <c r="J1544" s="78">
        <v>11.38</v>
      </c>
      <c r="K1544" s="78" t="s">
        <v>162</v>
      </c>
      <c r="L1544" s="78">
        <v>0</v>
      </c>
      <c r="M1544" s="78">
        <v>38238</v>
      </c>
      <c r="N1544" s="78">
        <v>68490.929999999993</v>
      </c>
      <c r="O1544" s="78">
        <v>89194.16</v>
      </c>
      <c r="P1544" s="78">
        <v>54.14</v>
      </c>
      <c r="Q1544" s="78" t="s">
        <v>162</v>
      </c>
      <c r="R1544" s="78">
        <v>45.09</v>
      </c>
      <c r="S1544" s="78" t="s">
        <v>162</v>
      </c>
      <c r="T1544" s="78">
        <v>1808.29</v>
      </c>
      <c r="U1544" s="78">
        <v>1822.82</v>
      </c>
      <c r="V1544" s="78">
        <v>1807.62</v>
      </c>
      <c r="W1544" s="78">
        <v>1813.55</v>
      </c>
      <c r="X1544" s="78">
        <v>29049651</v>
      </c>
    </row>
    <row r="1545" spans="1:24" x14ac:dyDescent="0.2">
      <c r="A1545" s="78" t="s">
        <v>1702</v>
      </c>
      <c r="B1545" s="78">
        <v>8.15</v>
      </c>
      <c r="C1545" s="78">
        <v>8.2200000000000006</v>
      </c>
      <c r="D1545" s="78">
        <v>8.08</v>
      </c>
      <c r="E1545" s="78">
        <v>8.15</v>
      </c>
      <c r="F1545" s="78">
        <v>4153240</v>
      </c>
      <c r="G1545" s="78">
        <v>8.2100000000000009</v>
      </c>
      <c r="H1545" s="78">
        <v>8.32</v>
      </c>
      <c r="I1545" s="78">
        <v>8.64</v>
      </c>
      <c r="J1545" s="78">
        <v>11.29</v>
      </c>
      <c r="K1545" s="78" t="s">
        <v>162</v>
      </c>
      <c r="L1545" s="78">
        <v>0</v>
      </c>
      <c r="M1545" s="78">
        <v>41532.400000000001</v>
      </c>
      <c r="N1545" s="78">
        <v>56867.41</v>
      </c>
      <c r="O1545" s="78">
        <v>87015.66</v>
      </c>
      <c r="P1545" s="78">
        <v>51.29</v>
      </c>
      <c r="Q1545" s="78" t="s">
        <v>162</v>
      </c>
      <c r="R1545" s="78">
        <v>46.56</v>
      </c>
      <c r="S1545" s="78" t="s">
        <v>162</v>
      </c>
      <c r="T1545" s="78">
        <v>1808.08</v>
      </c>
      <c r="U1545" s="78">
        <v>1819.88</v>
      </c>
      <c r="V1545" s="78">
        <v>1802.61</v>
      </c>
      <c r="W1545" s="78">
        <v>1818.07</v>
      </c>
      <c r="X1545" s="78">
        <v>28840566</v>
      </c>
    </row>
    <row r="1546" spans="1:24" x14ac:dyDescent="0.2">
      <c r="A1546" s="78" t="s">
        <v>1703</v>
      </c>
      <c r="B1546" s="78">
        <v>8.5299999999999994</v>
      </c>
      <c r="C1546" s="78">
        <v>8.9600000000000009</v>
      </c>
      <c r="D1546" s="78">
        <v>8.4700000000000006</v>
      </c>
      <c r="E1546" s="78">
        <v>8.58</v>
      </c>
      <c r="F1546" s="78">
        <v>25102808</v>
      </c>
      <c r="G1546" s="78">
        <v>8.25</v>
      </c>
      <c r="H1546" s="78">
        <v>8.33</v>
      </c>
      <c r="I1546" s="78">
        <v>8.4</v>
      </c>
      <c r="J1546" s="78">
        <v>11.22</v>
      </c>
      <c r="K1546" s="78" t="s">
        <v>162</v>
      </c>
      <c r="L1546" s="78">
        <v>0</v>
      </c>
      <c r="M1546" s="78">
        <v>251028.08</v>
      </c>
      <c r="N1546" s="78">
        <v>93050.62</v>
      </c>
      <c r="O1546" s="78">
        <v>105890.73</v>
      </c>
      <c r="P1546" s="78">
        <v>57.58</v>
      </c>
      <c r="Q1546" s="78" t="s">
        <v>162</v>
      </c>
      <c r="R1546" s="78">
        <v>51.63</v>
      </c>
      <c r="S1546" s="78" t="s">
        <v>162</v>
      </c>
      <c r="T1546" s="78">
        <v>1818.2</v>
      </c>
      <c r="U1546" s="78">
        <v>1836.49</v>
      </c>
      <c r="V1546" s="78">
        <v>1816.03</v>
      </c>
      <c r="W1546" s="78">
        <v>1835.99</v>
      </c>
      <c r="X1546" s="78">
        <v>32861053</v>
      </c>
    </row>
    <row r="1547" spans="1:24" x14ac:dyDescent="0.2">
      <c r="A1547" s="78" t="s">
        <v>1704</v>
      </c>
      <c r="B1547" s="78">
        <v>8.58</v>
      </c>
      <c r="C1547" s="78">
        <v>8.68</v>
      </c>
      <c r="D1547" s="78">
        <v>8.44</v>
      </c>
      <c r="E1547" s="78">
        <v>8.6199999999999992</v>
      </c>
      <c r="F1547" s="78">
        <v>17129052</v>
      </c>
      <c r="G1547" s="78">
        <v>8.32</v>
      </c>
      <c r="H1547" s="78">
        <v>8.36</v>
      </c>
      <c r="I1547" s="78">
        <v>8.42</v>
      </c>
      <c r="J1547" s="78">
        <v>11.14</v>
      </c>
      <c r="K1547" s="78" t="s">
        <v>162</v>
      </c>
      <c r="L1547" s="78">
        <v>0</v>
      </c>
      <c r="M1547" s="78">
        <v>171290.52</v>
      </c>
      <c r="N1547" s="78">
        <v>114358.12</v>
      </c>
      <c r="O1547" s="78">
        <v>115346.89</v>
      </c>
      <c r="P1547" s="78">
        <v>65.55</v>
      </c>
      <c r="Q1547" s="78" t="s">
        <v>162</v>
      </c>
      <c r="R1547" s="78">
        <v>51.85</v>
      </c>
      <c r="S1547" s="78" t="s">
        <v>162</v>
      </c>
      <c r="T1547" s="78">
        <v>1833.89</v>
      </c>
      <c r="U1547" s="78">
        <v>1834.24</v>
      </c>
      <c r="V1547" s="78">
        <v>1823.85</v>
      </c>
      <c r="W1547" s="78">
        <v>1829.51</v>
      </c>
      <c r="X1547" s="78">
        <v>30874201</v>
      </c>
    </row>
    <row r="1548" spans="1:24" x14ac:dyDescent="0.2">
      <c r="A1548" s="78" t="s">
        <v>1705</v>
      </c>
      <c r="B1548" s="78">
        <v>8.6</v>
      </c>
      <c r="C1548" s="78">
        <v>8.68</v>
      </c>
      <c r="D1548" s="78">
        <v>8.4499999999999993</v>
      </c>
      <c r="E1548" s="78">
        <v>8.6</v>
      </c>
      <c r="F1548" s="78">
        <v>14311523</v>
      </c>
      <c r="G1548" s="78">
        <v>8.42</v>
      </c>
      <c r="H1548" s="78">
        <v>8.35</v>
      </c>
      <c r="I1548" s="78">
        <v>8.41</v>
      </c>
      <c r="J1548" s="78">
        <v>11.06</v>
      </c>
      <c r="K1548" s="78" t="s">
        <v>162</v>
      </c>
      <c r="L1548" s="78">
        <v>0</v>
      </c>
      <c r="M1548" s="78">
        <v>143115.23000000001</v>
      </c>
      <c r="N1548" s="78">
        <v>129040.84</v>
      </c>
      <c r="O1548" s="78">
        <v>108568.75</v>
      </c>
      <c r="P1548" s="78">
        <v>65.67</v>
      </c>
      <c r="Q1548" s="78" t="s">
        <v>162</v>
      </c>
      <c r="R1548" s="78">
        <v>51.97</v>
      </c>
      <c r="S1548" s="78" t="s">
        <v>162</v>
      </c>
      <c r="T1548" s="78">
        <v>1827.26</v>
      </c>
      <c r="U1548" s="78">
        <v>1836.66</v>
      </c>
      <c r="V1548" s="78">
        <v>1820.96</v>
      </c>
      <c r="W1548" s="78">
        <v>1836.63</v>
      </c>
      <c r="X1548" s="78">
        <v>33699055</v>
      </c>
    </row>
    <row r="1549" spans="1:24" x14ac:dyDescent="0.2">
      <c r="A1549" s="78" t="s">
        <v>1706</v>
      </c>
      <c r="B1549" s="78">
        <v>8.58</v>
      </c>
      <c r="C1549" s="78">
        <v>8.7799999999999994</v>
      </c>
      <c r="D1549" s="78">
        <v>8.52</v>
      </c>
      <c r="E1549" s="78">
        <v>8.74</v>
      </c>
      <c r="F1549" s="78">
        <v>18840852</v>
      </c>
      <c r="G1549" s="78">
        <v>8.5399999999999991</v>
      </c>
      <c r="H1549" s="78">
        <v>8.3800000000000008</v>
      </c>
      <c r="I1549" s="78">
        <v>8.41</v>
      </c>
      <c r="J1549" s="78">
        <v>10.98</v>
      </c>
      <c r="K1549" s="78" t="s">
        <v>162</v>
      </c>
      <c r="L1549" s="78">
        <v>0</v>
      </c>
      <c r="M1549" s="78">
        <v>188408.52</v>
      </c>
      <c r="N1549" s="78">
        <v>159074.95000000001</v>
      </c>
      <c r="O1549" s="78">
        <v>113782.94</v>
      </c>
      <c r="P1549" s="78">
        <v>66.38</v>
      </c>
      <c r="Q1549" s="78" t="s">
        <v>162</v>
      </c>
      <c r="R1549" s="78">
        <v>51.37</v>
      </c>
      <c r="S1549" s="78" t="s">
        <v>162</v>
      </c>
      <c r="T1549" s="78">
        <v>1835.81</v>
      </c>
      <c r="U1549" s="78">
        <v>1844.2</v>
      </c>
      <c r="V1549" s="78">
        <v>1823.37</v>
      </c>
      <c r="W1549" s="78">
        <v>1839</v>
      </c>
      <c r="X1549" s="78">
        <v>40819313</v>
      </c>
    </row>
    <row r="1550" spans="1:24" x14ac:dyDescent="0.2">
      <c r="A1550" s="78" t="s">
        <v>1707</v>
      </c>
      <c r="B1550" s="78">
        <v>8.73</v>
      </c>
      <c r="C1550" s="78">
        <v>8.74</v>
      </c>
      <c r="D1550" s="78">
        <v>8.6</v>
      </c>
      <c r="E1550" s="78">
        <v>8.66</v>
      </c>
      <c r="F1550" s="78">
        <v>9660383</v>
      </c>
      <c r="G1550" s="78">
        <v>8.64</v>
      </c>
      <c r="H1550" s="78">
        <v>8.43</v>
      </c>
      <c r="I1550" s="78">
        <v>8.41</v>
      </c>
      <c r="J1550" s="78">
        <v>10.91</v>
      </c>
      <c r="K1550" s="78" t="s">
        <v>162</v>
      </c>
      <c r="L1550" s="78">
        <v>0</v>
      </c>
      <c r="M1550" s="78">
        <v>96603.83</v>
      </c>
      <c r="N1550" s="78">
        <v>170089.23</v>
      </c>
      <c r="O1550" s="78">
        <v>113478.32</v>
      </c>
      <c r="P1550" s="78">
        <v>64.41</v>
      </c>
      <c r="Q1550" s="78" t="s">
        <v>162</v>
      </c>
      <c r="R1550" s="78">
        <v>49.89</v>
      </c>
      <c r="S1550" s="78" t="s">
        <v>162</v>
      </c>
      <c r="T1550" s="78">
        <v>1833.88</v>
      </c>
      <c r="U1550" s="78">
        <v>1836.78</v>
      </c>
      <c r="V1550" s="78">
        <v>1828.72</v>
      </c>
      <c r="W1550" s="78">
        <v>1835.44</v>
      </c>
      <c r="X1550" s="78">
        <v>35697361</v>
      </c>
    </row>
    <row r="1551" spans="1:24" x14ac:dyDescent="0.2">
      <c r="A1551" s="78" t="s">
        <v>1708</v>
      </c>
      <c r="B1551" s="78">
        <v>8.6</v>
      </c>
      <c r="C1551" s="78">
        <v>8.68</v>
      </c>
      <c r="D1551" s="78">
        <v>8.44</v>
      </c>
      <c r="E1551" s="78">
        <v>8.5299999999999994</v>
      </c>
      <c r="F1551" s="78">
        <v>9385779</v>
      </c>
      <c r="G1551" s="78">
        <v>8.6300000000000008</v>
      </c>
      <c r="H1551" s="78">
        <v>8.44</v>
      </c>
      <c r="I1551" s="78">
        <v>8.42</v>
      </c>
      <c r="J1551" s="78">
        <v>10.82</v>
      </c>
      <c r="K1551" s="78" t="s">
        <v>162</v>
      </c>
      <c r="L1551" s="78">
        <v>0</v>
      </c>
      <c r="M1551" s="78">
        <v>93857.79</v>
      </c>
      <c r="N1551" s="78">
        <v>138655.17000000001</v>
      </c>
      <c r="O1551" s="78">
        <v>115852.9</v>
      </c>
      <c r="P1551" s="78">
        <v>63.24</v>
      </c>
      <c r="Q1551" s="78" t="s">
        <v>162</v>
      </c>
      <c r="R1551" s="78">
        <v>46.97</v>
      </c>
      <c r="S1551" s="78" t="s">
        <v>162</v>
      </c>
      <c r="T1551" s="78">
        <v>1831.37</v>
      </c>
      <c r="U1551" s="78">
        <v>1831.37</v>
      </c>
      <c r="V1551" s="78">
        <v>1803.23</v>
      </c>
      <c r="W1551" s="78">
        <v>1803.25</v>
      </c>
      <c r="X1551" s="78">
        <v>38393806</v>
      </c>
    </row>
    <row r="1552" spans="1:24" x14ac:dyDescent="0.2">
      <c r="A1552" s="78" t="s">
        <v>1709</v>
      </c>
      <c r="B1552" s="78">
        <v>8.51</v>
      </c>
      <c r="C1552" s="78">
        <v>8.59</v>
      </c>
      <c r="D1552" s="78">
        <v>8.34</v>
      </c>
      <c r="E1552" s="78">
        <v>8.35</v>
      </c>
      <c r="F1552" s="78">
        <v>6889170</v>
      </c>
      <c r="G1552" s="78">
        <v>8.58</v>
      </c>
      <c r="H1552" s="78">
        <v>8.4499999999999993</v>
      </c>
      <c r="I1552" s="78">
        <v>8.42</v>
      </c>
      <c r="J1552" s="78">
        <v>10.73</v>
      </c>
      <c r="K1552" s="78" t="s">
        <v>162</v>
      </c>
      <c r="L1552" s="78">
        <v>0</v>
      </c>
      <c r="M1552" s="78">
        <v>68891.7</v>
      </c>
      <c r="N1552" s="78">
        <v>118175.41</v>
      </c>
      <c r="O1552" s="78">
        <v>116266.77</v>
      </c>
      <c r="P1552" s="78">
        <v>63.65</v>
      </c>
      <c r="Q1552" s="78" t="s">
        <v>162</v>
      </c>
      <c r="R1552" s="78">
        <v>44.9</v>
      </c>
      <c r="S1552" s="78" t="s">
        <v>162</v>
      </c>
      <c r="T1552" s="78">
        <v>1799.52</v>
      </c>
      <c r="U1552" s="78">
        <v>1804.72</v>
      </c>
      <c r="V1552" s="78">
        <v>1783.91</v>
      </c>
      <c r="W1552" s="78">
        <v>1783.91</v>
      </c>
      <c r="X1552" s="78">
        <v>33432831</v>
      </c>
    </row>
    <row r="1553" spans="1:24" x14ac:dyDescent="0.2">
      <c r="A1553" s="78" t="s">
        <v>1710</v>
      </c>
      <c r="B1553" s="78">
        <v>8.31</v>
      </c>
      <c r="C1553" s="78">
        <v>8.36</v>
      </c>
      <c r="D1553" s="78">
        <v>8.15</v>
      </c>
      <c r="E1553" s="78">
        <v>8.26</v>
      </c>
      <c r="F1553" s="78">
        <v>9183590</v>
      </c>
      <c r="G1553" s="78">
        <v>8.51</v>
      </c>
      <c r="H1553" s="78">
        <v>8.4600000000000009</v>
      </c>
      <c r="I1553" s="78">
        <v>8.41</v>
      </c>
      <c r="J1553" s="78">
        <v>10.65</v>
      </c>
      <c r="K1553" s="78" t="s">
        <v>162</v>
      </c>
      <c r="L1553" s="78">
        <v>0</v>
      </c>
      <c r="M1553" s="78">
        <v>91835.9</v>
      </c>
      <c r="N1553" s="78">
        <v>107919.55</v>
      </c>
      <c r="O1553" s="78">
        <v>118480.2</v>
      </c>
      <c r="P1553" s="78">
        <v>63.6</v>
      </c>
      <c r="Q1553" s="78" t="s">
        <v>162</v>
      </c>
      <c r="R1553" s="78">
        <v>46.84</v>
      </c>
      <c r="S1553" s="78" t="s">
        <v>162</v>
      </c>
      <c r="T1553" s="78">
        <v>1779.9</v>
      </c>
      <c r="U1553" s="78">
        <v>1788.69</v>
      </c>
      <c r="V1553" s="78">
        <v>1764.1</v>
      </c>
      <c r="W1553" s="78">
        <v>1786.75</v>
      </c>
      <c r="X1553" s="78">
        <v>34480054</v>
      </c>
    </row>
    <row r="1554" spans="1:24" x14ac:dyDescent="0.2">
      <c r="A1554" s="78" t="s">
        <v>1711</v>
      </c>
      <c r="B1554" s="78">
        <v>8.2100000000000009</v>
      </c>
      <c r="C1554" s="78">
        <v>8.36</v>
      </c>
      <c r="D1554" s="78">
        <v>8.2100000000000009</v>
      </c>
      <c r="E1554" s="78">
        <v>8.27</v>
      </c>
      <c r="F1554" s="78">
        <v>4824723</v>
      </c>
      <c r="G1554" s="78">
        <v>8.41</v>
      </c>
      <c r="H1554" s="78">
        <v>8.48</v>
      </c>
      <c r="I1554" s="78">
        <v>8.41</v>
      </c>
      <c r="J1554" s="78">
        <v>10.58</v>
      </c>
      <c r="K1554" s="78" t="s">
        <v>162</v>
      </c>
      <c r="L1554" s="78">
        <v>0</v>
      </c>
      <c r="M1554" s="78">
        <v>48247.23</v>
      </c>
      <c r="N1554" s="78">
        <v>79887.289999999994</v>
      </c>
      <c r="O1554" s="78">
        <v>119481.12</v>
      </c>
      <c r="P1554" s="78">
        <v>63.57</v>
      </c>
      <c r="Q1554" s="78" t="s">
        <v>162</v>
      </c>
      <c r="R1554" s="78">
        <v>42.81</v>
      </c>
      <c r="S1554" s="78" t="s">
        <v>162</v>
      </c>
      <c r="T1554" s="78">
        <v>1784.26</v>
      </c>
      <c r="U1554" s="78">
        <v>1786.22</v>
      </c>
      <c r="V1554" s="78">
        <v>1774.78</v>
      </c>
      <c r="W1554" s="78">
        <v>1778.86</v>
      </c>
      <c r="X1554" s="78">
        <v>27825789</v>
      </c>
    </row>
    <row r="1555" spans="1:24" x14ac:dyDescent="0.2">
      <c r="A1555" s="78" t="s">
        <v>1712</v>
      </c>
      <c r="B1555" s="78">
        <v>8.24</v>
      </c>
      <c r="C1555" s="78">
        <v>8.34</v>
      </c>
      <c r="D1555" s="78">
        <v>8.23</v>
      </c>
      <c r="E1555" s="78">
        <v>8.3000000000000007</v>
      </c>
      <c r="F1555" s="78">
        <v>3664585</v>
      </c>
      <c r="G1555" s="78">
        <v>8.34</v>
      </c>
      <c r="H1555" s="78">
        <v>8.49</v>
      </c>
      <c r="I1555" s="78">
        <v>8.4</v>
      </c>
      <c r="J1555" s="78">
        <v>10.52</v>
      </c>
      <c r="K1555" s="78" t="s">
        <v>162</v>
      </c>
      <c r="L1555" s="78">
        <v>0</v>
      </c>
      <c r="M1555" s="78">
        <v>36645.85</v>
      </c>
      <c r="N1555" s="78">
        <v>67895.7</v>
      </c>
      <c r="O1555" s="78">
        <v>118992.46</v>
      </c>
      <c r="P1555" s="78">
        <v>67.58</v>
      </c>
      <c r="Q1555" s="78" t="s">
        <v>162</v>
      </c>
      <c r="R1555" s="78">
        <v>42.49</v>
      </c>
      <c r="S1555" s="78" t="s">
        <v>162</v>
      </c>
      <c r="T1555" s="78">
        <v>1771.33</v>
      </c>
      <c r="U1555" s="78">
        <v>1771.33</v>
      </c>
      <c r="V1555" s="78">
        <v>1742.22</v>
      </c>
      <c r="W1555" s="78">
        <v>1745.57</v>
      </c>
      <c r="X1555" s="78">
        <v>33167379</v>
      </c>
    </row>
    <row r="1556" spans="1:24" x14ac:dyDescent="0.2">
      <c r="A1556" s="78" t="s">
        <v>1713</v>
      </c>
      <c r="B1556" s="78">
        <v>8.2899999999999991</v>
      </c>
      <c r="C1556" s="78">
        <v>8.2899999999999991</v>
      </c>
      <c r="D1556" s="78">
        <v>7.47</v>
      </c>
      <c r="E1556" s="78">
        <v>7.73</v>
      </c>
      <c r="F1556" s="78">
        <v>9350125</v>
      </c>
      <c r="G1556" s="78">
        <v>8.18</v>
      </c>
      <c r="H1556" s="78">
        <v>8.41</v>
      </c>
      <c r="I1556" s="78">
        <v>8.3699999999999992</v>
      </c>
      <c r="J1556" s="78">
        <v>10.44</v>
      </c>
      <c r="K1556" s="78" t="s">
        <v>162</v>
      </c>
      <c r="L1556" s="78">
        <v>0</v>
      </c>
      <c r="M1556" s="78">
        <v>93501.25</v>
      </c>
      <c r="N1556" s="78">
        <v>67824.39</v>
      </c>
      <c r="O1556" s="78">
        <v>103239.78</v>
      </c>
      <c r="P1556" s="78">
        <v>71.03</v>
      </c>
      <c r="Q1556" s="78" t="s">
        <v>162</v>
      </c>
      <c r="R1556" s="78">
        <v>42.61</v>
      </c>
      <c r="S1556" s="78" t="s">
        <v>162</v>
      </c>
      <c r="T1556" s="78">
        <v>1730.7</v>
      </c>
      <c r="U1556" s="78">
        <v>1730.7</v>
      </c>
      <c r="V1556" s="78">
        <v>1656.43</v>
      </c>
      <c r="W1556" s="78">
        <v>1656.43</v>
      </c>
      <c r="X1556" s="78">
        <v>46499189</v>
      </c>
    </row>
    <row r="1557" spans="1:24" x14ac:dyDescent="0.2">
      <c r="A1557" s="78" t="s">
        <v>1714</v>
      </c>
      <c r="B1557" s="78">
        <v>7.69</v>
      </c>
      <c r="C1557" s="78">
        <v>7.81</v>
      </c>
      <c r="D1557" s="78">
        <v>7.6</v>
      </c>
      <c r="E1557" s="78">
        <v>7.75</v>
      </c>
      <c r="F1557" s="78">
        <v>5114060</v>
      </c>
      <c r="G1557" s="78">
        <v>8.06</v>
      </c>
      <c r="H1557" s="78">
        <v>8.32</v>
      </c>
      <c r="I1557" s="78">
        <v>8.34</v>
      </c>
      <c r="J1557" s="78">
        <v>10.37</v>
      </c>
      <c r="K1557" s="78" t="s">
        <v>162</v>
      </c>
      <c r="L1557" s="78">
        <v>0</v>
      </c>
      <c r="M1557" s="78">
        <v>51140.6</v>
      </c>
      <c r="N1557" s="78">
        <v>64274.17</v>
      </c>
      <c r="O1557" s="78">
        <v>91224.79</v>
      </c>
      <c r="P1557" s="78">
        <v>69.680000000000007</v>
      </c>
      <c r="Q1557" s="78" t="s">
        <v>162</v>
      </c>
      <c r="R1557" s="78">
        <v>42.04</v>
      </c>
      <c r="S1557" s="78" t="s">
        <v>162</v>
      </c>
      <c r="T1557" s="78">
        <v>1646.64</v>
      </c>
      <c r="U1557" s="78">
        <v>1672.72</v>
      </c>
      <c r="V1557" s="78">
        <v>1641.38</v>
      </c>
      <c r="W1557" s="78">
        <v>1667.49</v>
      </c>
      <c r="X1557" s="78">
        <v>32358398</v>
      </c>
    </row>
    <row r="1558" spans="1:24" x14ac:dyDescent="0.2">
      <c r="A1558" s="78" t="s">
        <v>1715</v>
      </c>
      <c r="B1558" s="78">
        <v>7.73</v>
      </c>
      <c r="C1558" s="78">
        <v>7.82</v>
      </c>
      <c r="D1558" s="78">
        <v>7.62</v>
      </c>
      <c r="E1558" s="78">
        <v>7.8</v>
      </c>
      <c r="F1558" s="78">
        <v>6693849</v>
      </c>
      <c r="G1558" s="78">
        <v>7.97</v>
      </c>
      <c r="H1558" s="78">
        <v>8.24</v>
      </c>
      <c r="I1558" s="78">
        <v>8.2899999999999991</v>
      </c>
      <c r="J1558" s="78">
        <v>10.31</v>
      </c>
      <c r="K1558" s="78" t="s">
        <v>162</v>
      </c>
      <c r="L1558" s="78">
        <v>0</v>
      </c>
      <c r="M1558" s="78">
        <v>66938.490000000005</v>
      </c>
      <c r="N1558" s="78">
        <v>59294.68</v>
      </c>
      <c r="O1558" s="78">
        <v>83607.12</v>
      </c>
      <c r="P1558" s="78">
        <v>64.849999999999994</v>
      </c>
      <c r="Q1558" s="78" t="s">
        <v>162</v>
      </c>
      <c r="R1558" s="78">
        <v>41.44</v>
      </c>
      <c r="S1558" s="78" t="s">
        <v>162</v>
      </c>
      <c r="T1558" s="78">
        <v>1663.16</v>
      </c>
      <c r="U1558" s="78">
        <v>1685.74</v>
      </c>
      <c r="V1558" s="78">
        <v>1654.77</v>
      </c>
      <c r="W1558" s="78">
        <v>1684.77</v>
      </c>
      <c r="X1558" s="78">
        <v>30168379</v>
      </c>
    </row>
    <row r="1559" spans="1:24" x14ac:dyDescent="0.2">
      <c r="A1559" s="78" t="s">
        <v>1716</v>
      </c>
      <c r="B1559" s="78">
        <v>7.78</v>
      </c>
      <c r="C1559" s="78">
        <v>7.93</v>
      </c>
      <c r="D1559" s="78">
        <v>7.75</v>
      </c>
      <c r="E1559" s="78">
        <v>7.87</v>
      </c>
      <c r="F1559" s="78">
        <v>6416246</v>
      </c>
      <c r="G1559" s="78">
        <v>7.89</v>
      </c>
      <c r="H1559" s="78">
        <v>8.15</v>
      </c>
      <c r="I1559" s="78">
        <v>8.27</v>
      </c>
      <c r="J1559" s="78">
        <v>10.24</v>
      </c>
      <c r="K1559" s="78" t="s">
        <v>162</v>
      </c>
      <c r="L1559" s="78">
        <v>0</v>
      </c>
      <c r="M1559" s="78">
        <v>64162.46</v>
      </c>
      <c r="N1559" s="78">
        <v>62477.73</v>
      </c>
      <c r="O1559" s="78">
        <v>71182.509999999995</v>
      </c>
      <c r="P1559" s="78">
        <v>66.569999999999993</v>
      </c>
      <c r="Q1559" s="78" t="s">
        <v>162</v>
      </c>
      <c r="R1559" s="78">
        <v>44.15</v>
      </c>
      <c r="S1559" s="78" t="s">
        <v>162</v>
      </c>
      <c r="T1559" s="78">
        <v>1684.26</v>
      </c>
      <c r="U1559" s="78">
        <v>1712.7</v>
      </c>
      <c r="V1559" s="78">
        <v>1683.11</v>
      </c>
      <c r="W1559" s="78">
        <v>1688.61</v>
      </c>
      <c r="X1559" s="78">
        <v>31859904</v>
      </c>
    </row>
    <row r="1560" spans="1:24" x14ac:dyDescent="0.2">
      <c r="A1560" s="78" t="s">
        <v>1717</v>
      </c>
      <c r="B1560" s="78">
        <v>7.87</v>
      </c>
      <c r="C1560" s="78">
        <v>7.9</v>
      </c>
      <c r="D1560" s="78">
        <v>7.71</v>
      </c>
      <c r="E1560" s="78">
        <v>7.78</v>
      </c>
      <c r="F1560" s="78">
        <v>6092809</v>
      </c>
      <c r="G1560" s="78">
        <v>7.79</v>
      </c>
      <c r="H1560" s="78">
        <v>8.06</v>
      </c>
      <c r="I1560" s="78">
        <v>8.24</v>
      </c>
      <c r="J1560" s="78">
        <v>10.18</v>
      </c>
      <c r="K1560" s="78" t="s">
        <v>162</v>
      </c>
      <c r="L1560" s="78">
        <v>0</v>
      </c>
      <c r="M1560" s="78">
        <v>60928.09</v>
      </c>
      <c r="N1560" s="78">
        <v>67334.179999999993</v>
      </c>
      <c r="O1560" s="78">
        <v>67614.94</v>
      </c>
      <c r="P1560" s="78">
        <v>62.78</v>
      </c>
      <c r="Q1560" s="78" t="s">
        <v>162</v>
      </c>
      <c r="R1560" s="78">
        <v>41.68</v>
      </c>
      <c r="S1560" s="78" t="s">
        <v>162</v>
      </c>
      <c r="T1560" s="78">
        <v>1688.79</v>
      </c>
      <c r="U1560" s="78">
        <v>1699.67</v>
      </c>
      <c r="V1560" s="78">
        <v>1685.79</v>
      </c>
      <c r="W1560" s="78">
        <v>1690.15</v>
      </c>
      <c r="X1560" s="78">
        <v>26468755</v>
      </c>
    </row>
    <row r="1561" spans="1:24" x14ac:dyDescent="0.2">
      <c r="A1561" s="78" t="s">
        <v>1718</v>
      </c>
      <c r="B1561" s="78">
        <v>7.74</v>
      </c>
      <c r="C1561" s="78">
        <v>7.93</v>
      </c>
      <c r="D1561" s="78">
        <v>7.68</v>
      </c>
      <c r="E1561" s="78">
        <v>7.86</v>
      </c>
      <c r="F1561" s="78">
        <v>6830786</v>
      </c>
      <c r="G1561" s="78">
        <v>7.81</v>
      </c>
      <c r="H1561" s="78">
        <v>8</v>
      </c>
      <c r="I1561" s="78">
        <v>8.2200000000000006</v>
      </c>
      <c r="J1561" s="78">
        <v>10.119999999999999</v>
      </c>
      <c r="K1561" s="78" t="s">
        <v>162</v>
      </c>
      <c r="L1561" s="78">
        <v>0</v>
      </c>
      <c r="M1561" s="78">
        <v>68307.86</v>
      </c>
      <c r="N1561" s="78">
        <v>62295.5</v>
      </c>
      <c r="O1561" s="78">
        <v>65059.95</v>
      </c>
      <c r="P1561" s="78">
        <v>63.29</v>
      </c>
      <c r="Q1561" s="78" t="s">
        <v>162</v>
      </c>
      <c r="R1561" s="78">
        <v>43.46</v>
      </c>
      <c r="S1561" s="78" t="s">
        <v>162</v>
      </c>
      <c r="T1561" s="78">
        <v>1685.71</v>
      </c>
      <c r="U1561" s="78">
        <v>1689.38</v>
      </c>
      <c r="V1561" s="78">
        <v>1674.72</v>
      </c>
      <c r="W1561" s="78">
        <v>1686.44</v>
      </c>
      <c r="X1561" s="78">
        <v>29321921</v>
      </c>
    </row>
    <row r="1562" spans="1:24" x14ac:dyDescent="0.2">
      <c r="A1562" s="78" t="s">
        <v>1719</v>
      </c>
      <c r="B1562" s="78">
        <v>7.85</v>
      </c>
      <c r="C1562" s="78">
        <v>7.91</v>
      </c>
      <c r="D1562" s="78">
        <v>7.74</v>
      </c>
      <c r="E1562" s="78">
        <v>7.86</v>
      </c>
      <c r="F1562" s="78">
        <v>3857029</v>
      </c>
      <c r="G1562" s="78">
        <v>7.83</v>
      </c>
      <c r="H1562" s="78">
        <v>7.95</v>
      </c>
      <c r="I1562" s="78">
        <v>8.1999999999999993</v>
      </c>
      <c r="J1562" s="78">
        <v>10.050000000000001</v>
      </c>
      <c r="K1562" s="78" t="s">
        <v>162</v>
      </c>
      <c r="L1562" s="78">
        <v>0</v>
      </c>
      <c r="M1562" s="78">
        <v>38570.29</v>
      </c>
      <c r="N1562" s="78">
        <v>59781.440000000002</v>
      </c>
      <c r="O1562" s="78">
        <v>62027.8</v>
      </c>
      <c r="P1562" s="78">
        <v>63.02</v>
      </c>
      <c r="Q1562" s="78" t="s">
        <v>162</v>
      </c>
      <c r="R1562" s="78">
        <v>43.84</v>
      </c>
      <c r="S1562" s="78" t="s">
        <v>162</v>
      </c>
      <c r="T1562" s="78">
        <v>1686.57</v>
      </c>
      <c r="U1562" s="78">
        <v>1694.4</v>
      </c>
      <c r="V1562" s="78">
        <v>1680.95</v>
      </c>
      <c r="W1562" s="78">
        <v>1688.09</v>
      </c>
      <c r="X1562" s="78">
        <v>29443222</v>
      </c>
    </row>
    <row r="1563" spans="1:24" x14ac:dyDescent="0.2">
      <c r="A1563" s="78" t="s">
        <v>1720</v>
      </c>
      <c r="B1563" s="78">
        <v>7.85</v>
      </c>
      <c r="C1563" s="78">
        <v>7.86</v>
      </c>
      <c r="D1563" s="78">
        <v>7.75</v>
      </c>
      <c r="E1563" s="78">
        <v>7.82</v>
      </c>
      <c r="F1563" s="78">
        <v>3098005</v>
      </c>
      <c r="G1563" s="78">
        <v>7.84</v>
      </c>
      <c r="H1563" s="78">
        <v>7.9</v>
      </c>
      <c r="I1563" s="78">
        <v>8.18</v>
      </c>
      <c r="J1563" s="78">
        <v>9.9700000000000006</v>
      </c>
      <c r="K1563" s="78" t="s">
        <v>162</v>
      </c>
      <c r="L1563" s="78">
        <v>0</v>
      </c>
      <c r="M1563" s="78">
        <v>30980.05</v>
      </c>
      <c r="N1563" s="78">
        <v>52589.75</v>
      </c>
      <c r="O1563" s="78">
        <v>55942.22</v>
      </c>
      <c r="P1563" s="78">
        <v>60.97</v>
      </c>
      <c r="Q1563" s="78" t="s">
        <v>162</v>
      </c>
      <c r="R1563" s="78">
        <v>43.44</v>
      </c>
      <c r="S1563" s="78" t="s">
        <v>162</v>
      </c>
      <c r="T1563" s="78">
        <v>1689.48</v>
      </c>
      <c r="U1563" s="78">
        <v>1692.62</v>
      </c>
      <c r="V1563" s="78">
        <v>1674.22</v>
      </c>
      <c r="W1563" s="78">
        <v>1681.31</v>
      </c>
      <c r="X1563" s="78">
        <v>30263096</v>
      </c>
    </row>
    <row r="1564" spans="1:24" x14ac:dyDescent="0.2">
      <c r="A1564" s="78" t="s">
        <v>1721</v>
      </c>
      <c r="B1564" s="78">
        <v>7.78</v>
      </c>
      <c r="C1564" s="78">
        <v>8.1</v>
      </c>
      <c r="D1564" s="78">
        <v>7.73</v>
      </c>
      <c r="E1564" s="78">
        <v>7.99</v>
      </c>
      <c r="F1564" s="78">
        <v>9445212</v>
      </c>
      <c r="G1564" s="78">
        <v>7.86</v>
      </c>
      <c r="H1564" s="78">
        <v>7.88</v>
      </c>
      <c r="I1564" s="78">
        <v>8.18</v>
      </c>
      <c r="J1564" s="78">
        <v>9.9</v>
      </c>
      <c r="K1564" s="78" t="s">
        <v>162</v>
      </c>
      <c r="L1564" s="78">
        <v>0</v>
      </c>
      <c r="M1564" s="78">
        <v>94452.12</v>
      </c>
      <c r="N1564" s="78">
        <v>58647.68</v>
      </c>
      <c r="O1564" s="78">
        <v>60562.71</v>
      </c>
      <c r="P1564" s="78">
        <v>60.58</v>
      </c>
      <c r="Q1564" s="78" t="s">
        <v>162</v>
      </c>
      <c r="R1564" s="78">
        <v>42.7</v>
      </c>
      <c r="S1564" s="78" t="s">
        <v>162</v>
      </c>
      <c r="T1564" s="78">
        <v>1678.87</v>
      </c>
      <c r="U1564" s="78">
        <v>1742.92</v>
      </c>
      <c r="V1564" s="78">
        <v>1675.3</v>
      </c>
      <c r="W1564" s="78">
        <v>1742.19</v>
      </c>
      <c r="X1564" s="78">
        <v>59959413</v>
      </c>
    </row>
    <row r="1565" spans="1:24" x14ac:dyDescent="0.2">
      <c r="A1565" s="78" t="s">
        <v>1722</v>
      </c>
      <c r="B1565" s="78">
        <v>8.01</v>
      </c>
      <c r="C1565" s="78">
        <v>8.09</v>
      </c>
      <c r="D1565" s="78">
        <v>7.91</v>
      </c>
      <c r="E1565" s="78">
        <v>7.92</v>
      </c>
      <c r="F1565" s="78">
        <v>4944280</v>
      </c>
      <c r="G1565" s="78">
        <v>7.89</v>
      </c>
      <c r="H1565" s="78">
        <v>7.84</v>
      </c>
      <c r="I1565" s="78">
        <v>8.16</v>
      </c>
      <c r="J1565" s="78">
        <v>9.83</v>
      </c>
      <c r="K1565" s="78" t="s">
        <v>162</v>
      </c>
      <c r="L1565" s="78">
        <v>0</v>
      </c>
      <c r="M1565" s="78">
        <v>49442.8</v>
      </c>
      <c r="N1565" s="78">
        <v>56350.62</v>
      </c>
      <c r="O1565" s="78">
        <v>61842.400000000001</v>
      </c>
      <c r="P1565" s="78">
        <v>57.45</v>
      </c>
      <c r="Q1565" s="78" t="s">
        <v>162</v>
      </c>
      <c r="R1565" s="78">
        <v>40.78</v>
      </c>
      <c r="S1565" s="78" t="s">
        <v>162</v>
      </c>
      <c r="T1565" s="78">
        <v>1740.54</v>
      </c>
      <c r="U1565" s="78">
        <v>1746.54</v>
      </c>
      <c r="V1565" s="78">
        <v>1732.89</v>
      </c>
      <c r="W1565" s="78">
        <v>1734.07</v>
      </c>
      <c r="X1565" s="78">
        <v>45218823</v>
      </c>
    </row>
    <row r="1566" spans="1:24" x14ac:dyDescent="0.2">
      <c r="A1566" s="78" t="s">
        <v>1723</v>
      </c>
      <c r="B1566" s="78">
        <v>7.92</v>
      </c>
      <c r="C1566" s="78">
        <v>7.98</v>
      </c>
      <c r="D1566" s="78">
        <v>7.88</v>
      </c>
      <c r="E1566" s="78">
        <v>7.97</v>
      </c>
      <c r="F1566" s="78">
        <v>4655534</v>
      </c>
      <c r="G1566" s="78">
        <v>7.91</v>
      </c>
      <c r="H1566" s="78">
        <v>7.86</v>
      </c>
      <c r="I1566" s="78">
        <v>8.1300000000000008</v>
      </c>
      <c r="J1566" s="78">
        <v>9.75</v>
      </c>
      <c r="K1566" s="78" t="s">
        <v>162</v>
      </c>
      <c r="L1566" s="78">
        <v>0</v>
      </c>
      <c r="M1566" s="78">
        <v>46555.34</v>
      </c>
      <c r="N1566" s="78">
        <v>52000.12</v>
      </c>
      <c r="O1566" s="78">
        <v>57147.81</v>
      </c>
      <c r="P1566" s="78">
        <v>54.84</v>
      </c>
      <c r="Q1566" s="78" t="s">
        <v>162</v>
      </c>
      <c r="R1566" s="78">
        <v>40.01</v>
      </c>
      <c r="S1566" s="78" t="s">
        <v>162</v>
      </c>
      <c r="T1566" s="78">
        <v>1731.92</v>
      </c>
      <c r="U1566" s="78">
        <v>1744.05</v>
      </c>
      <c r="V1566" s="78">
        <v>1725.5</v>
      </c>
      <c r="W1566" s="78">
        <v>1736.3</v>
      </c>
      <c r="X1566" s="78">
        <v>39178929</v>
      </c>
    </row>
    <row r="1567" spans="1:24" x14ac:dyDescent="0.2">
      <c r="A1567" s="78" t="s">
        <v>1724</v>
      </c>
      <c r="B1567" s="78">
        <v>8.0299999999999994</v>
      </c>
      <c r="C1567" s="78">
        <v>8.0299999999999994</v>
      </c>
      <c r="D1567" s="78">
        <v>7.92</v>
      </c>
      <c r="E1567" s="78">
        <v>7.98</v>
      </c>
      <c r="F1567" s="78">
        <v>4793411</v>
      </c>
      <c r="G1567" s="78">
        <v>7.94</v>
      </c>
      <c r="H1567" s="78">
        <v>7.89</v>
      </c>
      <c r="I1567" s="78">
        <v>8.1</v>
      </c>
      <c r="J1567" s="78">
        <v>9.68</v>
      </c>
      <c r="K1567" s="78" t="s">
        <v>162</v>
      </c>
      <c r="L1567" s="78">
        <v>0</v>
      </c>
      <c r="M1567" s="78">
        <v>47934.11</v>
      </c>
      <c r="N1567" s="78">
        <v>53872.88</v>
      </c>
      <c r="O1567" s="78">
        <v>56827.16</v>
      </c>
      <c r="P1567" s="78">
        <v>57.72</v>
      </c>
      <c r="Q1567" s="78" t="s">
        <v>162</v>
      </c>
      <c r="R1567" s="78">
        <v>41.28</v>
      </c>
      <c r="S1567" s="78" t="s">
        <v>162</v>
      </c>
      <c r="T1567" s="78">
        <v>1735.91</v>
      </c>
      <c r="U1567" s="78">
        <v>1742.01</v>
      </c>
      <c r="V1567" s="78">
        <v>1727.59</v>
      </c>
      <c r="W1567" s="78">
        <v>1741.07</v>
      </c>
      <c r="X1567" s="78">
        <v>40161138</v>
      </c>
    </row>
    <row r="1568" spans="1:24" x14ac:dyDescent="0.2">
      <c r="A1568" s="78" t="s">
        <v>1725</v>
      </c>
      <c r="B1568" s="78">
        <v>8</v>
      </c>
      <c r="C1568" s="78">
        <v>8.01</v>
      </c>
      <c r="D1568" s="78">
        <v>7.79</v>
      </c>
      <c r="E1568" s="78">
        <v>7.8</v>
      </c>
      <c r="F1568" s="78">
        <v>5145826</v>
      </c>
      <c r="G1568" s="78">
        <v>7.93</v>
      </c>
      <c r="H1568" s="78">
        <v>7.89</v>
      </c>
      <c r="I1568" s="78">
        <v>8.06</v>
      </c>
      <c r="J1568" s="78">
        <v>9.6</v>
      </c>
      <c r="K1568" s="78" t="s">
        <v>162</v>
      </c>
      <c r="L1568" s="78">
        <v>0</v>
      </c>
      <c r="M1568" s="78">
        <v>51458.26</v>
      </c>
      <c r="N1568" s="78">
        <v>57968.53</v>
      </c>
      <c r="O1568" s="78">
        <v>55279.14</v>
      </c>
      <c r="P1568" s="78">
        <v>56.9</v>
      </c>
      <c r="Q1568" s="78" t="s">
        <v>162</v>
      </c>
      <c r="R1568" s="78">
        <v>40.6</v>
      </c>
      <c r="S1568" s="78" t="s">
        <v>162</v>
      </c>
      <c r="T1568" s="78">
        <v>1740.39</v>
      </c>
      <c r="U1568" s="78">
        <v>1744.3</v>
      </c>
      <c r="V1568" s="78">
        <v>1723.23</v>
      </c>
      <c r="W1568" s="78">
        <v>1724.83</v>
      </c>
      <c r="X1568" s="78">
        <v>41466381</v>
      </c>
    </row>
    <row r="1569" spans="1:24" x14ac:dyDescent="0.2">
      <c r="A1569" s="78" t="s">
        <v>1726</v>
      </c>
      <c r="B1569" s="78">
        <v>7.79</v>
      </c>
      <c r="C1569" s="78">
        <v>7.94</v>
      </c>
      <c r="D1569" s="78">
        <v>7.76</v>
      </c>
      <c r="E1569" s="78">
        <v>7.88</v>
      </c>
      <c r="F1569" s="78">
        <v>4962184</v>
      </c>
      <c r="G1569" s="78">
        <v>7.91</v>
      </c>
      <c r="H1569" s="78">
        <v>7.89</v>
      </c>
      <c r="I1569" s="78">
        <v>8.02</v>
      </c>
      <c r="J1569" s="78">
        <v>9.5299999999999994</v>
      </c>
      <c r="K1569" s="78" t="s">
        <v>162</v>
      </c>
      <c r="L1569" s="78">
        <v>0</v>
      </c>
      <c r="M1569" s="78">
        <v>49621.84</v>
      </c>
      <c r="N1569" s="78">
        <v>49002.47</v>
      </c>
      <c r="O1569" s="78">
        <v>53825.07</v>
      </c>
      <c r="P1569" s="78">
        <v>56.78</v>
      </c>
      <c r="Q1569" s="78" t="s">
        <v>162</v>
      </c>
      <c r="R1569" s="78">
        <v>46.02</v>
      </c>
      <c r="S1569" s="78" t="s">
        <v>162</v>
      </c>
      <c r="T1569" s="78">
        <v>1723.03</v>
      </c>
      <c r="U1569" s="78">
        <v>1757.76</v>
      </c>
      <c r="V1569" s="78">
        <v>1716.53</v>
      </c>
      <c r="W1569" s="78">
        <v>1733.12</v>
      </c>
      <c r="X1569" s="78">
        <v>45035096</v>
      </c>
    </row>
    <row r="1570" spans="1:24" x14ac:dyDescent="0.2">
      <c r="A1570" s="78" t="s">
        <v>1727</v>
      </c>
      <c r="B1570" s="78">
        <v>7.86</v>
      </c>
      <c r="C1570" s="78">
        <v>7.94</v>
      </c>
      <c r="D1570" s="78">
        <v>7.84</v>
      </c>
      <c r="E1570" s="78">
        <v>7.9</v>
      </c>
      <c r="F1570" s="78">
        <v>4950925</v>
      </c>
      <c r="G1570" s="78">
        <v>7.91</v>
      </c>
      <c r="H1570" s="78">
        <v>7.9</v>
      </c>
      <c r="I1570" s="78">
        <v>7.98</v>
      </c>
      <c r="J1570" s="78">
        <v>9.4499999999999993</v>
      </c>
      <c r="K1570" s="78" t="s">
        <v>162</v>
      </c>
      <c r="L1570" s="78">
        <v>0</v>
      </c>
      <c r="M1570" s="78">
        <v>49509.25</v>
      </c>
      <c r="N1570" s="78">
        <v>49015.76</v>
      </c>
      <c r="O1570" s="78">
        <v>52683.19</v>
      </c>
      <c r="P1570" s="78">
        <v>59.09</v>
      </c>
      <c r="Q1570" s="78" t="s">
        <v>162</v>
      </c>
      <c r="R1570" s="78">
        <v>44.19</v>
      </c>
      <c r="S1570" s="78" t="s">
        <v>162</v>
      </c>
      <c r="T1570" s="78">
        <v>1731.03</v>
      </c>
      <c r="U1570" s="78">
        <v>1734.18</v>
      </c>
      <c r="V1570" s="78">
        <v>1718.91</v>
      </c>
      <c r="W1570" s="78">
        <v>1719.62</v>
      </c>
      <c r="X1570" s="78">
        <v>39374511</v>
      </c>
    </row>
    <row r="1571" spans="1:24" x14ac:dyDescent="0.2">
      <c r="A1571" s="78" t="s">
        <v>1728</v>
      </c>
      <c r="B1571" s="78">
        <v>7.87</v>
      </c>
      <c r="C1571" s="78">
        <v>7.9</v>
      </c>
      <c r="D1571" s="78">
        <v>7.81</v>
      </c>
      <c r="E1571" s="78">
        <v>7.84</v>
      </c>
      <c r="F1571" s="78">
        <v>3765996</v>
      </c>
      <c r="G1571" s="78">
        <v>7.88</v>
      </c>
      <c r="H1571" s="78">
        <v>7.9</v>
      </c>
      <c r="I1571" s="78">
        <v>7.95</v>
      </c>
      <c r="J1571" s="78">
        <v>9.3800000000000008</v>
      </c>
      <c r="K1571" s="78" t="s">
        <v>162</v>
      </c>
      <c r="L1571" s="78">
        <v>0</v>
      </c>
      <c r="M1571" s="78">
        <v>37659.96</v>
      </c>
      <c r="N1571" s="78">
        <v>47236.68</v>
      </c>
      <c r="O1571" s="78">
        <v>49618.400000000001</v>
      </c>
      <c r="P1571" s="78">
        <v>54.5</v>
      </c>
      <c r="Q1571" s="78" t="s">
        <v>162</v>
      </c>
      <c r="R1571" s="78">
        <v>46.35</v>
      </c>
      <c r="S1571" s="78" t="s">
        <v>162</v>
      </c>
      <c r="T1571" s="78">
        <v>1722.24</v>
      </c>
      <c r="U1571" s="78">
        <v>1743.62</v>
      </c>
      <c r="V1571" s="78">
        <v>1720.99</v>
      </c>
      <c r="W1571" s="78">
        <v>1732.43</v>
      </c>
      <c r="X1571" s="78">
        <v>33202934</v>
      </c>
    </row>
    <row r="1572" spans="1:24" x14ac:dyDescent="0.2">
      <c r="A1572" s="78" t="s">
        <v>1729</v>
      </c>
      <c r="B1572" s="78">
        <v>7.84</v>
      </c>
      <c r="C1572" s="78">
        <v>7.89</v>
      </c>
      <c r="D1572" s="78">
        <v>7.8</v>
      </c>
      <c r="E1572" s="78">
        <v>7.86</v>
      </c>
      <c r="F1572" s="78">
        <v>3203479</v>
      </c>
      <c r="G1572" s="78">
        <v>7.86</v>
      </c>
      <c r="H1572" s="78">
        <v>7.9</v>
      </c>
      <c r="I1572" s="78">
        <v>7.92</v>
      </c>
      <c r="J1572" s="78">
        <v>9.31</v>
      </c>
      <c r="K1572" s="78" t="s">
        <v>162</v>
      </c>
      <c r="L1572" s="78">
        <v>0</v>
      </c>
      <c r="M1572" s="78">
        <v>32034.79</v>
      </c>
      <c r="N1572" s="78">
        <v>44056.82</v>
      </c>
      <c r="O1572" s="78">
        <v>48964.85</v>
      </c>
      <c r="P1572" s="78">
        <v>55.01</v>
      </c>
      <c r="Q1572" s="78" t="s">
        <v>162</v>
      </c>
      <c r="R1572" s="78">
        <v>47.09</v>
      </c>
      <c r="S1572" s="78" t="s">
        <v>162</v>
      </c>
      <c r="T1572" s="78">
        <v>1731.73</v>
      </c>
      <c r="U1572" s="78">
        <v>1762.44</v>
      </c>
      <c r="V1572" s="78">
        <v>1728.59</v>
      </c>
      <c r="W1572" s="78">
        <v>1762.42</v>
      </c>
      <c r="X1572" s="78">
        <v>43987135</v>
      </c>
    </row>
    <row r="1573" spans="1:24" x14ac:dyDescent="0.2">
      <c r="A1573" s="78" t="s">
        <v>1730</v>
      </c>
      <c r="B1573" s="78">
        <v>7.86</v>
      </c>
      <c r="C1573" s="78">
        <v>8.0299999999999994</v>
      </c>
      <c r="D1573" s="78">
        <v>7.82</v>
      </c>
      <c r="E1573" s="78">
        <v>7.93</v>
      </c>
      <c r="F1573" s="78">
        <v>6424768</v>
      </c>
      <c r="G1573" s="78">
        <v>7.88</v>
      </c>
      <c r="H1573" s="78">
        <v>7.91</v>
      </c>
      <c r="I1573" s="78">
        <v>7.91</v>
      </c>
      <c r="J1573" s="78">
        <v>9.23</v>
      </c>
      <c r="K1573" s="78" t="s">
        <v>162</v>
      </c>
      <c r="L1573" s="78">
        <v>0</v>
      </c>
      <c r="M1573" s="78">
        <v>64247.68</v>
      </c>
      <c r="N1573" s="78">
        <v>46614.7</v>
      </c>
      <c r="O1573" s="78">
        <v>52291.61</v>
      </c>
      <c r="P1573" s="78">
        <v>58.57</v>
      </c>
      <c r="Q1573" s="78" t="s">
        <v>162</v>
      </c>
      <c r="R1573" s="78">
        <v>47.13</v>
      </c>
      <c r="S1573" s="78" t="s">
        <v>162</v>
      </c>
      <c r="T1573" s="78">
        <v>1756.5</v>
      </c>
      <c r="U1573" s="78">
        <v>1770.75</v>
      </c>
      <c r="V1573" s="78">
        <v>1751.83</v>
      </c>
      <c r="W1573" s="78">
        <v>1763.05</v>
      </c>
      <c r="X1573" s="78">
        <v>42390069</v>
      </c>
    </row>
    <row r="1574" spans="1:24" x14ac:dyDescent="0.2">
      <c r="A1574" s="78" t="s">
        <v>1731</v>
      </c>
      <c r="B1574" s="78">
        <v>7.92</v>
      </c>
      <c r="C1574" s="78">
        <v>7.94</v>
      </c>
      <c r="D1574" s="78">
        <v>7.71</v>
      </c>
      <c r="E1574" s="78">
        <v>7.76</v>
      </c>
      <c r="F1574" s="78">
        <v>5731412</v>
      </c>
      <c r="G1574" s="78">
        <v>7.86</v>
      </c>
      <c r="H1574" s="78">
        <v>7.88</v>
      </c>
      <c r="I1574" s="78">
        <v>7.88</v>
      </c>
      <c r="J1574" s="78">
        <v>9.15</v>
      </c>
      <c r="K1574" s="78" t="s">
        <v>162</v>
      </c>
      <c r="L1574" s="78">
        <v>0</v>
      </c>
      <c r="M1574" s="78">
        <v>57314.12</v>
      </c>
      <c r="N1574" s="78">
        <v>48153.16</v>
      </c>
      <c r="O1574" s="78">
        <v>48577.82</v>
      </c>
      <c r="P1574" s="78">
        <v>53.11</v>
      </c>
      <c r="Q1574" s="78" t="s">
        <v>162</v>
      </c>
      <c r="R1574" s="78">
        <v>44.06</v>
      </c>
      <c r="S1574" s="78" t="s">
        <v>162</v>
      </c>
      <c r="T1574" s="78">
        <v>1761.43</v>
      </c>
      <c r="U1574" s="78">
        <v>1777.19</v>
      </c>
      <c r="V1574" s="78">
        <v>1741.4</v>
      </c>
      <c r="W1574" s="78">
        <v>1753.67</v>
      </c>
      <c r="X1574" s="78">
        <v>42035272</v>
      </c>
    </row>
    <row r="1575" spans="1:24" x14ac:dyDescent="0.2">
      <c r="A1575" s="78" t="s">
        <v>1732</v>
      </c>
      <c r="B1575" s="78">
        <v>7.7</v>
      </c>
      <c r="C1575" s="78">
        <v>7.83</v>
      </c>
      <c r="D1575" s="78">
        <v>7.64</v>
      </c>
      <c r="E1575" s="78">
        <v>7.68</v>
      </c>
      <c r="F1575" s="78">
        <v>3639389</v>
      </c>
      <c r="G1575" s="78">
        <v>7.81</v>
      </c>
      <c r="H1575" s="78">
        <v>7.86</v>
      </c>
      <c r="I1575" s="78">
        <v>7.85</v>
      </c>
      <c r="J1575" s="78">
        <v>9.06</v>
      </c>
      <c r="K1575" s="78" t="s">
        <v>162</v>
      </c>
      <c r="L1575" s="78">
        <v>0</v>
      </c>
      <c r="M1575" s="78">
        <v>36393.89</v>
      </c>
      <c r="N1575" s="78">
        <v>45530.09</v>
      </c>
      <c r="O1575" s="78">
        <v>47272.93</v>
      </c>
      <c r="P1575" s="78">
        <v>56.62</v>
      </c>
      <c r="Q1575" s="78" t="s">
        <v>162</v>
      </c>
      <c r="R1575" s="78">
        <v>42.68</v>
      </c>
      <c r="S1575" s="78" t="s">
        <v>162</v>
      </c>
      <c r="T1575" s="78">
        <v>1742</v>
      </c>
      <c r="U1575" s="78">
        <v>1763.91</v>
      </c>
      <c r="V1575" s="78">
        <v>1738.14</v>
      </c>
      <c r="W1575" s="78">
        <v>1742.14</v>
      </c>
      <c r="X1575" s="78">
        <v>40966825</v>
      </c>
    </row>
    <row r="1576" spans="1:24" x14ac:dyDescent="0.2">
      <c r="A1576" s="78" t="s">
        <v>1733</v>
      </c>
      <c r="B1576" s="78">
        <v>7.7</v>
      </c>
      <c r="C1576" s="78">
        <v>7.84</v>
      </c>
      <c r="D1576" s="78">
        <v>7.69</v>
      </c>
      <c r="E1576" s="78">
        <v>7.83</v>
      </c>
      <c r="F1576" s="78">
        <v>3753546</v>
      </c>
      <c r="G1576" s="78">
        <v>7.81</v>
      </c>
      <c r="H1576" s="78">
        <v>7.85</v>
      </c>
      <c r="I1576" s="78">
        <v>7.85</v>
      </c>
      <c r="J1576" s="78">
        <v>8.98</v>
      </c>
      <c r="K1576" s="78" t="s">
        <v>162</v>
      </c>
      <c r="L1576" s="78">
        <v>0</v>
      </c>
      <c r="M1576" s="78">
        <v>37535.46</v>
      </c>
      <c r="N1576" s="78">
        <v>45505.19</v>
      </c>
      <c r="O1576" s="78">
        <v>46370.94</v>
      </c>
      <c r="P1576" s="78">
        <v>57.06</v>
      </c>
      <c r="Q1576" s="78" t="s">
        <v>162</v>
      </c>
      <c r="R1576" s="78">
        <v>44.04</v>
      </c>
      <c r="S1576" s="78" t="s">
        <v>162</v>
      </c>
      <c r="T1576" s="78">
        <v>1745.01</v>
      </c>
      <c r="U1576" s="78">
        <v>1794.07</v>
      </c>
      <c r="V1576" s="78">
        <v>1745.01</v>
      </c>
      <c r="W1576" s="78">
        <v>1793.48</v>
      </c>
      <c r="X1576" s="78">
        <v>49528270</v>
      </c>
    </row>
    <row r="1577" spans="1:24" x14ac:dyDescent="0.2">
      <c r="A1577" s="78" t="s">
        <v>1734</v>
      </c>
      <c r="B1577" s="78">
        <v>7.83</v>
      </c>
      <c r="C1577" s="78">
        <v>7.88</v>
      </c>
      <c r="D1577" s="78">
        <v>7.77</v>
      </c>
      <c r="E1577" s="78">
        <v>7.85</v>
      </c>
      <c r="F1577" s="78">
        <v>3015357</v>
      </c>
      <c r="G1577" s="78">
        <v>7.81</v>
      </c>
      <c r="H1577" s="78">
        <v>7.83</v>
      </c>
      <c r="I1577" s="78">
        <v>7.86</v>
      </c>
      <c r="J1577" s="78">
        <v>8.89</v>
      </c>
      <c r="K1577" s="78" t="s">
        <v>162</v>
      </c>
      <c r="L1577" s="78">
        <v>0</v>
      </c>
      <c r="M1577" s="78">
        <v>30153.57</v>
      </c>
      <c r="N1577" s="78">
        <v>45128.95</v>
      </c>
      <c r="O1577" s="78">
        <v>44592.88</v>
      </c>
      <c r="P1577" s="78">
        <v>56.29</v>
      </c>
      <c r="Q1577" s="78" t="s">
        <v>162</v>
      </c>
      <c r="R1577" s="78">
        <v>44.51</v>
      </c>
      <c r="S1577" s="78" t="s">
        <v>162</v>
      </c>
      <c r="T1577" s="78">
        <v>1796.24</v>
      </c>
      <c r="U1577" s="78">
        <v>1803.19</v>
      </c>
      <c r="V1577" s="78">
        <v>1785.62</v>
      </c>
      <c r="W1577" s="78">
        <v>1798.57</v>
      </c>
      <c r="X1577" s="78">
        <v>44066165</v>
      </c>
    </row>
    <row r="1578" spans="1:24" x14ac:dyDescent="0.2">
      <c r="A1578" s="78" t="s">
        <v>1735</v>
      </c>
      <c r="B1578" s="78">
        <v>7.86</v>
      </c>
      <c r="C1578" s="78">
        <v>7.96</v>
      </c>
      <c r="D1578" s="78">
        <v>7.83</v>
      </c>
      <c r="E1578" s="78">
        <v>7.93</v>
      </c>
      <c r="F1578" s="78">
        <v>4359009</v>
      </c>
      <c r="G1578" s="78">
        <v>7.81</v>
      </c>
      <c r="H1578" s="78">
        <v>7.85</v>
      </c>
      <c r="I1578" s="78">
        <v>7.87</v>
      </c>
      <c r="J1578" s="78">
        <v>8.81</v>
      </c>
      <c r="K1578" s="78" t="s">
        <v>162</v>
      </c>
      <c r="L1578" s="78">
        <v>0</v>
      </c>
      <c r="M1578" s="78">
        <v>43590.09</v>
      </c>
      <c r="N1578" s="78">
        <v>40997.43</v>
      </c>
      <c r="O1578" s="78">
        <v>43806.07</v>
      </c>
      <c r="P1578" s="78">
        <v>58.34</v>
      </c>
      <c r="Q1578" s="78" t="s">
        <v>162</v>
      </c>
      <c r="R1578" s="78">
        <v>43.28</v>
      </c>
      <c r="S1578" s="78" t="s">
        <v>162</v>
      </c>
      <c r="T1578" s="78">
        <v>1797.05</v>
      </c>
      <c r="U1578" s="78">
        <v>1835.62</v>
      </c>
      <c r="V1578" s="78">
        <v>1792.72</v>
      </c>
      <c r="W1578" s="78">
        <v>1825.19</v>
      </c>
      <c r="X1578" s="78">
        <v>62215595</v>
      </c>
    </row>
    <row r="1579" spans="1:24" x14ac:dyDescent="0.2">
      <c r="A1579" s="78" t="s">
        <v>1736</v>
      </c>
      <c r="B1579" s="78">
        <v>7.96</v>
      </c>
      <c r="C1579" s="78">
        <v>8.2799999999999994</v>
      </c>
      <c r="D1579" s="78">
        <v>7.9</v>
      </c>
      <c r="E1579" s="78">
        <v>8.18</v>
      </c>
      <c r="F1579" s="78">
        <v>12171004</v>
      </c>
      <c r="G1579" s="78">
        <v>7.89</v>
      </c>
      <c r="H1579" s="78">
        <v>7.88</v>
      </c>
      <c r="I1579" s="78">
        <v>7.88</v>
      </c>
      <c r="J1579" s="78">
        <v>8.74</v>
      </c>
      <c r="K1579" s="78" t="s">
        <v>162</v>
      </c>
      <c r="L1579" s="78">
        <v>0</v>
      </c>
      <c r="M1579" s="78">
        <v>121710.04</v>
      </c>
      <c r="N1579" s="78">
        <v>53876.61</v>
      </c>
      <c r="O1579" s="78">
        <v>51014.89</v>
      </c>
      <c r="P1579" s="78">
        <v>61.16</v>
      </c>
      <c r="Q1579" s="78" t="s">
        <v>162</v>
      </c>
      <c r="R1579" s="78">
        <v>45.93</v>
      </c>
      <c r="S1579" s="78" t="s">
        <v>162</v>
      </c>
      <c r="T1579" s="78">
        <v>1819.43</v>
      </c>
      <c r="U1579" s="78">
        <v>1845.25</v>
      </c>
      <c r="V1579" s="78">
        <v>1816.14</v>
      </c>
      <c r="W1579" s="78">
        <v>1833.4</v>
      </c>
      <c r="X1579" s="78">
        <v>57385711</v>
      </c>
    </row>
    <row r="1580" spans="1:24" x14ac:dyDescent="0.2">
      <c r="A1580" s="78" t="s">
        <v>1737</v>
      </c>
      <c r="B1580" s="78">
        <v>8.2799999999999994</v>
      </c>
      <c r="C1580" s="78">
        <v>8.7799999999999994</v>
      </c>
      <c r="D1580" s="78">
        <v>8.2799999999999994</v>
      </c>
      <c r="E1580" s="78">
        <v>8.3699999999999992</v>
      </c>
      <c r="F1580" s="78">
        <v>24144204</v>
      </c>
      <c r="G1580" s="78">
        <v>8.0299999999999994</v>
      </c>
      <c r="H1580" s="78">
        <v>7.92</v>
      </c>
      <c r="I1580" s="78">
        <v>7.91</v>
      </c>
      <c r="J1580" s="78">
        <v>8.67</v>
      </c>
      <c r="K1580" s="78" t="s">
        <v>162</v>
      </c>
      <c r="L1580" s="78">
        <v>0</v>
      </c>
      <c r="M1580" s="78">
        <v>241442.05</v>
      </c>
      <c r="N1580" s="78">
        <v>94886.24</v>
      </c>
      <c r="O1580" s="78">
        <v>70208.160000000003</v>
      </c>
      <c r="P1580" s="78">
        <v>66.2</v>
      </c>
      <c r="Q1580" s="78" t="s">
        <v>162</v>
      </c>
      <c r="R1580" s="78">
        <v>49.74</v>
      </c>
      <c r="S1580" s="78" t="s">
        <v>162</v>
      </c>
      <c r="T1580" s="78">
        <v>1822.07</v>
      </c>
      <c r="U1580" s="78">
        <v>1835.67</v>
      </c>
      <c r="V1580" s="78">
        <v>1817.64</v>
      </c>
      <c r="W1580" s="78">
        <v>1821.8</v>
      </c>
      <c r="X1580" s="78">
        <v>46144286</v>
      </c>
    </row>
    <row r="1581" spans="1:24" x14ac:dyDescent="0.2">
      <c r="A1581" s="78" t="s">
        <v>1738</v>
      </c>
      <c r="B1581" s="78">
        <v>8.2899999999999991</v>
      </c>
      <c r="C1581" s="78">
        <v>8.35</v>
      </c>
      <c r="D1581" s="78">
        <v>8.1300000000000008</v>
      </c>
      <c r="E1581" s="78">
        <v>8.25</v>
      </c>
      <c r="F1581" s="78">
        <v>12227624</v>
      </c>
      <c r="G1581" s="78">
        <v>8.1199999999999992</v>
      </c>
      <c r="H1581" s="78">
        <v>7.96</v>
      </c>
      <c r="I1581" s="78">
        <v>7.93</v>
      </c>
      <c r="J1581" s="78">
        <v>8.6</v>
      </c>
      <c r="K1581" s="78" t="s">
        <v>162</v>
      </c>
      <c r="L1581" s="78">
        <v>0</v>
      </c>
      <c r="M1581" s="78">
        <v>122276.24</v>
      </c>
      <c r="N1581" s="78">
        <v>111834.4</v>
      </c>
      <c r="O1581" s="78">
        <v>78669.8</v>
      </c>
      <c r="P1581" s="78">
        <v>63.32</v>
      </c>
      <c r="Q1581" s="78" t="s">
        <v>162</v>
      </c>
      <c r="R1581" s="78">
        <v>46.89</v>
      </c>
      <c r="S1581" s="78" t="s">
        <v>162</v>
      </c>
      <c r="T1581" s="78">
        <v>1823.37</v>
      </c>
      <c r="U1581" s="78">
        <v>1834.66</v>
      </c>
      <c r="V1581" s="78">
        <v>1818.86</v>
      </c>
      <c r="W1581" s="78">
        <v>1829.22</v>
      </c>
      <c r="X1581" s="78">
        <v>39697316</v>
      </c>
    </row>
    <row r="1582" spans="1:24" x14ac:dyDescent="0.2">
      <c r="A1582" s="78" t="s">
        <v>1739</v>
      </c>
      <c r="B1582" s="78">
        <v>8.19</v>
      </c>
      <c r="C1582" s="78">
        <v>8.19</v>
      </c>
      <c r="D1582" s="78">
        <v>8.06</v>
      </c>
      <c r="E1582" s="78">
        <v>8.07</v>
      </c>
      <c r="F1582" s="78">
        <v>7572148</v>
      </c>
      <c r="G1582" s="78">
        <v>8.16</v>
      </c>
      <c r="H1582" s="78">
        <v>7.99</v>
      </c>
      <c r="I1582" s="78">
        <v>7.94</v>
      </c>
      <c r="J1582" s="78">
        <v>8.51</v>
      </c>
      <c r="K1582" s="78" t="s">
        <v>162</v>
      </c>
      <c r="L1582" s="78">
        <v>0</v>
      </c>
      <c r="M1582" s="78">
        <v>75721.48</v>
      </c>
      <c r="N1582" s="78">
        <v>120947.98</v>
      </c>
      <c r="O1582" s="78">
        <v>83038.460000000006</v>
      </c>
      <c r="P1582" s="78">
        <v>58.15</v>
      </c>
      <c r="Q1582" s="78" t="s">
        <v>162</v>
      </c>
      <c r="R1582" s="78">
        <v>45.4</v>
      </c>
      <c r="S1582" s="78" t="s">
        <v>162</v>
      </c>
      <c r="T1582" s="78">
        <v>1829.4</v>
      </c>
      <c r="U1582" s="78">
        <v>1831.66</v>
      </c>
      <c r="V1582" s="78">
        <v>1811.97</v>
      </c>
      <c r="W1582" s="78">
        <v>1814.92</v>
      </c>
      <c r="X1582" s="78">
        <v>42144422</v>
      </c>
    </row>
    <row r="1583" spans="1:24" x14ac:dyDescent="0.2">
      <c r="A1583" s="78" t="s">
        <v>1740</v>
      </c>
      <c r="B1583" s="78">
        <v>8.06</v>
      </c>
      <c r="C1583" s="78">
        <v>8.1300000000000008</v>
      </c>
      <c r="D1583" s="78">
        <v>7.98</v>
      </c>
      <c r="E1583" s="78">
        <v>8</v>
      </c>
      <c r="F1583" s="78">
        <v>6949580</v>
      </c>
      <c r="G1583" s="78">
        <v>8.17</v>
      </c>
      <c r="H1583" s="78">
        <v>7.99</v>
      </c>
      <c r="I1583" s="78">
        <v>7.95</v>
      </c>
      <c r="J1583" s="78">
        <v>8.42</v>
      </c>
      <c r="K1583" s="78" t="s">
        <v>162</v>
      </c>
      <c r="L1583" s="78">
        <v>0</v>
      </c>
      <c r="M1583" s="78">
        <v>69495.8</v>
      </c>
      <c r="N1583" s="78">
        <v>126129.12</v>
      </c>
      <c r="O1583" s="78">
        <v>83563.27</v>
      </c>
      <c r="P1583" s="78">
        <v>56.28</v>
      </c>
      <c r="Q1583" s="78" t="s">
        <v>162</v>
      </c>
      <c r="R1583" s="78">
        <v>45.18</v>
      </c>
      <c r="S1583" s="78" t="s">
        <v>162</v>
      </c>
      <c r="T1583" s="78">
        <v>1813.43</v>
      </c>
      <c r="U1583" s="78">
        <v>1818.65</v>
      </c>
      <c r="V1583" s="78">
        <v>1801.15</v>
      </c>
      <c r="W1583" s="78">
        <v>1807.37</v>
      </c>
      <c r="X1583" s="78">
        <v>37852260</v>
      </c>
    </row>
    <row r="1584" spans="1:24" x14ac:dyDescent="0.2">
      <c r="A1584" s="78" t="s">
        <v>1741</v>
      </c>
      <c r="B1584" s="78">
        <v>8</v>
      </c>
      <c r="C1584" s="78">
        <v>8.0299999999999994</v>
      </c>
      <c r="D1584" s="78">
        <v>7.95</v>
      </c>
      <c r="E1584" s="78">
        <v>7.96</v>
      </c>
      <c r="F1584" s="78">
        <v>4718309</v>
      </c>
      <c r="G1584" s="78">
        <v>8.1300000000000008</v>
      </c>
      <c r="H1584" s="78">
        <v>8.01</v>
      </c>
      <c r="I1584" s="78">
        <v>7.95</v>
      </c>
      <c r="J1584" s="78">
        <v>8.34</v>
      </c>
      <c r="K1584" s="78" t="s">
        <v>162</v>
      </c>
      <c r="L1584" s="78">
        <v>0</v>
      </c>
      <c r="M1584" s="78">
        <v>47183.09</v>
      </c>
      <c r="N1584" s="78">
        <v>111223.73</v>
      </c>
      <c r="O1584" s="78">
        <v>82550.17</v>
      </c>
      <c r="P1584" s="78">
        <v>58.5</v>
      </c>
      <c r="Q1584" s="78" t="s">
        <v>162</v>
      </c>
      <c r="R1584" s="78">
        <v>44.84</v>
      </c>
      <c r="S1584" s="78" t="s">
        <v>162</v>
      </c>
      <c r="T1584" s="78">
        <v>1807.85</v>
      </c>
      <c r="U1584" s="78">
        <v>1812.08</v>
      </c>
      <c r="V1584" s="78">
        <v>1792.7</v>
      </c>
      <c r="W1584" s="78">
        <v>1795.74</v>
      </c>
      <c r="X1584" s="78">
        <v>39556577</v>
      </c>
    </row>
    <row r="1585" spans="1:24" x14ac:dyDescent="0.2">
      <c r="A1585" s="78" t="s">
        <v>1742</v>
      </c>
      <c r="B1585" s="78">
        <v>7.98</v>
      </c>
      <c r="C1585" s="78">
        <v>8.09</v>
      </c>
      <c r="D1585" s="78">
        <v>7.94</v>
      </c>
      <c r="E1585" s="78">
        <v>8.08</v>
      </c>
      <c r="F1585" s="78">
        <v>4255907</v>
      </c>
      <c r="G1585" s="78">
        <v>8.07</v>
      </c>
      <c r="H1585" s="78">
        <v>8.0500000000000007</v>
      </c>
      <c r="I1585" s="78">
        <v>7.96</v>
      </c>
      <c r="J1585" s="78">
        <v>8.25</v>
      </c>
      <c r="K1585" s="78" t="s">
        <v>162</v>
      </c>
      <c r="L1585" s="78">
        <v>0</v>
      </c>
      <c r="M1585" s="78">
        <v>42559.07</v>
      </c>
      <c r="N1585" s="78">
        <v>71447.13</v>
      </c>
      <c r="O1585" s="78">
        <v>83166.69</v>
      </c>
      <c r="P1585" s="78">
        <v>58.76</v>
      </c>
      <c r="Q1585" s="78" t="s">
        <v>162</v>
      </c>
      <c r="R1585" s="78">
        <v>46.47</v>
      </c>
      <c r="S1585" s="78" t="s">
        <v>162</v>
      </c>
      <c r="T1585" s="78">
        <v>1794.7</v>
      </c>
      <c r="U1585" s="78">
        <v>1814.54</v>
      </c>
      <c r="V1585" s="78">
        <v>1794.7</v>
      </c>
      <c r="W1585" s="78">
        <v>1812.88</v>
      </c>
      <c r="X1585" s="78">
        <v>39373183</v>
      </c>
    </row>
    <row r="1586" spans="1:24" x14ac:dyDescent="0.2">
      <c r="A1586" s="78" t="s">
        <v>1743</v>
      </c>
      <c r="B1586" s="78">
        <v>8.06</v>
      </c>
      <c r="C1586" s="78">
        <v>8.17</v>
      </c>
      <c r="D1586" s="78">
        <v>8.0500000000000007</v>
      </c>
      <c r="E1586" s="78">
        <v>8.14</v>
      </c>
      <c r="F1586" s="78">
        <v>6445331</v>
      </c>
      <c r="G1586" s="78">
        <v>8.0500000000000007</v>
      </c>
      <c r="H1586" s="78">
        <v>8.08</v>
      </c>
      <c r="I1586" s="78">
        <v>7.96</v>
      </c>
      <c r="J1586" s="78">
        <v>8.16</v>
      </c>
      <c r="K1586" s="78" t="s">
        <v>162</v>
      </c>
      <c r="L1586" s="78">
        <v>0</v>
      </c>
      <c r="M1586" s="78">
        <v>64453.31</v>
      </c>
      <c r="N1586" s="78">
        <v>59882.55</v>
      </c>
      <c r="O1586" s="78">
        <v>85858.48</v>
      </c>
      <c r="P1586" s="78">
        <v>56.14</v>
      </c>
      <c r="Q1586" s="78" t="s">
        <v>162</v>
      </c>
      <c r="R1586" s="78">
        <v>46.35</v>
      </c>
      <c r="S1586" s="78" t="s">
        <v>162</v>
      </c>
      <c r="T1586" s="78">
        <v>1815.84</v>
      </c>
      <c r="U1586" s="78">
        <v>1856.21</v>
      </c>
      <c r="V1586" s="78">
        <v>1815.84</v>
      </c>
      <c r="W1586" s="78">
        <v>1842.83</v>
      </c>
      <c r="X1586" s="78">
        <v>54348969</v>
      </c>
    </row>
    <row r="1587" spans="1:24" x14ac:dyDescent="0.2">
      <c r="A1587" s="78" t="s">
        <v>1744</v>
      </c>
      <c r="B1587" s="78">
        <v>8.15</v>
      </c>
      <c r="C1587" s="78">
        <v>8.16</v>
      </c>
      <c r="D1587" s="78">
        <v>8.07</v>
      </c>
      <c r="E1587" s="78">
        <v>8.15</v>
      </c>
      <c r="F1587" s="78">
        <v>5275143</v>
      </c>
      <c r="G1587" s="78">
        <v>8.07</v>
      </c>
      <c r="H1587" s="78">
        <v>8.11</v>
      </c>
      <c r="I1587" s="78">
        <v>7.97</v>
      </c>
      <c r="J1587" s="78">
        <v>8.17</v>
      </c>
      <c r="K1587" s="78" t="s">
        <v>162</v>
      </c>
      <c r="L1587" s="78">
        <v>0</v>
      </c>
      <c r="M1587" s="78">
        <v>52751.43</v>
      </c>
      <c r="N1587" s="78">
        <v>55288.54</v>
      </c>
      <c r="O1587" s="78">
        <v>88118.26</v>
      </c>
      <c r="P1587" s="78">
        <v>56.47</v>
      </c>
      <c r="Q1587" s="78" t="s">
        <v>162</v>
      </c>
      <c r="R1587" s="78">
        <v>47.7</v>
      </c>
      <c r="S1587" s="78" t="s">
        <v>162</v>
      </c>
      <c r="T1587" s="78">
        <v>1842.15</v>
      </c>
      <c r="U1587" s="78">
        <v>1850.82</v>
      </c>
      <c r="V1587" s="78">
        <v>1828.54</v>
      </c>
      <c r="W1587" s="78">
        <v>1831.59</v>
      </c>
      <c r="X1587" s="78">
        <v>47377871</v>
      </c>
    </row>
    <row r="1588" spans="1:24" x14ac:dyDescent="0.2">
      <c r="A1588" s="78" t="s">
        <v>1745</v>
      </c>
      <c r="B1588" s="78">
        <v>8.11</v>
      </c>
      <c r="C1588" s="78">
        <v>8.11</v>
      </c>
      <c r="D1588" s="78">
        <v>8.02</v>
      </c>
      <c r="E1588" s="78">
        <v>8.06</v>
      </c>
      <c r="F1588" s="78">
        <v>4903864</v>
      </c>
      <c r="G1588" s="78">
        <v>8.08</v>
      </c>
      <c r="H1588" s="78">
        <v>8.1300000000000008</v>
      </c>
      <c r="I1588" s="78">
        <v>7.99</v>
      </c>
      <c r="J1588" s="78">
        <v>8.15</v>
      </c>
      <c r="K1588" s="78" t="s">
        <v>162</v>
      </c>
      <c r="L1588" s="78">
        <v>0</v>
      </c>
      <c r="M1588" s="78">
        <v>49038.64</v>
      </c>
      <c r="N1588" s="78">
        <v>51197.11</v>
      </c>
      <c r="O1588" s="78">
        <v>88663.12</v>
      </c>
      <c r="P1588" s="78">
        <v>52.32</v>
      </c>
      <c r="Q1588" s="78" t="s">
        <v>162</v>
      </c>
      <c r="R1588" s="78">
        <v>47.06</v>
      </c>
      <c r="S1588" s="78" t="s">
        <v>162</v>
      </c>
      <c r="T1588" s="78">
        <v>1830.7</v>
      </c>
      <c r="U1588" s="78">
        <v>1849.24</v>
      </c>
      <c r="V1588" s="78">
        <v>1830.55</v>
      </c>
      <c r="W1588" s="78">
        <v>1838.63</v>
      </c>
      <c r="X1588" s="78">
        <v>41185621</v>
      </c>
    </row>
    <row r="1589" spans="1:24" x14ac:dyDescent="0.2">
      <c r="A1589" s="78" t="s">
        <v>1746</v>
      </c>
      <c r="B1589" s="78">
        <v>8.07</v>
      </c>
      <c r="C1589" s="78">
        <v>8.1</v>
      </c>
      <c r="D1589" s="78">
        <v>8.0299999999999994</v>
      </c>
      <c r="E1589" s="78">
        <v>8.09</v>
      </c>
      <c r="F1589" s="78">
        <v>4005910</v>
      </c>
      <c r="G1589" s="78">
        <v>8.1</v>
      </c>
      <c r="H1589" s="78">
        <v>8.1199999999999992</v>
      </c>
      <c r="I1589" s="78">
        <v>8</v>
      </c>
      <c r="J1589" s="78">
        <v>8.14</v>
      </c>
      <c r="K1589" s="78" t="s">
        <v>162</v>
      </c>
      <c r="L1589" s="78">
        <v>0</v>
      </c>
      <c r="M1589" s="78">
        <v>40059.1</v>
      </c>
      <c r="N1589" s="78">
        <v>49772.31</v>
      </c>
      <c r="O1589" s="78">
        <v>80498.02</v>
      </c>
      <c r="P1589" s="78">
        <v>52.01</v>
      </c>
      <c r="Q1589" s="78" t="s">
        <v>162</v>
      </c>
      <c r="R1589" s="78">
        <v>48.06</v>
      </c>
      <c r="S1589" s="78" t="s">
        <v>162</v>
      </c>
      <c r="T1589" s="78">
        <v>1841</v>
      </c>
      <c r="U1589" s="78">
        <v>1850.81</v>
      </c>
      <c r="V1589" s="78">
        <v>1839.81</v>
      </c>
      <c r="W1589" s="78">
        <v>1849.38</v>
      </c>
      <c r="X1589" s="78">
        <v>39984154</v>
      </c>
    </row>
    <row r="1590" spans="1:24" x14ac:dyDescent="0.2">
      <c r="A1590" s="78" t="s">
        <v>1747</v>
      </c>
      <c r="B1590" s="78">
        <v>8.1</v>
      </c>
      <c r="C1590" s="78">
        <v>8.1</v>
      </c>
      <c r="D1590" s="78">
        <v>8.0500000000000007</v>
      </c>
      <c r="E1590" s="78">
        <v>8.08</v>
      </c>
      <c r="F1590" s="78">
        <v>3952684</v>
      </c>
      <c r="G1590" s="78">
        <v>8.1</v>
      </c>
      <c r="H1590" s="78">
        <v>8.09</v>
      </c>
      <c r="I1590" s="78">
        <v>8.01</v>
      </c>
      <c r="J1590" s="78">
        <v>8.1300000000000008</v>
      </c>
      <c r="K1590" s="78" t="s">
        <v>162</v>
      </c>
      <c r="L1590" s="78">
        <v>0</v>
      </c>
      <c r="M1590" s="78">
        <v>39526.839999999997</v>
      </c>
      <c r="N1590" s="78">
        <v>49165.86</v>
      </c>
      <c r="O1590" s="78">
        <v>60306.5</v>
      </c>
      <c r="P1590" s="78">
        <v>52.09</v>
      </c>
      <c r="Q1590" s="78" t="s">
        <v>162</v>
      </c>
      <c r="R1590" s="78">
        <v>47.36</v>
      </c>
      <c r="S1590" s="78" t="s">
        <v>162</v>
      </c>
      <c r="T1590" s="78">
        <v>1850.02</v>
      </c>
      <c r="U1590" s="78">
        <v>1865.81</v>
      </c>
      <c r="V1590" s="78">
        <v>1840.52</v>
      </c>
      <c r="W1590" s="78">
        <v>1865.25</v>
      </c>
      <c r="X1590" s="78">
        <v>51487784</v>
      </c>
    </row>
    <row r="1591" spans="1:24" x14ac:dyDescent="0.2">
      <c r="A1591" s="78" t="s">
        <v>1748</v>
      </c>
      <c r="B1591" s="78">
        <v>8.08</v>
      </c>
      <c r="C1591" s="78">
        <v>8.14</v>
      </c>
      <c r="D1591" s="78">
        <v>8.0500000000000007</v>
      </c>
      <c r="E1591" s="78">
        <v>8.14</v>
      </c>
      <c r="F1591" s="78">
        <v>4656320</v>
      </c>
      <c r="G1591" s="78">
        <v>8.1</v>
      </c>
      <c r="H1591" s="78">
        <v>8.08</v>
      </c>
      <c r="I1591" s="78">
        <v>8.02</v>
      </c>
      <c r="J1591" s="78">
        <v>8.1300000000000008</v>
      </c>
      <c r="K1591" s="78" t="s">
        <v>162</v>
      </c>
      <c r="L1591" s="78">
        <v>0</v>
      </c>
      <c r="M1591" s="78">
        <v>46563.199999999997</v>
      </c>
      <c r="N1591" s="78">
        <v>45587.839999999997</v>
      </c>
      <c r="O1591" s="78">
        <v>52735.199999999997</v>
      </c>
      <c r="P1591" s="78">
        <v>49.53</v>
      </c>
      <c r="Q1591" s="78" t="s">
        <v>162</v>
      </c>
      <c r="R1591" s="78">
        <v>46.87</v>
      </c>
      <c r="S1591" s="78" t="s">
        <v>162</v>
      </c>
      <c r="T1591" s="78">
        <v>1863.02</v>
      </c>
      <c r="U1591" s="78">
        <v>1888.98</v>
      </c>
      <c r="V1591" s="78">
        <v>1858.39</v>
      </c>
      <c r="W1591" s="78">
        <v>1883.62</v>
      </c>
      <c r="X1591" s="78">
        <v>60183803</v>
      </c>
    </row>
    <row r="1592" spans="1:24" x14ac:dyDescent="0.2">
      <c r="A1592" s="78" t="s">
        <v>1749</v>
      </c>
      <c r="B1592" s="78">
        <v>8.1199999999999992</v>
      </c>
      <c r="C1592" s="78">
        <v>8.15</v>
      </c>
      <c r="D1592" s="78">
        <v>8.09</v>
      </c>
      <c r="E1592" s="78">
        <v>8.14</v>
      </c>
      <c r="F1592" s="78">
        <v>3983213</v>
      </c>
      <c r="G1592" s="78">
        <v>8.1</v>
      </c>
      <c r="H1592" s="78">
        <v>8.08</v>
      </c>
      <c r="I1592" s="78">
        <v>8.0299999999999994</v>
      </c>
      <c r="J1592" s="78">
        <v>8.1199999999999992</v>
      </c>
      <c r="K1592" s="78" t="s">
        <v>162</v>
      </c>
      <c r="L1592" s="78">
        <v>0</v>
      </c>
      <c r="M1592" s="78">
        <v>39832.129999999997</v>
      </c>
      <c r="N1592" s="78">
        <v>43003.98</v>
      </c>
      <c r="O1592" s="78">
        <v>49146.26</v>
      </c>
      <c r="P1592" s="78">
        <v>48.64</v>
      </c>
      <c r="Q1592" s="78" t="s">
        <v>162</v>
      </c>
      <c r="R1592" s="78">
        <v>43.11</v>
      </c>
      <c r="S1592" s="78" t="s">
        <v>162</v>
      </c>
      <c r="T1592" s="78">
        <v>1881.67</v>
      </c>
      <c r="U1592" s="78">
        <v>1891.79</v>
      </c>
      <c r="V1592" s="78">
        <v>1873.16</v>
      </c>
      <c r="W1592" s="78">
        <v>1885.16</v>
      </c>
      <c r="X1592" s="78">
        <v>55091995</v>
      </c>
    </row>
    <row r="1593" spans="1:24" x14ac:dyDescent="0.2">
      <c r="A1593" s="78" t="s">
        <v>1750</v>
      </c>
      <c r="B1593" s="78">
        <v>8.1300000000000008</v>
      </c>
      <c r="C1593" s="78">
        <v>8.1999999999999993</v>
      </c>
      <c r="D1593" s="78">
        <v>8.0500000000000007</v>
      </c>
      <c r="E1593" s="78">
        <v>8.16</v>
      </c>
      <c r="F1593" s="78">
        <v>5049435</v>
      </c>
      <c r="G1593" s="78">
        <v>8.1199999999999992</v>
      </c>
      <c r="H1593" s="78">
        <v>8.1</v>
      </c>
      <c r="I1593" s="78">
        <v>8.0500000000000007</v>
      </c>
      <c r="J1593" s="78">
        <v>8.1199999999999992</v>
      </c>
      <c r="K1593" s="78" t="s">
        <v>162</v>
      </c>
      <c r="L1593" s="78">
        <v>0</v>
      </c>
      <c r="M1593" s="78">
        <v>50494.35</v>
      </c>
      <c r="N1593" s="78">
        <v>43295.12</v>
      </c>
      <c r="O1593" s="78">
        <v>47246.12</v>
      </c>
      <c r="P1593" s="78">
        <v>50.35</v>
      </c>
      <c r="Q1593" s="78" t="s">
        <v>162</v>
      </c>
      <c r="R1593" s="78">
        <v>42.75</v>
      </c>
      <c r="S1593" s="78" t="s">
        <v>162</v>
      </c>
      <c r="T1593" s="78">
        <v>1880.7</v>
      </c>
      <c r="U1593" s="78">
        <v>1902.86</v>
      </c>
      <c r="V1593" s="78">
        <v>1877.27</v>
      </c>
      <c r="W1593" s="78">
        <v>1902.86</v>
      </c>
      <c r="X1593" s="78">
        <v>59420418</v>
      </c>
    </row>
    <row r="1594" spans="1:24" x14ac:dyDescent="0.2">
      <c r="A1594" s="78" t="s">
        <v>1751</v>
      </c>
      <c r="B1594" s="78">
        <v>8.14</v>
      </c>
      <c r="C1594" s="78">
        <v>8.17</v>
      </c>
      <c r="D1594" s="78">
        <v>8.07</v>
      </c>
      <c r="E1594" s="78">
        <v>8.07</v>
      </c>
      <c r="F1594" s="78">
        <v>4862460</v>
      </c>
      <c r="G1594" s="78">
        <v>8.1199999999999992</v>
      </c>
      <c r="H1594" s="78">
        <v>8.11</v>
      </c>
      <c r="I1594" s="78">
        <v>8.06</v>
      </c>
      <c r="J1594" s="78">
        <v>8.1199999999999992</v>
      </c>
      <c r="K1594" s="78" t="s">
        <v>162</v>
      </c>
      <c r="L1594" s="78">
        <v>0</v>
      </c>
      <c r="M1594" s="78">
        <v>48624.6</v>
      </c>
      <c r="N1594" s="78">
        <v>45008.22</v>
      </c>
      <c r="O1594" s="78">
        <v>47390.27</v>
      </c>
      <c r="P1594" s="78">
        <v>51.64</v>
      </c>
      <c r="Q1594" s="78" t="s">
        <v>162</v>
      </c>
      <c r="R1594" s="78">
        <v>39.43</v>
      </c>
      <c r="S1594" s="78" t="s">
        <v>162</v>
      </c>
      <c r="T1594" s="78">
        <v>1904.54</v>
      </c>
      <c r="U1594" s="78">
        <v>1917.96</v>
      </c>
      <c r="V1594" s="78">
        <v>1889.33</v>
      </c>
      <c r="W1594" s="78">
        <v>1890.38</v>
      </c>
      <c r="X1594" s="78">
        <v>69683105</v>
      </c>
    </row>
    <row r="1595" spans="1:24" x14ac:dyDescent="0.2">
      <c r="A1595" s="78" t="s">
        <v>1752</v>
      </c>
      <c r="B1595" s="78">
        <v>8.07</v>
      </c>
      <c r="C1595" s="78">
        <v>8.1199999999999992</v>
      </c>
      <c r="D1595" s="78">
        <v>8.0500000000000007</v>
      </c>
      <c r="E1595" s="78">
        <v>8.09</v>
      </c>
      <c r="F1595" s="78">
        <v>2975131</v>
      </c>
      <c r="G1595" s="78">
        <v>8.1199999999999992</v>
      </c>
      <c r="H1595" s="78">
        <v>8.11</v>
      </c>
      <c r="I1595" s="78">
        <v>8.08</v>
      </c>
      <c r="J1595" s="78">
        <v>8.11</v>
      </c>
      <c r="K1595" s="78" t="s">
        <v>162</v>
      </c>
      <c r="L1595" s="78">
        <v>0</v>
      </c>
      <c r="M1595" s="78">
        <v>29751.31</v>
      </c>
      <c r="N1595" s="78">
        <v>43053.120000000003</v>
      </c>
      <c r="O1595" s="78">
        <v>46109.49</v>
      </c>
      <c r="P1595" s="78">
        <v>53.11</v>
      </c>
      <c r="Q1595" s="78" t="s">
        <v>162</v>
      </c>
      <c r="R1595" s="78">
        <v>42.14</v>
      </c>
      <c r="S1595" s="78" t="s">
        <v>162</v>
      </c>
      <c r="T1595" s="78">
        <v>1888.4</v>
      </c>
      <c r="U1595" s="78">
        <v>1895.86</v>
      </c>
      <c r="V1595" s="78">
        <v>1872.91</v>
      </c>
      <c r="W1595" s="78">
        <v>1885.27</v>
      </c>
      <c r="X1595" s="78">
        <v>52111382</v>
      </c>
    </row>
    <row r="1596" spans="1:24" x14ac:dyDescent="0.2">
      <c r="A1596" s="78" t="s">
        <v>1753</v>
      </c>
      <c r="B1596" s="78">
        <v>8.1</v>
      </c>
      <c r="C1596" s="78">
        <v>8.2100000000000009</v>
      </c>
      <c r="D1596" s="78">
        <v>8.08</v>
      </c>
      <c r="E1596" s="78">
        <v>8.18</v>
      </c>
      <c r="F1596" s="78">
        <v>5586427</v>
      </c>
      <c r="G1596" s="78">
        <v>8.1300000000000008</v>
      </c>
      <c r="H1596" s="78">
        <v>8.1199999999999992</v>
      </c>
      <c r="I1596" s="78">
        <v>8.1</v>
      </c>
      <c r="J1596" s="78">
        <v>8.11</v>
      </c>
      <c r="K1596" s="78" t="s">
        <v>162</v>
      </c>
      <c r="L1596" s="78">
        <v>0</v>
      </c>
      <c r="M1596" s="78">
        <v>55864.27</v>
      </c>
      <c r="N1596" s="78">
        <v>44913.33</v>
      </c>
      <c r="O1596" s="78">
        <v>45250.59</v>
      </c>
      <c r="P1596" s="78">
        <v>47</v>
      </c>
      <c r="Q1596" s="78" t="s">
        <v>162</v>
      </c>
      <c r="R1596" s="78">
        <v>44.04</v>
      </c>
      <c r="S1596" s="78" t="s">
        <v>162</v>
      </c>
      <c r="T1596" s="78">
        <v>1883.65</v>
      </c>
      <c r="U1596" s="78">
        <v>1896.38</v>
      </c>
      <c r="V1596" s="78">
        <v>1880.14</v>
      </c>
      <c r="W1596" s="78">
        <v>1896.38</v>
      </c>
      <c r="X1596" s="78">
        <v>49408368</v>
      </c>
    </row>
    <row r="1597" spans="1:24" x14ac:dyDescent="0.2">
      <c r="A1597" s="78" t="s">
        <v>1754</v>
      </c>
      <c r="B1597" s="78">
        <v>8.1999999999999993</v>
      </c>
      <c r="C1597" s="78">
        <v>8.1999999999999993</v>
      </c>
      <c r="D1597" s="78">
        <v>8.09</v>
      </c>
      <c r="E1597" s="78">
        <v>8.11</v>
      </c>
      <c r="F1597" s="78">
        <v>4606080</v>
      </c>
      <c r="G1597" s="78">
        <v>8.1199999999999992</v>
      </c>
      <c r="H1597" s="78">
        <v>8.11</v>
      </c>
      <c r="I1597" s="78">
        <v>8.11</v>
      </c>
      <c r="J1597" s="78">
        <v>8.1</v>
      </c>
      <c r="K1597" s="78" t="s">
        <v>162</v>
      </c>
      <c r="L1597" s="78">
        <v>0</v>
      </c>
      <c r="M1597" s="78">
        <v>46060.800000000003</v>
      </c>
      <c r="N1597" s="78">
        <v>46159.07</v>
      </c>
      <c r="O1597" s="78">
        <v>44581.52</v>
      </c>
      <c r="P1597" s="78">
        <v>51.21</v>
      </c>
      <c r="Q1597" s="78" t="s">
        <v>162</v>
      </c>
      <c r="R1597" s="78">
        <v>42.88</v>
      </c>
      <c r="S1597" s="78" t="s">
        <v>162</v>
      </c>
      <c r="T1597" s="78">
        <v>1897.52</v>
      </c>
      <c r="U1597" s="78">
        <v>1904.3</v>
      </c>
      <c r="V1597" s="78">
        <v>1882.57</v>
      </c>
      <c r="W1597" s="78">
        <v>1884.48</v>
      </c>
      <c r="X1597" s="78">
        <v>63835543</v>
      </c>
    </row>
    <row r="1598" spans="1:24" x14ac:dyDescent="0.2">
      <c r="A1598" s="78" t="s">
        <v>1755</v>
      </c>
      <c r="B1598" s="78">
        <v>8.11</v>
      </c>
      <c r="C1598" s="78">
        <v>8.17</v>
      </c>
      <c r="D1598" s="78">
        <v>8.08</v>
      </c>
      <c r="E1598" s="78">
        <v>8.16</v>
      </c>
      <c r="F1598" s="78">
        <v>3142800</v>
      </c>
      <c r="G1598" s="78">
        <v>8.1199999999999992</v>
      </c>
      <c r="H1598" s="78">
        <v>8.1199999999999992</v>
      </c>
      <c r="I1598" s="78">
        <v>8.1199999999999992</v>
      </c>
      <c r="J1598" s="78">
        <v>8.09</v>
      </c>
      <c r="K1598" s="78" t="s">
        <v>162</v>
      </c>
      <c r="L1598" s="78">
        <v>0</v>
      </c>
      <c r="M1598" s="78">
        <v>31428</v>
      </c>
      <c r="N1598" s="78">
        <v>42345.8</v>
      </c>
      <c r="O1598" s="78">
        <v>42820.46</v>
      </c>
      <c r="P1598" s="78">
        <v>50.55</v>
      </c>
      <c r="Q1598" s="78" t="s">
        <v>162</v>
      </c>
      <c r="R1598" s="78">
        <v>45.47</v>
      </c>
      <c r="S1598" s="78" t="s">
        <v>162</v>
      </c>
      <c r="T1598" s="78">
        <v>1884.54</v>
      </c>
      <c r="U1598" s="78">
        <v>1888.44</v>
      </c>
      <c r="V1598" s="78">
        <v>1874.87</v>
      </c>
      <c r="W1598" s="78">
        <v>1888.43</v>
      </c>
      <c r="X1598" s="78">
        <v>47073417</v>
      </c>
    </row>
    <row r="1599" spans="1:24" x14ac:dyDescent="0.2">
      <c r="A1599" s="78" t="s">
        <v>1756</v>
      </c>
      <c r="B1599" s="78">
        <v>8.16</v>
      </c>
      <c r="C1599" s="78">
        <v>8.19</v>
      </c>
      <c r="D1599" s="78">
        <v>8.1</v>
      </c>
      <c r="E1599" s="78">
        <v>8.1300000000000008</v>
      </c>
      <c r="F1599" s="78">
        <v>4433974</v>
      </c>
      <c r="G1599" s="78">
        <v>8.1300000000000008</v>
      </c>
      <c r="H1599" s="78">
        <v>8.1300000000000008</v>
      </c>
      <c r="I1599" s="78">
        <v>8.1199999999999992</v>
      </c>
      <c r="J1599" s="78">
        <v>8.09</v>
      </c>
      <c r="K1599" s="78" t="s">
        <v>162</v>
      </c>
      <c r="L1599" s="78">
        <v>0</v>
      </c>
      <c r="M1599" s="78">
        <v>44339.74</v>
      </c>
      <c r="N1599" s="78">
        <v>41488.82</v>
      </c>
      <c r="O1599" s="78">
        <v>43248.52</v>
      </c>
      <c r="P1599" s="78">
        <v>55.62</v>
      </c>
      <c r="Q1599" s="78" t="s">
        <v>162</v>
      </c>
      <c r="R1599" s="78">
        <v>44.6</v>
      </c>
      <c r="S1599" s="78" t="s">
        <v>162</v>
      </c>
      <c r="T1599" s="78">
        <v>1887.36</v>
      </c>
      <c r="U1599" s="78">
        <v>1892.99</v>
      </c>
      <c r="V1599" s="78">
        <v>1874.22</v>
      </c>
      <c r="W1599" s="78">
        <v>1879.25</v>
      </c>
      <c r="X1599" s="78">
        <v>47803712</v>
      </c>
    </row>
    <row r="1600" spans="1:24" x14ac:dyDescent="0.2">
      <c r="A1600" s="78" t="s">
        <v>1757</v>
      </c>
      <c r="B1600" s="78">
        <v>8.1300000000000008</v>
      </c>
      <c r="C1600" s="78">
        <v>8.14</v>
      </c>
      <c r="D1600" s="78">
        <v>8.07</v>
      </c>
      <c r="E1600" s="78">
        <v>8.11</v>
      </c>
      <c r="F1600" s="78">
        <v>3218708</v>
      </c>
      <c r="G1600" s="78">
        <v>8.14</v>
      </c>
      <c r="H1600" s="78">
        <v>8.1300000000000008</v>
      </c>
      <c r="I1600" s="78">
        <v>8.11</v>
      </c>
      <c r="J1600" s="78">
        <v>8.09</v>
      </c>
      <c r="K1600" s="78" t="s">
        <v>162</v>
      </c>
      <c r="L1600" s="78">
        <v>0</v>
      </c>
      <c r="M1600" s="78">
        <v>32187.08</v>
      </c>
      <c r="N1600" s="78">
        <v>41975.98</v>
      </c>
      <c r="O1600" s="78">
        <v>42514.55</v>
      </c>
      <c r="P1600" s="78">
        <v>54.5</v>
      </c>
      <c r="Q1600" s="78" t="s">
        <v>162</v>
      </c>
      <c r="R1600" s="78">
        <v>40.07</v>
      </c>
      <c r="S1600" s="78" t="s">
        <v>162</v>
      </c>
      <c r="T1600" s="78">
        <v>1877.17</v>
      </c>
      <c r="U1600" s="78">
        <v>1882.53</v>
      </c>
      <c r="V1600" s="78">
        <v>1869.63</v>
      </c>
      <c r="W1600" s="78">
        <v>1875.63</v>
      </c>
      <c r="X1600" s="78">
        <v>43668997</v>
      </c>
    </row>
    <row r="1601" spans="1:24" x14ac:dyDescent="0.2">
      <c r="A1601" s="78" t="s">
        <v>1758</v>
      </c>
      <c r="B1601" s="78">
        <v>8.11</v>
      </c>
      <c r="C1601" s="78">
        <v>8.14</v>
      </c>
      <c r="D1601" s="78">
        <v>8.08</v>
      </c>
      <c r="E1601" s="78">
        <v>8.1199999999999992</v>
      </c>
      <c r="F1601" s="78">
        <v>2544439</v>
      </c>
      <c r="G1601" s="78">
        <v>8.1300000000000008</v>
      </c>
      <c r="H1601" s="78">
        <v>8.1300000000000008</v>
      </c>
      <c r="I1601" s="78">
        <v>8.1</v>
      </c>
      <c r="J1601" s="78">
        <v>8.08</v>
      </c>
      <c r="K1601" s="78" t="s">
        <v>162</v>
      </c>
      <c r="L1601" s="78">
        <v>0</v>
      </c>
      <c r="M1601" s="78">
        <v>25444.39</v>
      </c>
      <c r="N1601" s="78">
        <v>35892</v>
      </c>
      <c r="O1601" s="78">
        <v>40402.67</v>
      </c>
      <c r="P1601" s="78">
        <v>57.89</v>
      </c>
      <c r="Q1601" s="78" t="s">
        <v>162</v>
      </c>
      <c r="R1601" s="78">
        <v>39.19</v>
      </c>
      <c r="S1601" s="78" t="s">
        <v>162</v>
      </c>
      <c r="T1601" s="78">
        <v>1874.45</v>
      </c>
      <c r="U1601" s="78">
        <v>1894.81</v>
      </c>
      <c r="V1601" s="78">
        <v>1873.97</v>
      </c>
      <c r="W1601" s="78">
        <v>1894.8</v>
      </c>
      <c r="X1601" s="78">
        <v>39592145</v>
      </c>
    </row>
    <row r="1602" spans="1:24" x14ac:dyDescent="0.2">
      <c r="A1602" s="78" t="s">
        <v>1759</v>
      </c>
      <c r="B1602" s="78">
        <v>8.1199999999999992</v>
      </c>
      <c r="C1602" s="78">
        <v>8.1300000000000008</v>
      </c>
      <c r="D1602" s="78">
        <v>8.0399999999999991</v>
      </c>
      <c r="E1602" s="78">
        <v>8.0500000000000007</v>
      </c>
      <c r="F1602" s="78">
        <v>3766926</v>
      </c>
      <c r="G1602" s="78">
        <v>8.11</v>
      </c>
      <c r="H1602" s="78">
        <v>8.1199999999999992</v>
      </c>
      <c r="I1602" s="78">
        <v>8.1</v>
      </c>
      <c r="J1602" s="78">
        <v>8.08</v>
      </c>
      <c r="K1602" s="78" t="s">
        <v>162</v>
      </c>
      <c r="L1602" s="78">
        <v>0</v>
      </c>
      <c r="M1602" s="78">
        <v>37669.26</v>
      </c>
      <c r="N1602" s="78">
        <v>34213.699999999997</v>
      </c>
      <c r="O1602" s="78">
        <v>40186.379999999997</v>
      </c>
      <c r="P1602" s="78">
        <v>59.61</v>
      </c>
      <c r="Q1602" s="78" t="s">
        <v>162</v>
      </c>
      <c r="R1602" s="78">
        <v>39.67</v>
      </c>
      <c r="S1602" s="78" t="s">
        <v>162</v>
      </c>
      <c r="T1602" s="78">
        <v>1896.62</v>
      </c>
      <c r="U1602" s="78">
        <v>1901.27</v>
      </c>
      <c r="V1602" s="78">
        <v>1877.14</v>
      </c>
      <c r="W1602" s="78">
        <v>1880.3</v>
      </c>
      <c r="X1602" s="78">
        <v>43950149</v>
      </c>
    </row>
    <row r="1603" spans="1:24" x14ac:dyDescent="0.2">
      <c r="A1603" s="78" t="s">
        <v>1760</v>
      </c>
      <c r="B1603" s="78">
        <v>8.0500000000000007</v>
      </c>
      <c r="C1603" s="78">
        <v>8.14</v>
      </c>
      <c r="D1603" s="78">
        <v>8.0399999999999991</v>
      </c>
      <c r="E1603" s="78">
        <v>8.14</v>
      </c>
      <c r="F1603" s="78">
        <v>4235557</v>
      </c>
      <c r="G1603" s="78">
        <v>8.11</v>
      </c>
      <c r="H1603" s="78">
        <v>8.1199999999999992</v>
      </c>
      <c r="I1603" s="78">
        <v>8.11</v>
      </c>
      <c r="J1603" s="78">
        <v>8.08</v>
      </c>
      <c r="K1603" s="78" t="s">
        <v>162</v>
      </c>
      <c r="L1603" s="78">
        <v>0</v>
      </c>
      <c r="M1603" s="78">
        <v>42355.57</v>
      </c>
      <c r="N1603" s="78">
        <v>36399.21</v>
      </c>
      <c r="O1603" s="78">
        <v>39372.5</v>
      </c>
      <c r="P1603" s="78">
        <v>64.319999999999993</v>
      </c>
      <c r="Q1603" s="78" t="s">
        <v>162</v>
      </c>
      <c r="R1603" s="78">
        <v>38.950000000000003</v>
      </c>
      <c r="S1603" s="78" t="s">
        <v>162</v>
      </c>
      <c r="T1603" s="78">
        <v>1878.57</v>
      </c>
      <c r="U1603" s="78">
        <v>1892.67</v>
      </c>
      <c r="V1603" s="78">
        <v>1876.68</v>
      </c>
      <c r="W1603" s="78">
        <v>1892.67</v>
      </c>
      <c r="X1603" s="78">
        <v>45220895</v>
      </c>
    </row>
    <row r="1604" spans="1:24" x14ac:dyDescent="0.2">
      <c r="A1604" s="78" t="s">
        <v>1761</v>
      </c>
      <c r="B1604" s="78">
        <v>8.14</v>
      </c>
      <c r="C1604" s="78">
        <v>8.2799999999999994</v>
      </c>
      <c r="D1604" s="78">
        <v>8.1</v>
      </c>
      <c r="E1604" s="78">
        <v>8.17</v>
      </c>
      <c r="F1604" s="78">
        <v>7004245</v>
      </c>
      <c r="G1604" s="78">
        <v>8.1199999999999992</v>
      </c>
      <c r="H1604" s="78">
        <v>8.1300000000000008</v>
      </c>
      <c r="I1604" s="78">
        <v>8.1199999999999992</v>
      </c>
      <c r="J1604" s="78">
        <v>8.08</v>
      </c>
      <c r="K1604" s="78" t="s">
        <v>162</v>
      </c>
      <c r="L1604" s="78">
        <v>0</v>
      </c>
      <c r="M1604" s="78">
        <v>70042.45</v>
      </c>
      <c r="N1604" s="78">
        <v>41539.75</v>
      </c>
      <c r="O1604" s="78">
        <v>41514.29</v>
      </c>
      <c r="P1604" s="78">
        <v>69.06</v>
      </c>
      <c r="Q1604" s="78" t="s">
        <v>162</v>
      </c>
      <c r="R1604" s="78">
        <v>48.11</v>
      </c>
      <c r="S1604" s="78" t="s">
        <v>162</v>
      </c>
      <c r="T1604" s="78">
        <v>1892.95</v>
      </c>
      <c r="U1604" s="78">
        <v>1898.21</v>
      </c>
      <c r="V1604" s="78">
        <v>1872.65</v>
      </c>
      <c r="W1604" s="78">
        <v>1872.77</v>
      </c>
      <c r="X1604" s="78">
        <v>49244465</v>
      </c>
    </row>
    <row r="1605" spans="1:24" x14ac:dyDescent="0.2">
      <c r="A1605" s="78" t="s">
        <v>1762</v>
      </c>
      <c r="B1605" s="78">
        <v>8.15</v>
      </c>
      <c r="C1605" s="78">
        <v>8.18</v>
      </c>
      <c r="D1605" s="78">
        <v>8.0500000000000007</v>
      </c>
      <c r="E1605" s="78">
        <v>8.11</v>
      </c>
      <c r="F1605" s="78">
        <v>4174393</v>
      </c>
      <c r="G1605" s="78">
        <v>8.1199999999999992</v>
      </c>
      <c r="H1605" s="78">
        <v>8.1300000000000008</v>
      </c>
      <c r="I1605" s="78">
        <v>8.1199999999999992</v>
      </c>
      <c r="J1605" s="78">
        <v>8.08</v>
      </c>
      <c r="K1605" s="78" t="s">
        <v>162</v>
      </c>
      <c r="L1605" s="78">
        <v>0</v>
      </c>
      <c r="M1605" s="78">
        <v>41743.93</v>
      </c>
      <c r="N1605" s="78">
        <v>43451.12</v>
      </c>
      <c r="O1605" s="78">
        <v>42713.55</v>
      </c>
      <c r="P1605" s="78">
        <v>68.09</v>
      </c>
      <c r="Q1605" s="78" t="s">
        <v>162</v>
      </c>
      <c r="R1605" s="78">
        <v>47.39</v>
      </c>
      <c r="S1605" s="78" t="s">
        <v>162</v>
      </c>
      <c r="T1605" s="78">
        <v>1869.11</v>
      </c>
      <c r="U1605" s="78">
        <v>1871.24</v>
      </c>
      <c r="V1605" s="78">
        <v>1854.94</v>
      </c>
      <c r="W1605" s="78">
        <v>1866.42</v>
      </c>
      <c r="X1605" s="78">
        <v>44521763</v>
      </c>
    </row>
    <row r="1606" spans="1:24" x14ac:dyDescent="0.2">
      <c r="A1606" s="78" t="s">
        <v>1763</v>
      </c>
      <c r="B1606" s="78">
        <v>8.1</v>
      </c>
      <c r="C1606" s="78">
        <v>8.18</v>
      </c>
      <c r="D1606" s="78">
        <v>8.0299999999999994</v>
      </c>
      <c r="E1606" s="78">
        <v>8.0399999999999991</v>
      </c>
      <c r="F1606" s="78">
        <v>2965883</v>
      </c>
      <c r="G1606" s="78">
        <v>8.1</v>
      </c>
      <c r="H1606" s="78">
        <v>8.11</v>
      </c>
      <c r="I1606" s="78">
        <v>8.11</v>
      </c>
      <c r="J1606" s="78">
        <v>8.07</v>
      </c>
      <c r="K1606" s="78" t="s">
        <v>162</v>
      </c>
      <c r="L1606" s="78">
        <v>0</v>
      </c>
      <c r="M1606" s="78">
        <v>29658.83</v>
      </c>
      <c r="N1606" s="78">
        <v>44294.01</v>
      </c>
      <c r="O1606" s="78">
        <v>40093</v>
      </c>
      <c r="P1606" s="78">
        <v>69.34</v>
      </c>
      <c r="Q1606" s="78" t="s">
        <v>162</v>
      </c>
      <c r="R1606" s="78">
        <v>47.59</v>
      </c>
      <c r="S1606" s="78" t="s">
        <v>162</v>
      </c>
      <c r="T1606" s="78">
        <v>1864.86</v>
      </c>
      <c r="U1606" s="78">
        <v>1869.39</v>
      </c>
      <c r="V1606" s="78">
        <v>1841.36</v>
      </c>
      <c r="W1606" s="78">
        <v>1843.62</v>
      </c>
      <c r="X1606" s="78">
        <v>40950703</v>
      </c>
    </row>
    <row r="1607" spans="1:24" x14ac:dyDescent="0.2">
      <c r="A1607" s="78" t="s">
        <v>1764</v>
      </c>
      <c r="B1607" s="78">
        <v>8.0299999999999994</v>
      </c>
      <c r="C1607" s="78">
        <v>8.07</v>
      </c>
      <c r="D1607" s="78">
        <v>7.83</v>
      </c>
      <c r="E1607" s="78">
        <v>7.9</v>
      </c>
      <c r="F1607" s="78">
        <v>4189033</v>
      </c>
      <c r="G1607" s="78">
        <v>8.07</v>
      </c>
      <c r="H1607" s="78">
        <v>8.09</v>
      </c>
      <c r="I1607" s="78">
        <v>8.1</v>
      </c>
      <c r="J1607" s="78">
        <v>8.06</v>
      </c>
      <c r="K1607" s="78" t="s">
        <v>162</v>
      </c>
      <c r="L1607" s="78">
        <v>0</v>
      </c>
      <c r="M1607" s="78">
        <v>41890.33</v>
      </c>
      <c r="N1607" s="78">
        <v>45138.22</v>
      </c>
      <c r="O1607" s="78">
        <v>39675.96</v>
      </c>
      <c r="P1607" s="78">
        <v>64</v>
      </c>
      <c r="Q1607" s="78" t="s">
        <v>162</v>
      </c>
      <c r="R1607" s="78">
        <v>44.68</v>
      </c>
      <c r="S1607" s="78" t="s">
        <v>162</v>
      </c>
      <c r="T1607" s="78">
        <v>1840.48</v>
      </c>
      <c r="U1607" s="78">
        <v>1848.14</v>
      </c>
      <c r="V1607" s="78">
        <v>1826.92</v>
      </c>
      <c r="W1607" s="78">
        <v>1839.46</v>
      </c>
      <c r="X1607" s="78">
        <v>37443374</v>
      </c>
    </row>
    <row r="1608" spans="1:24" x14ac:dyDescent="0.2">
      <c r="A1608" s="78" t="s">
        <v>1765</v>
      </c>
      <c r="B1608" s="78">
        <v>7.86</v>
      </c>
      <c r="C1608" s="78">
        <v>7.96</v>
      </c>
      <c r="D1608" s="78">
        <v>7.86</v>
      </c>
      <c r="E1608" s="78">
        <v>7.93</v>
      </c>
      <c r="F1608" s="78">
        <v>1722720</v>
      </c>
      <c r="G1608" s="78">
        <v>8.0299999999999994</v>
      </c>
      <c r="H1608" s="78">
        <v>8.07</v>
      </c>
      <c r="I1608" s="78">
        <v>8.1</v>
      </c>
      <c r="J1608" s="78">
        <v>8.0500000000000007</v>
      </c>
      <c r="K1608" s="78" t="s">
        <v>162</v>
      </c>
      <c r="L1608" s="78">
        <v>0</v>
      </c>
      <c r="M1608" s="78">
        <v>17227.2</v>
      </c>
      <c r="N1608" s="78">
        <v>40112.550000000003</v>
      </c>
      <c r="O1608" s="78">
        <v>38255.879999999997</v>
      </c>
      <c r="P1608" s="78">
        <v>64.45</v>
      </c>
      <c r="Q1608" s="78" t="s">
        <v>162</v>
      </c>
      <c r="R1608" s="78">
        <v>45.29</v>
      </c>
      <c r="S1608" s="78" t="s">
        <v>162</v>
      </c>
      <c r="T1608" s="78">
        <v>1840.17</v>
      </c>
      <c r="U1608" s="78">
        <v>1857.33</v>
      </c>
      <c r="V1608" s="78">
        <v>1840.17</v>
      </c>
      <c r="W1608" s="78">
        <v>1854.94</v>
      </c>
      <c r="X1608" s="78">
        <v>36546605</v>
      </c>
    </row>
    <row r="1609" spans="1:24" x14ac:dyDescent="0.2">
      <c r="A1609" s="78" t="s">
        <v>1766</v>
      </c>
      <c r="B1609" s="78">
        <v>7.97</v>
      </c>
      <c r="C1609" s="78">
        <v>7.98</v>
      </c>
      <c r="D1609" s="78">
        <v>7.87</v>
      </c>
      <c r="E1609" s="78">
        <v>7.88</v>
      </c>
      <c r="F1609" s="78">
        <v>2073433</v>
      </c>
      <c r="G1609" s="78">
        <v>7.97</v>
      </c>
      <c r="H1609" s="78">
        <v>8.0500000000000007</v>
      </c>
      <c r="I1609" s="78">
        <v>8.09</v>
      </c>
      <c r="J1609" s="78">
        <v>8.0299999999999994</v>
      </c>
      <c r="K1609" s="78" t="s">
        <v>162</v>
      </c>
      <c r="L1609" s="78">
        <v>0</v>
      </c>
      <c r="M1609" s="78">
        <v>20734.330000000002</v>
      </c>
      <c r="N1609" s="78">
        <v>30250.92</v>
      </c>
      <c r="O1609" s="78">
        <v>35895.339999999997</v>
      </c>
      <c r="P1609" s="78">
        <v>66.75</v>
      </c>
      <c r="Q1609" s="78" t="s">
        <v>162</v>
      </c>
      <c r="R1609" s="78">
        <v>43.49</v>
      </c>
      <c r="S1609" s="78" t="s">
        <v>162</v>
      </c>
      <c r="T1609" s="78">
        <v>1853.38</v>
      </c>
      <c r="U1609" s="78">
        <v>1864.25</v>
      </c>
      <c r="V1609" s="78">
        <v>1852.46</v>
      </c>
      <c r="W1609" s="78">
        <v>1854.73</v>
      </c>
      <c r="X1609" s="78">
        <v>39536586</v>
      </c>
    </row>
    <row r="1610" spans="1:24" x14ac:dyDescent="0.2">
      <c r="A1610" s="78" t="s">
        <v>1767</v>
      </c>
      <c r="B1610" s="78">
        <v>7.88</v>
      </c>
      <c r="C1610" s="78">
        <v>7.96</v>
      </c>
      <c r="D1610" s="78">
        <v>7.85</v>
      </c>
      <c r="E1610" s="78">
        <v>7.91</v>
      </c>
      <c r="F1610" s="78">
        <v>1511403</v>
      </c>
      <c r="G1610" s="78">
        <v>7.93</v>
      </c>
      <c r="H1610" s="78">
        <v>8.02</v>
      </c>
      <c r="I1610" s="78">
        <v>8.08</v>
      </c>
      <c r="J1610" s="78">
        <v>8.02</v>
      </c>
      <c r="K1610" s="78" t="s">
        <v>162</v>
      </c>
      <c r="L1610" s="78">
        <v>0</v>
      </c>
      <c r="M1610" s="78">
        <v>15114.03</v>
      </c>
      <c r="N1610" s="78">
        <v>24924.94</v>
      </c>
      <c r="O1610" s="78">
        <v>34188.03</v>
      </c>
      <c r="P1610" s="78">
        <v>65.14</v>
      </c>
      <c r="Q1610" s="78" t="s">
        <v>162</v>
      </c>
      <c r="R1610" s="78">
        <v>43.69</v>
      </c>
      <c r="S1610" s="78" t="s">
        <v>162</v>
      </c>
      <c r="T1610" s="78">
        <v>1858.06</v>
      </c>
      <c r="U1610" s="78">
        <v>1866.98</v>
      </c>
      <c r="V1610" s="78">
        <v>1856.86</v>
      </c>
      <c r="W1610" s="78">
        <v>1866.98</v>
      </c>
      <c r="X1610" s="78">
        <v>39320912</v>
      </c>
    </row>
    <row r="1611" spans="1:24" x14ac:dyDescent="0.2">
      <c r="A1611" s="78" t="s">
        <v>1768</v>
      </c>
      <c r="B1611" s="78">
        <v>7.95</v>
      </c>
      <c r="C1611" s="78">
        <v>8.01</v>
      </c>
      <c r="D1611" s="78">
        <v>7.94</v>
      </c>
      <c r="E1611" s="78">
        <v>7.99</v>
      </c>
      <c r="F1611" s="78">
        <v>2641964</v>
      </c>
      <c r="G1611" s="78">
        <v>7.92</v>
      </c>
      <c r="H1611" s="78">
        <v>8.01</v>
      </c>
      <c r="I1611" s="78">
        <v>8.07</v>
      </c>
      <c r="J1611" s="78">
        <v>8.01</v>
      </c>
      <c r="K1611" s="78" t="s">
        <v>162</v>
      </c>
      <c r="L1611" s="78">
        <v>0</v>
      </c>
      <c r="M1611" s="78">
        <v>26419.64</v>
      </c>
      <c r="N1611" s="78">
        <v>24277.11</v>
      </c>
      <c r="O1611" s="78">
        <v>34285.56</v>
      </c>
      <c r="P1611" s="78">
        <v>59.97</v>
      </c>
      <c r="Q1611" s="78" t="s">
        <v>162</v>
      </c>
      <c r="R1611" s="78">
        <v>43.25</v>
      </c>
      <c r="S1611" s="78" t="s">
        <v>162</v>
      </c>
      <c r="T1611" s="78">
        <v>1889.89</v>
      </c>
      <c r="U1611" s="78">
        <v>1894.91</v>
      </c>
      <c r="V1611" s="78">
        <v>1880.39</v>
      </c>
      <c r="W1611" s="78">
        <v>1889.84</v>
      </c>
      <c r="X1611" s="78">
        <v>47047717</v>
      </c>
    </row>
    <row r="1612" spans="1:24" x14ac:dyDescent="0.2">
      <c r="A1612" s="78" t="s">
        <v>1769</v>
      </c>
      <c r="B1612" s="78">
        <v>8</v>
      </c>
      <c r="C1612" s="78">
        <v>8.14</v>
      </c>
      <c r="D1612" s="78">
        <v>7.96</v>
      </c>
      <c r="E1612" s="78">
        <v>8.1</v>
      </c>
      <c r="F1612" s="78">
        <v>3312257</v>
      </c>
      <c r="G1612" s="78">
        <v>7.96</v>
      </c>
      <c r="H1612" s="78">
        <v>8.02</v>
      </c>
      <c r="I1612" s="78">
        <v>8.07</v>
      </c>
      <c r="J1612" s="78">
        <v>8.01</v>
      </c>
      <c r="K1612" s="78" t="s">
        <v>162</v>
      </c>
      <c r="L1612" s="78">
        <v>0</v>
      </c>
      <c r="M1612" s="78">
        <v>33122.57</v>
      </c>
      <c r="N1612" s="78">
        <v>22523.55</v>
      </c>
      <c r="O1612" s="78">
        <v>33830.89</v>
      </c>
      <c r="P1612" s="78">
        <v>59.01</v>
      </c>
      <c r="Q1612" s="78" t="s">
        <v>162</v>
      </c>
      <c r="R1612" s="78">
        <v>46.71</v>
      </c>
      <c r="S1612" s="78" t="s">
        <v>162</v>
      </c>
      <c r="T1612" s="78">
        <v>1890.66</v>
      </c>
      <c r="U1612" s="78">
        <v>1917.46</v>
      </c>
      <c r="V1612" s="78">
        <v>1887.47</v>
      </c>
      <c r="W1612" s="78">
        <v>1917.46</v>
      </c>
      <c r="X1612" s="78">
        <v>54539819</v>
      </c>
    </row>
    <row r="1613" spans="1:24" x14ac:dyDescent="0.2">
      <c r="A1613" s="78" t="s">
        <v>1770</v>
      </c>
      <c r="B1613" s="78">
        <v>8.08</v>
      </c>
      <c r="C1613" s="78">
        <v>8.15</v>
      </c>
      <c r="D1613" s="78">
        <v>8.08</v>
      </c>
      <c r="E1613" s="78">
        <v>8.14</v>
      </c>
      <c r="F1613" s="78">
        <v>3503308</v>
      </c>
      <c r="G1613" s="78">
        <v>8</v>
      </c>
      <c r="H1613" s="78">
        <v>8.02</v>
      </c>
      <c r="I1613" s="78">
        <v>8.07</v>
      </c>
      <c r="J1613" s="78">
        <v>8.01</v>
      </c>
      <c r="K1613" s="78" t="s">
        <v>162</v>
      </c>
      <c r="L1613" s="78">
        <v>0</v>
      </c>
      <c r="M1613" s="78">
        <v>35033.08</v>
      </c>
      <c r="N1613" s="78">
        <v>26084.73</v>
      </c>
      <c r="O1613" s="78">
        <v>33098.639999999999</v>
      </c>
      <c r="P1613" s="78">
        <v>65.92</v>
      </c>
      <c r="Q1613" s="78" t="s">
        <v>162</v>
      </c>
      <c r="R1613" s="78">
        <v>47.72</v>
      </c>
      <c r="S1613" s="78" t="s">
        <v>162</v>
      </c>
      <c r="T1613" s="78">
        <v>1918.35</v>
      </c>
      <c r="U1613" s="78">
        <v>1924</v>
      </c>
      <c r="V1613" s="78">
        <v>1899.96</v>
      </c>
      <c r="W1613" s="78">
        <v>1901.55</v>
      </c>
      <c r="X1613" s="78">
        <v>54561541</v>
      </c>
    </row>
    <row r="1614" spans="1:24" x14ac:dyDescent="0.2">
      <c r="A1614" s="78" t="s">
        <v>1771</v>
      </c>
      <c r="B1614" s="78">
        <v>8.14</v>
      </c>
      <c r="C1614" s="78">
        <v>8.14</v>
      </c>
      <c r="D1614" s="78">
        <v>8.0299999999999994</v>
      </c>
      <c r="E1614" s="78">
        <v>8.09</v>
      </c>
      <c r="F1614" s="78">
        <v>2606854</v>
      </c>
      <c r="G1614" s="78">
        <v>8.0500000000000007</v>
      </c>
      <c r="H1614" s="78">
        <v>8.01</v>
      </c>
      <c r="I1614" s="78">
        <v>8.07</v>
      </c>
      <c r="J1614" s="78">
        <v>8</v>
      </c>
      <c r="K1614" s="78" t="s">
        <v>162</v>
      </c>
      <c r="L1614" s="78">
        <v>0</v>
      </c>
      <c r="M1614" s="78">
        <v>26068.54</v>
      </c>
      <c r="N1614" s="78">
        <v>27151.57</v>
      </c>
      <c r="O1614" s="78">
        <v>28701.25</v>
      </c>
      <c r="P1614" s="78">
        <v>69.41</v>
      </c>
      <c r="Q1614" s="78" t="s">
        <v>162</v>
      </c>
      <c r="R1614" s="78">
        <v>47.94</v>
      </c>
      <c r="S1614" s="78" t="s">
        <v>162</v>
      </c>
      <c r="T1614" s="78">
        <v>1900.87</v>
      </c>
      <c r="U1614" s="78">
        <v>1909.48</v>
      </c>
      <c r="V1614" s="78">
        <v>1889.44</v>
      </c>
      <c r="W1614" s="78">
        <v>1899.99</v>
      </c>
      <c r="X1614" s="78">
        <v>44826495</v>
      </c>
    </row>
    <row r="1615" spans="1:24" x14ac:dyDescent="0.2">
      <c r="A1615" s="78" t="s">
        <v>1772</v>
      </c>
      <c r="B1615" s="78">
        <v>8.09</v>
      </c>
      <c r="C1615" s="78">
        <v>8.1999999999999993</v>
      </c>
      <c r="D1615" s="78">
        <v>8.0399999999999991</v>
      </c>
      <c r="E1615" s="78">
        <v>8.18</v>
      </c>
      <c r="F1615" s="78">
        <v>4454080</v>
      </c>
      <c r="G1615" s="78">
        <v>8.1</v>
      </c>
      <c r="H1615" s="78">
        <v>8.02</v>
      </c>
      <c r="I1615" s="78">
        <v>8.07</v>
      </c>
      <c r="J1615" s="78">
        <v>8</v>
      </c>
      <c r="K1615" s="78" t="s">
        <v>162</v>
      </c>
      <c r="L1615" s="78">
        <v>0</v>
      </c>
      <c r="M1615" s="78">
        <v>44540.800000000003</v>
      </c>
      <c r="N1615" s="78">
        <v>33036.93</v>
      </c>
      <c r="O1615" s="78">
        <v>28980.94</v>
      </c>
      <c r="P1615" s="78">
        <v>75.39</v>
      </c>
      <c r="Q1615" s="78" t="s">
        <v>162</v>
      </c>
      <c r="R1615" s="78">
        <v>48.03</v>
      </c>
      <c r="S1615" s="78" t="s">
        <v>162</v>
      </c>
      <c r="T1615" s="78">
        <v>1901.18</v>
      </c>
      <c r="U1615" s="78">
        <v>1927.02</v>
      </c>
      <c r="V1615" s="78">
        <v>1898.34</v>
      </c>
      <c r="W1615" s="78">
        <v>1926.07</v>
      </c>
      <c r="X1615" s="78">
        <v>47288442</v>
      </c>
    </row>
    <row r="1616" spans="1:24" x14ac:dyDescent="0.2">
      <c r="A1616" s="78" t="s">
        <v>1773</v>
      </c>
      <c r="B1616" s="78">
        <v>8.18</v>
      </c>
      <c r="C1616" s="78">
        <v>8.18</v>
      </c>
      <c r="D1616" s="78">
        <v>7.95</v>
      </c>
      <c r="E1616" s="78">
        <v>7.96</v>
      </c>
      <c r="F1616" s="78">
        <v>4121174</v>
      </c>
      <c r="G1616" s="78">
        <v>8.09</v>
      </c>
      <c r="H1616" s="78">
        <v>8.01</v>
      </c>
      <c r="I1616" s="78">
        <v>8.06</v>
      </c>
      <c r="J1616" s="78">
        <v>8</v>
      </c>
      <c r="K1616" s="78" t="s">
        <v>162</v>
      </c>
      <c r="L1616" s="78">
        <v>0</v>
      </c>
      <c r="M1616" s="78">
        <v>41211.74</v>
      </c>
      <c r="N1616" s="78">
        <v>35995.339999999997</v>
      </c>
      <c r="O1616" s="78">
        <v>30136.22</v>
      </c>
      <c r="P1616" s="78">
        <v>74.02</v>
      </c>
      <c r="Q1616" s="78" t="s">
        <v>162</v>
      </c>
      <c r="R1616" s="78">
        <v>48.27</v>
      </c>
      <c r="S1616" s="78" t="s">
        <v>162</v>
      </c>
      <c r="T1616" s="78">
        <v>1920.94</v>
      </c>
      <c r="U1616" s="78">
        <v>1921.64</v>
      </c>
      <c r="V1616" s="78">
        <v>1882.69</v>
      </c>
      <c r="W1616" s="78">
        <v>1882.69</v>
      </c>
      <c r="X1616" s="78">
        <v>55229016</v>
      </c>
    </row>
    <row r="1617" spans="1:24" x14ac:dyDescent="0.2">
      <c r="A1617" s="78" t="s">
        <v>1774</v>
      </c>
      <c r="B1617" s="78">
        <v>7.93</v>
      </c>
      <c r="C1617" s="78">
        <v>8.01</v>
      </c>
      <c r="D1617" s="78">
        <v>7.93</v>
      </c>
      <c r="E1617" s="78">
        <v>7.96</v>
      </c>
      <c r="F1617" s="78">
        <v>1651034</v>
      </c>
      <c r="G1617" s="78">
        <v>8.07</v>
      </c>
      <c r="H1617" s="78">
        <v>8.01</v>
      </c>
      <c r="I1617" s="78">
        <v>8.0500000000000007</v>
      </c>
      <c r="J1617" s="78">
        <v>8.01</v>
      </c>
      <c r="K1617" s="78" t="s">
        <v>162</v>
      </c>
      <c r="L1617" s="78">
        <v>0</v>
      </c>
      <c r="M1617" s="78">
        <v>16510.34</v>
      </c>
      <c r="N1617" s="78">
        <v>32672.9</v>
      </c>
      <c r="O1617" s="78">
        <v>27598.23</v>
      </c>
      <c r="P1617" s="78">
        <v>75.61</v>
      </c>
      <c r="Q1617" s="78" t="s">
        <v>162</v>
      </c>
      <c r="R1617" s="78">
        <v>44.99</v>
      </c>
      <c r="S1617" s="78" t="s">
        <v>162</v>
      </c>
      <c r="T1617" s="78">
        <v>1876.69</v>
      </c>
      <c r="U1617" s="78">
        <v>1888.62</v>
      </c>
      <c r="V1617" s="78">
        <v>1868.92</v>
      </c>
      <c r="W1617" s="78">
        <v>1876.99</v>
      </c>
      <c r="X1617" s="78">
        <v>33843305</v>
      </c>
    </row>
    <row r="1618" spans="1:24" x14ac:dyDescent="0.2">
      <c r="A1618" s="78" t="s">
        <v>1775</v>
      </c>
      <c r="B1618" s="78">
        <v>7.95</v>
      </c>
      <c r="C1618" s="78">
        <v>8.08</v>
      </c>
      <c r="D1618" s="78">
        <v>7.92</v>
      </c>
      <c r="E1618" s="78">
        <v>7.98</v>
      </c>
      <c r="F1618" s="78">
        <v>3057830</v>
      </c>
      <c r="G1618" s="78">
        <v>8.0299999999999994</v>
      </c>
      <c r="H1618" s="78">
        <v>8.02</v>
      </c>
      <c r="I1618" s="78">
        <v>8.0399999999999991</v>
      </c>
      <c r="J1618" s="78">
        <v>8.01</v>
      </c>
      <c r="K1618" s="78" t="s">
        <v>162</v>
      </c>
      <c r="L1618" s="78">
        <v>0</v>
      </c>
      <c r="M1618" s="78">
        <v>30578.3</v>
      </c>
      <c r="N1618" s="78">
        <v>31781.94</v>
      </c>
      <c r="O1618" s="78">
        <v>28933.34</v>
      </c>
      <c r="P1618" s="78">
        <v>76.73</v>
      </c>
      <c r="Q1618" s="78" t="s">
        <v>162</v>
      </c>
      <c r="R1618" s="78">
        <v>45.86</v>
      </c>
      <c r="S1618" s="78" t="s">
        <v>162</v>
      </c>
      <c r="T1618" s="78">
        <v>1878.29</v>
      </c>
      <c r="U1618" s="78">
        <v>1890.32</v>
      </c>
      <c r="V1618" s="78">
        <v>1867.83</v>
      </c>
      <c r="W1618" s="78">
        <v>1868.16</v>
      </c>
      <c r="X1618" s="78">
        <v>38426017</v>
      </c>
    </row>
    <row r="1619" spans="1:24" x14ac:dyDescent="0.2">
      <c r="A1619" s="78" t="s">
        <v>1776</v>
      </c>
      <c r="B1619" s="78">
        <v>7.98</v>
      </c>
      <c r="C1619" s="78">
        <v>8.02</v>
      </c>
      <c r="D1619" s="78">
        <v>7.86</v>
      </c>
      <c r="E1619" s="78">
        <v>7.89</v>
      </c>
      <c r="F1619" s="78">
        <v>2272380</v>
      </c>
      <c r="G1619" s="78">
        <v>7.99</v>
      </c>
      <c r="H1619" s="78">
        <v>8.02</v>
      </c>
      <c r="I1619" s="78">
        <v>8.0299999999999994</v>
      </c>
      <c r="J1619" s="78">
        <v>8.01</v>
      </c>
      <c r="K1619" s="78" t="s">
        <v>162</v>
      </c>
      <c r="L1619" s="78">
        <v>0</v>
      </c>
      <c r="M1619" s="78">
        <v>22723.8</v>
      </c>
      <c r="N1619" s="78">
        <v>31113</v>
      </c>
      <c r="O1619" s="78">
        <v>29132.28</v>
      </c>
      <c r="P1619" s="78">
        <v>77.25</v>
      </c>
      <c r="Q1619" s="78" t="s">
        <v>162</v>
      </c>
      <c r="R1619" s="78">
        <v>45.51</v>
      </c>
      <c r="S1619" s="78" t="s">
        <v>162</v>
      </c>
      <c r="T1619" s="78">
        <v>1865.93</v>
      </c>
      <c r="U1619" s="78">
        <v>1876.67</v>
      </c>
      <c r="V1619" s="78">
        <v>1855.36</v>
      </c>
      <c r="W1619" s="78">
        <v>1862.61</v>
      </c>
      <c r="X1619" s="78">
        <v>37950222</v>
      </c>
    </row>
    <row r="1620" spans="1:24" x14ac:dyDescent="0.2">
      <c r="A1620" s="78" t="s">
        <v>1777</v>
      </c>
      <c r="B1620" s="78">
        <v>7.85</v>
      </c>
      <c r="C1620" s="78">
        <v>7.92</v>
      </c>
      <c r="D1620" s="78">
        <v>7.82</v>
      </c>
      <c r="E1620" s="78">
        <v>7.91</v>
      </c>
      <c r="F1620" s="78">
        <v>1828410</v>
      </c>
      <c r="G1620" s="78">
        <v>7.94</v>
      </c>
      <c r="H1620" s="78">
        <v>8.02</v>
      </c>
      <c r="I1620" s="78">
        <v>8.02</v>
      </c>
      <c r="J1620" s="78">
        <v>8.01</v>
      </c>
      <c r="K1620" s="78" t="s">
        <v>162</v>
      </c>
      <c r="L1620" s="78">
        <v>0</v>
      </c>
      <c r="M1620" s="78">
        <v>18284.099999999999</v>
      </c>
      <c r="N1620" s="78">
        <v>25861.66</v>
      </c>
      <c r="O1620" s="78">
        <v>29449.29</v>
      </c>
      <c r="P1620" s="78">
        <v>74.78</v>
      </c>
      <c r="Q1620" s="78" t="s">
        <v>162</v>
      </c>
      <c r="R1620" s="78">
        <v>44.13</v>
      </c>
      <c r="S1620" s="78" t="s">
        <v>162</v>
      </c>
      <c r="T1620" s="78">
        <v>1858.62</v>
      </c>
      <c r="U1620" s="78">
        <v>1880.21</v>
      </c>
      <c r="V1620" s="78">
        <v>1856.1</v>
      </c>
      <c r="W1620" s="78">
        <v>1880.21</v>
      </c>
      <c r="X1620" s="78">
        <v>31106954</v>
      </c>
    </row>
    <row r="1621" spans="1:24" x14ac:dyDescent="0.2">
      <c r="A1621" s="78" t="s">
        <v>1778</v>
      </c>
      <c r="B1621" s="78">
        <v>7.89</v>
      </c>
      <c r="C1621" s="78">
        <v>7.95</v>
      </c>
      <c r="D1621" s="78">
        <v>7.86</v>
      </c>
      <c r="E1621" s="78">
        <v>7.94</v>
      </c>
      <c r="F1621" s="78">
        <v>1471813</v>
      </c>
      <c r="G1621" s="78">
        <v>7.94</v>
      </c>
      <c r="H1621" s="78">
        <v>8.02</v>
      </c>
      <c r="I1621" s="78">
        <v>8.01</v>
      </c>
      <c r="J1621" s="78">
        <v>8.02</v>
      </c>
      <c r="K1621" s="78" t="s">
        <v>162</v>
      </c>
      <c r="L1621" s="78">
        <v>0</v>
      </c>
      <c r="M1621" s="78">
        <v>14718.13</v>
      </c>
      <c r="N1621" s="78">
        <v>20562.93</v>
      </c>
      <c r="O1621" s="78">
        <v>28279.14</v>
      </c>
      <c r="P1621" s="78">
        <v>74.13</v>
      </c>
      <c r="Q1621" s="78" t="s">
        <v>162</v>
      </c>
      <c r="R1621" s="78">
        <v>43.7</v>
      </c>
      <c r="S1621" s="78" t="s">
        <v>162</v>
      </c>
      <c r="T1621" s="78">
        <v>1881.41</v>
      </c>
      <c r="U1621" s="78">
        <v>1900.38</v>
      </c>
      <c r="V1621" s="78">
        <v>1878.34</v>
      </c>
      <c r="W1621" s="78">
        <v>1898.76</v>
      </c>
      <c r="X1621" s="78">
        <v>33221669</v>
      </c>
    </row>
    <row r="1622" spans="1:24" x14ac:dyDescent="0.2">
      <c r="A1622" s="78" t="s">
        <v>1779</v>
      </c>
      <c r="B1622" s="78">
        <v>7.92</v>
      </c>
      <c r="C1622" s="78">
        <v>7.94</v>
      </c>
      <c r="D1622" s="78">
        <v>7.84</v>
      </c>
      <c r="E1622" s="78">
        <v>7.9</v>
      </c>
      <c r="F1622" s="78">
        <v>1781596</v>
      </c>
      <c r="G1622" s="78">
        <v>7.92</v>
      </c>
      <c r="H1622" s="78">
        <v>7.99</v>
      </c>
      <c r="I1622" s="78">
        <v>8.01</v>
      </c>
      <c r="J1622" s="78">
        <v>8.02</v>
      </c>
      <c r="K1622" s="78" t="s">
        <v>162</v>
      </c>
      <c r="L1622" s="78">
        <v>0</v>
      </c>
      <c r="M1622" s="78">
        <v>17815.96</v>
      </c>
      <c r="N1622" s="78">
        <v>20824.060000000001</v>
      </c>
      <c r="O1622" s="78">
        <v>26748.48</v>
      </c>
      <c r="P1622" s="78">
        <v>71.8</v>
      </c>
      <c r="Q1622" s="78" t="s">
        <v>162</v>
      </c>
      <c r="R1622" s="78">
        <v>42.47</v>
      </c>
      <c r="S1622" s="78" t="s">
        <v>162</v>
      </c>
      <c r="T1622" s="78">
        <v>1895.44</v>
      </c>
      <c r="U1622" s="78">
        <v>1901.69</v>
      </c>
      <c r="V1622" s="78">
        <v>1882.68</v>
      </c>
      <c r="W1622" s="78">
        <v>1901.69</v>
      </c>
      <c r="X1622" s="78">
        <v>34304096</v>
      </c>
    </row>
    <row r="1623" spans="1:24" x14ac:dyDescent="0.2">
      <c r="A1623" s="78" t="s">
        <v>1780</v>
      </c>
      <c r="B1623" s="78">
        <v>7.92</v>
      </c>
      <c r="C1623" s="78">
        <v>7.95</v>
      </c>
      <c r="D1623" s="78">
        <v>7.88</v>
      </c>
      <c r="E1623" s="78">
        <v>7.94</v>
      </c>
      <c r="F1623" s="78">
        <v>1821762</v>
      </c>
      <c r="G1623" s="78">
        <v>7.92</v>
      </c>
      <c r="H1623" s="78">
        <v>7.97</v>
      </c>
      <c r="I1623" s="78">
        <v>8</v>
      </c>
      <c r="J1623" s="78">
        <v>8.02</v>
      </c>
      <c r="K1623" s="78" t="s">
        <v>162</v>
      </c>
      <c r="L1623" s="78">
        <v>0</v>
      </c>
      <c r="M1623" s="78">
        <v>18217.62</v>
      </c>
      <c r="N1623" s="78">
        <v>18351.919999999998</v>
      </c>
      <c r="O1623" s="78">
        <v>25066.93</v>
      </c>
      <c r="P1623" s="78">
        <v>67.150000000000006</v>
      </c>
      <c r="Q1623" s="78" t="s">
        <v>162</v>
      </c>
      <c r="R1623" s="78">
        <v>42.06</v>
      </c>
      <c r="S1623" s="78" t="s">
        <v>162</v>
      </c>
      <c r="T1623" s="78">
        <v>1898.63</v>
      </c>
      <c r="U1623" s="78">
        <v>1913.26</v>
      </c>
      <c r="V1623" s="78">
        <v>1893.94</v>
      </c>
      <c r="W1623" s="78">
        <v>1913.26</v>
      </c>
      <c r="X1623" s="78">
        <v>32008676</v>
      </c>
    </row>
    <row r="1624" spans="1:24" x14ac:dyDescent="0.2">
      <c r="A1624" s="78" t="s">
        <v>1781</v>
      </c>
      <c r="B1624" s="78">
        <v>7.95</v>
      </c>
      <c r="C1624" s="78">
        <v>8.02</v>
      </c>
      <c r="D1624" s="78">
        <v>7.89</v>
      </c>
      <c r="E1624" s="78">
        <v>8</v>
      </c>
      <c r="F1624" s="78">
        <v>2782194</v>
      </c>
      <c r="G1624" s="78">
        <v>7.94</v>
      </c>
      <c r="H1624" s="78">
        <v>7.97</v>
      </c>
      <c r="I1624" s="78">
        <v>7.99</v>
      </c>
      <c r="J1624" s="78">
        <v>8.02</v>
      </c>
      <c r="K1624" s="78" t="s">
        <v>162</v>
      </c>
      <c r="L1624" s="78">
        <v>0</v>
      </c>
      <c r="M1624" s="78">
        <v>27821.94</v>
      </c>
      <c r="N1624" s="78">
        <v>19371.55</v>
      </c>
      <c r="O1624" s="78">
        <v>25242.27</v>
      </c>
      <c r="P1624" s="78">
        <v>67.19</v>
      </c>
      <c r="Q1624" s="78" t="s">
        <v>162</v>
      </c>
      <c r="R1624" s="78">
        <v>42.29</v>
      </c>
      <c r="S1624" s="78" t="s">
        <v>162</v>
      </c>
      <c r="T1624" s="78">
        <v>1911.85</v>
      </c>
      <c r="U1624" s="78">
        <v>1918.79</v>
      </c>
      <c r="V1624" s="78">
        <v>1902.27</v>
      </c>
      <c r="W1624" s="78">
        <v>1910.72</v>
      </c>
      <c r="X1624" s="78">
        <v>37129737</v>
      </c>
    </row>
    <row r="1625" spans="1:24" x14ac:dyDescent="0.2">
      <c r="A1625" s="78" t="s">
        <v>1782</v>
      </c>
      <c r="B1625" s="78">
        <v>7.96</v>
      </c>
      <c r="C1625" s="78">
        <v>8.01</v>
      </c>
      <c r="D1625" s="78">
        <v>7.85</v>
      </c>
      <c r="E1625" s="78">
        <v>7.89</v>
      </c>
      <c r="F1625" s="78">
        <v>2344563</v>
      </c>
      <c r="G1625" s="78">
        <v>7.93</v>
      </c>
      <c r="H1625" s="78">
        <v>7.94</v>
      </c>
      <c r="I1625" s="78">
        <v>7.98</v>
      </c>
      <c r="J1625" s="78">
        <v>8.02</v>
      </c>
      <c r="K1625" s="78" t="s">
        <v>162</v>
      </c>
      <c r="L1625" s="78">
        <v>0</v>
      </c>
      <c r="M1625" s="78">
        <v>23445.63</v>
      </c>
      <c r="N1625" s="78">
        <v>20403.86</v>
      </c>
      <c r="O1625" s="78">
        <v>23132.76</v>
      </c>
      <c r="P1625" s="78">
        <v>65.760000000000005</v>
      </c>
      <c r="Q1625" s="78" t="s">
        <v>162</v>
      </c>
      <c r="R1625" s="78">
        <v>41.13</v>
      </c>
      <c r="S1625" s="78" t="s">
        <v>162</v>
      </c>
      <c r="T1625" s="78">
        <v>1909.57</v>
      </c>
      <c r="U1625" s="78">
        <v>1910.93</v>
      </c>
      <c r="V1625" s="78">
        <v>1895.26</v>
      </c>
      <c r="W1625" s="78">
        <v>1896.22</v>
      </c>
      <c r="X1625" s="78">
        <v>33676192</v>
      </c>
    </row>
    <row r="1626" spans="1:24" x14ac:dyDescent="0.2">
      <c r="A1626" s="78" t="s">
        <v>1783</v>
      </c>
      <c r="B1626" s="78">
        <v>7.89</v>
      </c>
      <c r="C1626" s="78">
        <v>7.92</v>
      </c>
      <c r="D1626" s="78">
        <v>7.62</v>
      </c>
      <c r="E1626" s="78">
        <v>7.69</v>
      </c>
      <c r="F1626" s="78">
        <v>4716946</v>
      </c>
      <c r="G1626" s="78">
        <v>7.88</v>
      </c>
      <c r="H1626" s="78">
        <v>7.91</v>
      </c>
      <c r="I1626" s="78">
        <v>7.96</v>
      </c>
      <c r="J1626" s="78">
        <v>8.01</v>
      </c>
      <c r="K1626" s="78" t="s">
        <v>162</v>
      </c>
      <c r="L1626" s="78">
        <v>0</v>
      </c>
      <c r="M1626" s="78">
        <v>47169.46</v>
      </c>
      <c r="N1626" s="78">
        <v>26894.12</v>
      </c>
      <c r="O1626" s="78">
        <v>23728.53</v>
      </c>
      <c r="P1626" s="78">
        <v>59.02</v>
      </c>
      <c r="Q1626" s="78" t="s">
        <v>162</v>
      </c>
      <c r="R1626" s="78">
        <v>44.75</v>
      </c>
      <c r="S1626" s="78" t="s">
        <v>162</v>
      </c>
      <c r="T1626" s="78">
        <v>1894.86</v>
      </c>
      <c r="U1626" s="78">
        <v>1902.05</v>
      </c>
      <c r="V1626" s="78">
        <v>1848.04</v>
      </c>
      <c r="W1626" s="78">
        <v>1855.99</v>
      </c>
      <c r="X1626" s="78">
        <v>45174416</v>
      </c>
    </row>
    <row r="1627" spans="1:24" x14ac:dyDescent="0.2">
      <c r="A1627" s="78" t="s">
        <v>1784</v>
      </c>
      <c r="B1627" s="78">
        <v>7.69</v>
      </c>
      <c r="C1627" s="78">
        <v>7.74</v>
      </c>
      <c r="D1627" s="78">
        <v>7.63</v>
      </c>
      <c r="E1627" s="78">
        <v>7.72</v>
      </c>
      <c r="F1627" s="78">
        <v>1887941</v>
      </c>
      <c r="G1627" s="78">
        <v>7.85</v>
      </c>
      <c r="H1627" s="78">
        <v>7.89</v>
      </c>
      <c r="I1627" s="78">
        <v>7.95</v>
      </c>
      <c r="J1627" s="78">
        <v>8.01</v>
      </c>
      <c r="K1627" s="78" t="s">
        <v>162</v>
      </c>
      <c r="L1627" s="78">
        <v>0</v>
      </c>
      <c r="M1627" s="78">
        <v>18879.41</v>
      </c>
      <c r="N1627" s="78">
        <v>27106.81</v>
      </c>
      <c r="O1627" s="78">
        <v>23965.439999999999</v>
      </c>
      <c r="P1627" s="78">
        <v>58.32</v>
      </c>
      <c r="Q1627" s="78" t="s">
        <v>162</v>
      </c>
      <c r="R1627" s="78">
        <v>41.64</v>
      </c>
      <c r="S1627" s="78" t="s">
        <v>162</v>
      </c>
      <c r="T1627" s="78">
        <v>1855.94</v>
      </c>
      <c r="U1627" s="78">
        <v>1869.79</v>
      </c>
      <c r="V1627" s="78">
        <v>1855.23</v>
      </c>
      <c r="W1627" s="78">
        <v>1869.79</v>
      </c>
      <c r="X1627" s="78">
        <v>30424371</v>
      </c>
    </row>
    <row r="1628" spans="1:24" x14ac:dyDescent="0.2">
      <c r="A1628" s="78" t="s">
        <v>1785</v>
      </c>
      <c r="B1628" s="78">
        <v>7.72</v>
      </c>
      <c r="C1628" s="78">
        <v>7.87</v>
      </c>
      <c r="D1628" s="78">
        <v>7.68</v>
      </c>
      <c r="E1628" s="78">
        <v>7.81</v>
      </c>
      <c r="F1628" s="78">
        <v>3642135</v>
      </c>
      <c r="G1628" s="78">
        <v>7.82</v>
      </c>
      <c r="H1628" s="78">
        <v>7.87</v>
      </c>
      <c r="I1628" s="78">
        <v>7.94</v>
      </c>
      <c r="J1628" s="78">
        <v>8.01</v>
      </c>
      <c r="K1628" s="78" t="s">
        <v>162</v>
      </c>
      <c r="L1628" s="78">
        <v>0</v>
      </c>
      <c r="M1628" s="78">
        <v>36421.35</v>
      </c>
      <c r="N1628" s="78">
        <v>30747.56</v>
      </c>
      <c r="O1628" s="78">
        <v>24549.74</v>
      </c>
      <c r="P1628" s="78">
        <v>61.63</v>
      </c>
      <c r="Q1628" s="78" t="s">
        <v>162</v>
      </c>
      <c r="R1628" s="78">
        <v>43.71</v>
      </c>
      <c r="S1628" s="78" t="s">
        <v>162</v>
      </c>
      <c r="T1628" s="78">
        <v>1867.99</v>
      </c>
      <c r="U1628" s="78">
        <v>1881.49</v>
      </c>
      <c r="V1628" s="78">
        <v>1866.52</v>
      </c>
      <c r="W1628" s="78">
        <v>1872.75</v>
      </c>
      <c r="X1628" s="78">
        <v>33746366</v>
      </c>
    </row>
    <row r="1629" spans="1:24" x14ac:dyDescent="0.2">
      <c r="A1629" s="78" t="s">
        <v>1786</v>
      </c>
      <c r="B1629" s="78">
        <v>7.78</v>
      </c>
      <c r="C1629" s="78">
        <v>7.81</v>
      </c>
      <c r="D1629" s="78">
        <v>7.69</v>
      </c>
      <c r="E1629" s="78">
        <v>7.69</v>
      </c>
      <c r="F1629" s="78">
        <v>1951760</v>
      </c>
      <c r="G1629" s="78">
        <v>7.76</v>
      </c>
      <c r="H1629" s="78">
        <v>7.85</v>
      </c>
      <c r="I1629" s="78">
        <v>7.93</v>
      </c>
      <c r="J1629" s="78">
        <v>8.01</v>
      </c>
      <c r="K1629" s="78" t="s">
        <v>162</v>
      </c>
      <c r="L1629" s="78">
        <v>0</v>
      </c>
      <c r="M1629" s="78">
        <v>19517.599999999999</v>
      </c>
      <c r="N1629" s="78">
        <v>29086.69</v>
      </c>
      <c r="O1629" s="78">
        <v>24229.119999999999</v>
      </c>
      <c r="P1629" s="78">
        <v>57.12</v>
      </c>
      <c r="Q1629" s="78" t="s">
        <v>162</v>
      </c>
      <c r="R1629" s="78">
        <v>43.53</v>
      </c>
      <c r="S1629" s="78" t="s">
        <v>162</v>
      </c>
      <c r="T1629" s="78">
        <v>1869.72</v>
      </c>
      <c r="U1629" s="78">
        <v>1869.72</v>
      </c>
      <c r="V1629" s="78">
        <v>1847.41</v>
      </c>
      <c r="W1629" s="78">
        <v>1847.56</v>
      </c>
      <c r="X1629" s="78">
        <v>36142295</v>
      </c>
    </row>
    <row r="1630" spans="1:24" x14ac:dyDescent="0.2">
      <c r="A1630" s="78" t="s">
        <v>1787</v>
      </c>
      <c r="B1630" s="78">
        <v>7.66</v>
      </c>
      <c r="C1630" s="78">
        <v>7.71</v>
      </c>
      <c r="D1630" s="78">
        <v>7.56</v>
      </c>
      <c r="E1630" s="78">
        <v>7.58</v>
      </c>
      <c r="F1630" s="78">
        <v>1910462</v>
      </c>
      <c r="G1630" s="78">
        <v>7.7</v>
      </c>
      <c r="H1630" s="78">
        <v>7.82</v>
      </c>
      <c r="I1630" s="78">
        <v>7.92</v>
      </c>
      <c r="J1630" s="78">
        <v>8</v>
      </c>
      <c r="K1630" s="78" t="s">
        <v>162</v>
      </c>
      <c r="L1630" s="78">
        <v>0</v>
      </c>
      <c r="M1630" s="78">
        <v>19104.62</v>
      </c>
      <c r="N1630" s="78">
        <v>28218.49</v>
      </c>
      <c r="O1630" s="78">
        <v>24311.17</v>
      </c>
      <c r="P1630" s="78">
        <v>56.52</v>
      </c>
      <c r="Q1630" s="78" t="s">
        <v>162</v>
      </c>
      <c r="R1630" s="78">
        <v>43.3</v>
      </c>
      <c r="S1630" s="78" t="s">
        <v>162</v>
      </c>
      <c r="T1630" s="78">
        <v>1843.8</v>
      </c>
      <c r="U1630" s="78">
        <v>1856.22</v>
      </c>
      <c r="V1630" s="78">
        <v>1825.29</v>
      </c>
      <c r="W1630" s="78">
        <v>1832.97</v>
      </c>
      <c r="X1630" s="78">
        <v>34622489</v>
      </c>
    </row>
    <row r="1631" spans="1:24" x14ac:dyDescent="0.2">
      <c r="A1631" s="78" t="s">
        <v>1788</v>
      </c>
      <c r="B1631" s="78">
        <v>7.61</v>
      </c>
      <c r="C1631" s="78">
        <v>7.69</v>
      </c>
      <c r="D1631" s="78">
        <v>7.56</v>
      </c>
      <c r="E1631" s="78">
        <v>7.68</v>
      </c>
      <c r="F1631" s="78">
        <v>1447470</v>
      </c>
      <c r="G1631" s="78">
        <v>7.7</v>
      </c>
      <c r="H1631" s="78">
        <v>7.79</v>
      </c>
      <c r="I1631" s="78">
        <v>7.9</v>
      </c>
      <c r="J1631" s="78">
        <v>8</v>
      </c>
      <c r="K1631" s="78" t="s">
        <v>162</v>
      </c>
      <c r="L1631" s="78">
        <v>0</v>
      </c>
      <c r="M1631" s="78">
        <v>14474.7</v>
      </c>
      <c r="N1631" s="78">
        <v>21679.54</v>
      </c>
      <c r="O1631" s="78">
        <v>24286.83</v>
      </c>
      <c r="P1631" s="78">
        <v>54.46</v>
      </c>
      <c r="Q1631" s="78" t="s">
        <v>162</v>
      </c>
      <c r="R1631" s="78">
        <v>46.33</v>
      </c>
      <c r="S1631" s="78" t="s">
        <v>162</v>
      </c>
      <c r="T1631" s="78">
        <v>1831.9</v>
      </c>
      <c r="U1631" s="78">
        <v>1850.3</v>
      </c>
      <c r="V1631" s="78">
        <v>1818.41</v>
      </c>
      <c r="W1631" s="78">
        <v>1850.3</v>
      </c>
      <c r="X1631" s="78">
        <v>32860325</v>
      </c>
    </row>
    <row r="1632" spans="1:24" x14ac:dyDescent="0.2">
      <c r="A1632" s="78" t="s">
        <v>1789</v>
      </c>
      <c r="B1632" s="78">
        <v>7.66</v>
      </c>
      <c r="C1632" s="78">
        <v>7.68</v>
      </c>
      <c r="D1632" s="78">
        <v>7.62</v>
      </c>
      <c r="E1632" s="78">
        <v>7.66</v>
      </c>
      <c r="F1632" s="78">
        <v>1447653</v>
      </c>
      <c r="G1632" s="78">
        <v>7.68</v>
      </c>
      <c r="H1632" s="78">
        <v>7.77</v>
      </c>
      <c r="I1632" s="78">
        <v>7.88</v>
      </c>
      <c r="J1632" s="78">
        <v>7.99</v>
      </c>
      <c r="K1632" s="78" t="s">
        <v>162</v>
      </c>
      <c r="L1632" s="78">
        <v>0</v>
      </c>
      <c r="M1632" s="78">
        <v>14476.53</v>
      </c>
      <c r="N1632" s="78">
        <v>20798.96</v>
      </c>
      <c r="O1632" s="78">
        <v>23952.89</v>
      </c>
      <c r="P1632" s="78">
        <v>51.92</v>
      </c>
      <c r="Q1632" s="78" t="s">
        <v>162</v>
      </c>
      <c r="R1632" s="78">
        <v>45.38</v>
      </c>
      <c r="S1632" s="78" t="s">
        <v>162</v>
      </c>
      <c r="T1632" s="78">
        <v>1849.32</v>
      </c>
      <c r="U1632" s="78">
        <v>1859.11</v>
      </c>
      <c r="V1632" s="78">
        <v>1843.92</v>
      </c>
      <c r="W1632" s="78">
        <v>1859.07</v>
      </c>
      <c r="X1632" s="78">
        <v>35446553</v>
      </c>
    </row>
    <row r="1633" spans="1:24" x14ac:dyDescent="0.2">
      <c r="A1633" s="78" t="s">
        <v>1790</v>
      </c>
      <c r="B1633" s="78">
        <v>7.66</v>
      </c>
      <c r="C1633" s="78">
        <v>7.77</v>
      </c>
      <c r="D1633" s="78">
        <v>7.63</v>
      </c>
      <c r="E1633" s="78">
        <v>7.73</v>
      </c>
      <c r="F1633" s="78">
        <v>1757205</v>
      </c>
      <c r="G1633" s="78">
        <v>7.67</v>
      </c>
      <c r="H1633" s="78">
        <v>7.74</v>
      </c>
      <c r="I1633" s="78">
        <v>7.86</v>
      </c>
      <c r="J1633" s="78">
        <v>7.99</v>
      </c>
      <c r="K1633" s="78" t="s">
        <v>162</v>
      </c>
      <c r="L1633" s="78">
        <v>0</v>
      </c>
      <c r="M1633" s="78">
        <v>17572.05</v>
      </c>
      <c r="N1633" s="78">
        <v>17029.099999999999</v>
      </c>
      <c r="O1633" s="78">
        <v>23888.33</v>
      </c>
      <c r="P1633" s="78">
        <v>54.75</v>
      </c>
      <c r="Q1633" s="78" t="s">
        <v>162</v>
      </c>
      <c r="R1633" s="78">
        <v>47.36</v>
      </c>
      <c r="S1633" s="78" t="s">
        <v>162</v>
      </c>
      <c r="T1633" s="78">
        <v>1858.64</v>
      </c>
      <c r="U1633" s="78">
        <v>1881.05</v>
      </c>
      <c r="V1633" s="78">
        <v>1856.39</v>
      </c>
      <c r="W1633" s="78">
        <v>1866.14</v>
      </c>
      <c r="X1633" s="78">
        <v>41798819</v>
      </c>
    </row>
    <row r="1634" spans="1:24" x14ac:dyDescent="0.2">
      <c r="A1634" s="78" t="s">
        <v>1791</v>
      </c>
      <c r="B1634" s="78">
        <v>7.73</v>
      </c>
      <c r="C1634" s="78">
        <v>7.83</v>
      </c>
      <c r="D1634" s="78">
        <v>7.7</v>
      </c>
      <c r="E1634" s="78">
        <v>7.75</v>
      </c>
      <c r="F1634" s="78">
        <v>1948340</v>
      </c>
      <c r="G1634" s="78">
        <v>7.68</v>
      </c>
      <c r="H1634" s="78">
        <v>7.72</v>
      </c>
      <c r="I1634" s="78">
        <v>7.84</v>
      </c>
      <c r="J1634" s="78">
        <v>7.99</v>
      </c>
      <c r="K1634" s="78" t="s">
        <v>162</v>
      </c>
      <c r="L1634" s="78">
        <v>0</v>
      </c>
      <c r="M1634" s="78">
        <v>19483.400000000001</v>
      </c>
      <c r="N1634" s="78">
        <v>17022.259999999998</v>
      </c>
      <c r="O1634" s="78">
        <v>23054.47</v>
      </c>
      <c r="P1634" s="78">
        <v>49.53</v>
      </c>
      <c r="Q1634" s="78" t="s">
        <v>162</v>
      </c>
      <c r="R1634" s="78">
        <v>46.2</v>
      </c>
      <c r="S1634" s="78" t="s">
        <v>162</v>
      </c>
      <c r="T1634" s="78">
        <v>1864.25</v>
      </c>
      <c r="U1634" s="78">
        <v>1884.11</v>
      </c>
      <c r="V1634" s="78">
        <v>1858.73</v>
      </c>
      <c r="W1634" s="78">
        <v>1884.11</v>
      </c>
      <c r="X1634" s="78">
        <v>38871109</v>
      </c>
    </row>
    <row r="1635" spans="1:24" x14ac:dyDescent="0.2">
      <c r="A1635" s="78" t="s">
        <v>1792</v>
      </c>
      <c r="B1635" s="78">
        <v>7.75</v>
      </c>
      <c r="C1635" s="78">
        <v>7.75</v>
      </c>
      <c r="D1635" s="78">
        <v>7.64</v>
      </c>
      <c r="E1635" s="78">
        <v>7.67</v>
      </c>
      <c r="F1635" s="78">
        <v>2184120</v>
      </c>
      <c r="G1635" s="78">
        <v>7.7</v>
      </c>
      <c r="H1635" s="78">
        <v>7.7</v>
      </c>
      <c r="I1635" s="78">
        <v>7.82</v>
      </c>
      <c r="J1635" s="78">
        <v>7.99</v>
      </c>
      <c r="K1635" s="78" t="s">
        <v>162</v>
      </c>
      <c r="L1635" s="78">
        <v>0</v>
      </c>
      <c r="M1635" s="78">
        <v>21841.200000000001</v>
      </c>
      <c r="N1635" s="78">
        <v>17569.580000000002</v>
      </c>
      <c r="O1635" s="78">
        <v>22894.03</v>
      </c>
      <c r="P1635" s="78">
        <v>40.24</v>
      </c>
      <c r="Q1635" s="78" t="s">
        <v>162</v>
      </c>
      <c r="R1635" s="78">
        <v>43.77</v>
      </c>
      <c r="S1635" s="78" t="s">
        <v>162</v>
      </c>
      <c r="T1635" s="78">
        <v>1882.72</v>
      </c>
      <c r="U1635" s="78">
        <v>1905.06</v>
      </c>
      <c r="V1635" s="78">
        <v>1882.28</v>
      </c>
      <c r="W1635" s="78">
        <v>1900.63</v>
      </c>
      <c r="X1635" s="78">
        <v>42308016</v>
      </c>
    </row>
    <row r="1636" spans="1:24" x14ac:dyDescent="0.2">
      <c r="A1636" s="78" t="s">
        <v>1793</v>
      </c>
      <c r="B1636" s="78">
        <v>7.64</v>
      </c>
      <c r="C1636" s="78">
        <v>7.92</v>
      </c>
      <c r="D1636" s="78">
        <v>7.64</v>
      </c>
      <c r="E1636" s="78">
        <v>7.75</v>
      </c>
      <c r="F1636" s="78">
        <v>3016100</v>
      </c>
      <c r="G1636" s="78">
        <v>7.71</v>
      </c>
      <c r="H1636" s="78">
        <v>7.7</v>
      </c>
      <c r="I1636" s="78">
        <v>7.81</v>
      </c>
      <c r="J1636" s="78">
        <v>7.99</v>
      </c>
      <c r="K1636" s="78" t="s">
        <v>162</v>
      </c>
      <c r="L1636" s="78">
        <v>0</v>
      </c>
      <c r="M1636" s="78">
        <v>30161</v>
      </c>
      <c r="N1636" s="78">
        <v>20706.84</v>
      </c>
      <c r="O1636" s="78">
        <v>21193.19</v>
      </c>
      <c r="P1636" s="78">
        <v>44.48</v>
      </c>
      <c r="Q1636" s="78" t="s">
        <v>162</v>
      </c>
      <c r="R1636" s="78">
        <v>45.41</v>
      </c>
      <c r="S1636" s="78" t="s">
        <v>162</v>
      </c>
      <c r="T1636" s="78">
        <v>1904.58</v>
      </c>
      <c r="U1636" s="78">
        <v>1911.17</v>
      </c>
      <c r="V1636" s="78">
        <v>1895.87</v>
      </c>
      <c r="W1636" s="78">
        <v>1906.44</v>
      </c>
      <c r="X1636" s="78">
        <v>43329133</v>
      </c>
    </row>
    <row r="1637" spans="1:24" x14ac:dyDescent="0.2">
      <c r="A1637" s="78" t="s">
        <v>1794</v>
      </c>
      <c r="B1637" s="78">
        <v>7.71</v>
      </c>
      <c r="C1637" s="78">
        <v>7.76</v>
      </c>
      <c r="D1637" s="78">
        <v>7.63</v>
      </c>
      <c r="E1637" s="78">
        <v>7.71</v>
      </c>
      <c r="F1637" s="78">
        <v>2121726</v>
      </c>
      <c r="G1637" s="78">
        <v>7.72</v>
      </c>
      <c r="H1637" s="78">
        <v>7.7</v>
      </c>
      <c r="I1637" s="78">
        <v>7.79</v>
      </c>
      <c r="J1637" s="78">
        <v>7.99</v>
      </c>
      <c r="K1637" s="78" t="s">
        <v>162</v>
      </c>
      <c r="L1637" s="78">
        <v>0</v>
      </c>
      <c r="M1637" s="78">
        <v>21217.26</v>
      </c>
      <c r="N1637" s="78">
        <v>22054.98</v>
      </c>
      <c r="O1637" s="78">
        <v>21426.97</v>
      </c>
      <c r="P1637" s="78">
        <v>45.11</v>
      </c>
      <c r="Q1637" s="78" t="s">
        <v>162</v>
      </c>
      <c r="R1637" s="78">
        <v>45.22</v>
      </c>
      <c r="S1637" s="78" t="s">
        <v>162</v>
      </c>
      <c r="T1637" s="78">
        <v>1908.04</v>
      </c>
      <c r="U1637" s="78">
        <v>1912.49</v>
      </c>
      <c r="V1637" s="78">
        <v>1888.86</v>
      </c>
      <c r="W1637" s="78">
        <v>1896.72</v>
      </c>
      <c r="X1637" s="78">
        <v>44263376</v>
      </c>
    </row>
    <row r="1638" spans="1:24" x14ac:dyDescent="0.2">
      <c r="A1638" s="78" t="s">
        <v>1795</v>
      </c>
      <c r="B1638" s="78">
        <v>7.72</v>
      </c>
      <c r="C1638" s="78">
        <v>7.72</v>
      </c>
      <c r="D1638" s="78">
        <v>7.62</v>
      </c>
      <c r="E1638" s="78">
        <v>7.69</v>
      </c>
      <c r="F1638" s="78">
        <v>1779340</v>
      </c>
      <c r="G1638" s="78">
        <v>7.71</v>
      </c>
      <c r="H1638" s="78">
        <v>7.69</v>
      </c>
      <c r="I1638" s="78">
        <v>7.78</v>
      </c>
      <c r="J1638" s="78">
        <v>7.98</v>
      </c>
      <c r="K1638" s="78" t="s">
        <v>162</v>
      </c>
      <c r="L1638" s="78">
        <v>0</v>
      </c>
      <c r="M1638" s="78">
        <v>17793.400000000001</v>
      </c>
      <c r="N1638" s="78">
        <v>22099.25</v>
      </c>
      <c r="O1638" s="78">
        <v>19564.18</v>
      </c>
      <c r="P1638" s="78">
        <v>40.630000000000003</v>
      </c>
      <c r="Q1638" s="78" t="s">
        <v>162</v>
      </c>
      <c r="R1638" s="78">
        <v>48.25</v>
      </c>
      <c r="S1638" s="78" t="s">
        <v>162</v>
      </c>
      <c r="T1638" s="78">
        <v>1892.65</v>
      </c>
      <c r="U1638" s="78">
        <v>1894.61</v>
      </c>
      <c r="V1638" s="78">
        <v>1861.59</v>
      </c>
      <c r="W1638" s="78">
        <v>1868.08</v>
      </c>
      <c r="X1638" s="78">
        <v>37304752</v>
      </c>
    </row>
    <row r="1639" spans="1:24" x14ac:dyDescent="0.2">
      <c r="A1639" s="78" t="s">
        <v>1796</v>
      </c>
      <c r="B1639" s="78">
        <v>7.69</v>
      </c>
      <c r="C1639" s="78">
        <v>7.8</v>
      </c>
      <c r="D1639" s="78">
        <v>7.64</v>
      </c>
      <c r="E1639" s="78">
        <v>7.77</v>
      </c>
      <c r="F1639" s="78">
        <v>2494498</v>
      </c>
      <c r="G1639" s="78">
        <v>7.72</v>
      </c>
      <c r="H1639" s="78">
        <v>7.7</v>
      </c>
      <c r="I1639" s="78">
        <v>7.77</v>
      </c>
      <c r="J1639" s="78">
        <v>7.98</v>
      </c>
      <c r="K1639" s="78" t="s">
        <v>162</v>
      </c>
      <c r="L1639" s="78">
        <v>0</v>
      </c>
      <c r="M1639" s="78">
        <v>24944.98</v>
      </c>
      <c r="N1639" s="78">
        <v>23191.57</v>
      </c>
      <c r="O1639" s="78">
        <v>20106.91</v>
      </c>
      <c r="P1639" s="78">
        <v>53.47</v>
      </c>
      <c r="Q1639" s="78" t="s">
        <v>162</v>
      </c>
      <c r="R1639" s="78">
        <v>51.52</v>
      </c>
      <c r="S1639" s="78" t="s">
        <v>162</v>
      </c>
      <c r="T1639" s="78">
        <v>1865.72</v>
      </c>
      <c r="U1639" s="78">
        <v>1883.02</v>
      </c>
      <c r="V1639" s="78">
        <v>1859.77</v>
      </c>
      <c r="W1639" s="78">
        <v>1878.26</v>
      </c>
      <c r="X1639" s="78">
        <v>33919882</v>
      </c>
    </row>
    <row r="1640" spans="1:24" x14ac:dyDescent="0.2">
      <c r="A1640" s="78" t="s">
        <v>1797</v>
      </c>
      <c r="B1640" s="78">
        <v>7.73</v>
      </c>
      <c r="C1640" s="78">
        <v>7.77</v>
      </c>
      <c r="D1640" s="78">
        <v>7.41</v>
      </c>
      <c r="E1640" s="78">
        <v>7.5</v>
      </c>
      <c r="F1640" s="78">
        <v>3304080</v>
      </c>
      <c r="G1640" s="78">
        <v>7.68</v>
      </c>
      <c r="H1640" s="78">
        <v>7.69</v>
      </c>
      <c r="I1640" s="78">
        <v>7.75</v>
      </c>
      <c r="J1640" s="78">
        <v>7.96</v>
      </c>
      <c r="K1640" s="78" t="s">
        <v>162</v>
      </c>
      <c r="L1640" s="78">
        <v>0</v>
      </c>
      <c r="M1640" s="78">
        <v>33040.800000000003</v>
      </c>
      <c r="N1640" s="78">
        <v>25431.49</v>
      </c>
      <c r="O1640" s="78">
        <v>21500.53</v>
      </c>
      <c r="P1640" s="78">
        <v>46.2</v>
      </c>
      <c r="Q1640" s="78" t="s">
        <v>162</v>
      </c>
      <c r="R1640" s="78">
        <v>50.41</v>
      </c>
      <c r="S1640" s="78" t="s">
        <v>162</v>
      </c>
      <c r="T1640" s="78">
        <v>1879.43</v>
      </c>
      <c r="U1640" s="78">
        <v>1884.02</v>
      </c>
      <c r="V1640" s="78">
        <v>1831.01</v>
      </c>
      <c r="W1640" s="78">
        <v>1833.9</v>
      </c>
      <c r="X1640" s="78">
        <v>48941244</v>
      </c>
    </row>
    <row r="1641" spans="1:24" x14ac:dyDescent="0.2">
      <c r="A1641" s="78" t="s">
        <v>1798</v>
      </c>
      <c r="B1641" s="78">
        <v>7.5</v>
      </c>
      <c r="C1641" s="78">
        <v>7.5</v>
      </c>
      <c r="D1641" s="78">
        <v>7.3</v>
      </c>
      <c r="E1641" s="78">
        <v>7.44</v>
      </c>
      <c r="F1641" s="78">
        <v>2289340</v>
      </c>
      <c r="G1641" s="78">
        <v>7.62</v>
      </c>
      <c r="H1641" s="78">
        <v>7.67</v>
      </c>
      <c r="I1641" s="78">
        <v>7.73</v>
      </c>
      <c r="J1641" s="78">
        <v>7.95</v>
      </c>
      <c r="K1641" s="78" t="s">
        <v>162</v>
      </c>
      <c r="L1641" s="78">
        <v>0</v>
      </c>
      <c r="M1641" s="78">
        <v>22893.4</v>
      </c>
      <c r="N1641" s="78">
        <v>23977.97</v>
      </c>
      <c r="O1641" s="78">
        <v>22342.400000000001</v>
      </c>
      <c r="P1641" s="78">
        <v>42.85</v>
      </c>
      <c r="Q1641" s="78" t="s">
        <v>162</v>
      </c>
      <c r="R1641" s="78">
        <v>48.09</v>
      </c>
      <c r="S1641" s="78" t="s">
        <v>162</v>
      </c>
      <c r="T1641" s="78">
        <v>1819.17</v>
      </c>
      <c r="U1641" s="78">
        <v>1859.75</v>
      </c>
      <c r="V1641" s="78">
        <v>1795.69</v>
      </c>
      <c r="W1641" s="78">
        <v>1859.75</v>
      </c>
      <c r="X1641" s="78">
        <v>34647990</v>
      </c>
    </row>
    <row r="1642" spans="1:24" x14ac:dyDescent="0.2">
      <c r="A1642" s="78" t="s">
        <v>1799</v>
      </c>
      <c r="B1642" s="78">
        <v>7.44</v>
      </c>
      <c r="C1642" s="78">
        <v>7.46</v>
      </c>
      <c r="D1642" s="78">
        <v>7.31</v>
      </c>
      <c r="E1642" s="78">
        <v>7.35</v>
      </c>
      <c r="F1642" s="78">
        <v>1750660</v>
      </c>
      <c r="G1642" s="78">
        <v>7.55</v>
      </c>
      <c r="H1642" s="78">
        <v>7.64</v>
      </c>
      <c r="I1642" s="78">
        <v>7.7</v>
      </c>
      <c r="J1642" s="78">
        <v>7.94</v>
      </c>
      <c r="K1642" s="78" t="s">
        <v>162</v>
      </c>
      <c r="L1642" s="78">
        <v>0</v>
      </c>
      <c r="M1642" s="78">
        <v>17506.599999999999</v>
      </c>
      <c r="N1642" s="78">
        <v>23235.84</v>
      </c>
      <c r="O1642" s="78">
        <v>22645.41</v>
      </c>
      <c r="P1642" s="78">
        <v>27.34</v>
      </c>
      <c r="Q1642" s="78" t="s">
        <v>162</v>
      </c>
      <c r="R1642" s="78">
        <v>43.19</v>
      </c>
      <c r="S1642" s="78" t="s">
        <v>162</v>
      </c>
      <c r="T1642" s="78">
        <v>1856.73</v>
      </c>
      <c r="U1642" s="78">
        <v>1871.71</v>
      </c>
      <c r="V1642" s="78">
        <v>1844.42</v>
      </c>
      <c r="W1642" s="78">
        <v>1856.96</v>
      </c>
      <c r="X1642" s="78">
        <v>36583815</v>
      </c>
    </row>
    <row r="1643" spans="1:24" x14ac:dyDescent="0.2">
      <c r="A1643" s="78" t="s">
        <v>1800</v>
      </c>
      <c r="B1643" s="78">
        <v>7.36</v>
      </c>
      <c r="C1643" s="78">
        <v>7.4</v>
      </c>
      <c r="D1643" s="78">
        <v>7.33</v>
      </c>
      <c r="E1643" s="78">
        <v>7.36</v>
      </c>
      <c r="F1643" s="78">
        <v>1426200</v>
      </c>
      <c r="G1643" s="78">
        <v>7.48</v>
      </c>
      <c r="H1643" s="78">
        <v>7.6</v>
      </c>
      <c r="I1643" s="78">
        <v>7.67</v>
      </c>
      <c r="J1643" s="78">
        <v>7.93</v>
      </c>
      <c r="K1643" s="78" t="s">
        <v>162</v>
      </c>
      <c r="L1643" s="78">
        <v>0</v>
      </c>
      <c r="M1643" s="78">
        <v>14262</v>
      </c>
      <c r="N1643" s="78">
        <v>22529.56</v>
      </c>
      <c r="O1643" s="78">
        <v>22314.400000000001</v>
      </c>
      <c r="P1643" s="78">
        <v>27.58</v>
      </c>
      <c r="Q1643" s="78" t="s">
        <v>162</v>
      </c>
      <c r="R1643" s="78">
        <v>45.48</v>
      </c>
      <c r="S1643" s="78" t="s">
        <v>162</v>
      </c>
      <c r="T1643" s="78">
        <v>1854.58</v>
      </c>
      <c r="U1643" s="78">
        <v>1867.79</v>
      </c>
      <c r="V1643" s="78">
        <v>1837.3</v>
      </c>
      <c r="W1643" s="78">
        <v>1853.38</v>
      </c>
      <c r="X1643" s="78">
        <v>37662686</v>
      </c>
    </row>
    <row r="1644" spans="1:24" x14ac:dyDescent="0.2">
      <c r="A1644" s="78" t="s">
        <v>1801</v>
      </c>
      <c r="B1644" s="78">
        <v>7.37</v>
      </c>
      <c r="C1644" s="78">
        <v>7.37</v>
      </c>
      <c r="D1644" s="78">
        <v>7.16</v>
      </c>
      <c r="E1644" s="78">
        <v>7.16</v>
      </c>
      <c r="F1644" s="78">
        <v>1884028</v>
      </c>
      <c r="G1644" s="78">
        <v>7.36</v>
      </c>
      <c r="H1644" s="78">
        <v>7.54</v>
      </c>
      <c r="I1644" s="78">
        <v>7.63</v>
      </c>
      <c r="J1644" s="78">
        <v>7.91</v>
      </c>
      <c r="K1644" s="78" t="s">
        <v>162</v>
      </c>
      <c r="L1644" s="78">
        <v>0</v>
      </c>
      <c r="M1644" s="78">
        <v>18840.28</v>
      </c>
      <c r="N1644" s="78">
        <v>21308.62</v>
      </c>
      <c r="O1644" s="78">
        <v>22250.09</v>
      </c>
      <c r="P1644" s="78">
        <v>30.26</v>
      </c>
      <c r="Q1644" s="78" t="s">
        <v>162</v>
      </c>
      <c r="R1644" s="78">
        <v>38.549999999999997</v>
      </c>
      <c r="S1644" s="78" t="s">
        <v>162</v>
      </c>
      <c r="T1644" s="78">
        <v>1848.22</v>
      </c>
      <c r="U1644" s="78">
        <v>1848.22</v>
      </c>
      <c r="V1644" s="78">
        <v>1793.49</v>
      </c>
      <c r="W1644" s="78">
        <v>1794.78</v>
      </c>
      <c r="X1644" s="78">
        <v>36564053</v>
      </c>
    </row>
    <row r="1645" spans="1:24" x14ac:dyDescent="0.2">
      <c r="A1645" s="78" t="s">
        <v>1802</v>
      </c>
      <c r="B1645" s="78">
        <v>7.14</v>
      </c>
      <c r="C1645" s="78">
        <v>7.22</v>
      </c>
      <c r="D1645" s="78">
        <v>7.12</v>
      </c>
      <c r="E1645" s="78">
        <v>7.2</v>
      </c>
      <c r="F1645" s="78">
        <v>1193194</v>
      </c>
      <c r="G1645" s="78">
        <v>7.3</v>
      </c>
      <c r="H1645" s="78">
        <v>7.49</v>
      </c>
      <c r="I1645" s="78">
        <v>7.6</v>
      </c>
      <c r="J1645" s="78">
        <v>7.9</v>
      </c>
      <c r="K1645" s="78" t="s">
        <v>162</v>
      </c>
      <c r="L1645" s="78">
        <v>0</v>
      </c>
      <c r="M1645" s="78">
        <v>11931.94</v>
      </c>
      <c r="N1645" s="78">
        <v>17086.84</v>
      </c>
      <c r="O1645" s="78">
        <v>21259.17</v>
      </c>
      <c r="P1645" s="78">
        <v>29.59</v>
      </c>
      <c r="Q1645" s="78" t="s">
        <v>162</v>
      </c>
      <c r="R1645" s="78">
        <v>40.67</v>
      </c>
      <c r="S1645" s="78" t="s">
        <v>162</v>
      </c>
      <c r="T1645" s="78">
        <v>1789.51</v>
      </c>
      <c r="U1645" s="78">
        <v>1804.21</v>
      </c>
      <c r="V1645" s="78">
        <v>1782.6</v>
      </c>
      <c r="W1645" s="78">
        <v>1782.66</v>
      </c>
      <c r="X1645" s="78">
        <v>30068797</v>
      </c>
    </row>
    <row r="1646" spans="1:24" x14ac:dyDescent="0.2">
      <c r="A1646" s="78" t="s">
        <v>1803</v>
      </c>
      <c r="B1646" s="78">
        <v>7.19</v>
      </c>
      <c r="C1646" s="78">
        <v>7.19</v>
      </c>
      <c r="D1646" s="78">
        <v>7.06</v>
      </c>
      <c r="E1646" s="78">
        <v>7.08</v>
      </c>
      <c r="F1646" s="78">
        <v>1156563</v>
      </c>
      <c r="G1646" s="78">
        <v>7.23</v>
      </c>
      <c r="H1646" s="78">
        <v>7.43</v>
      </c>
      <c r="I1646" s="78">
        <v>7.57</v>
      </c>
      <c r="J1646" s="78">
        <v>7.88</v>
      </c>
      <c r="K1646" s="78" t="s">
        <v>162</v>
      </c>
      <c r="L1646" s="78">
        <v>0</v>
      </c>
      <c r="M1646" s="78">
        <v>11565.63</v>
      </c>
      <c r="N1646" s="78">
        <v>14821.29</v>
      </c>
      <c r="O1646" s="78">
        <v>19399.63</v>
      </c>
      <c r="P1646" s="78">
        <v>24.71</v>
      </c>
      <c r="Q1646" s="78" t="s">
        <v>162</v>
      </c>
      <c r="R1646" s="78">
        <v>42</v>
      </c>
      <c r="S1646" s="78" t="s">
        <v>162</v>
      </c>
      <c r="T1646" s="78">
        <v>1781.22</v>
      </c>
      <c r="U1646" s="78">
        <v>1794.01</v>
      </c>
      <c r="V1646" s="78">
        <v>1758.45</v>
      </c>
      <c r="W1646" s="78">
        <v>1760.9</v>
      </c>
      <c r="X1646" s="78">
        <v>29595114</v>
      </c>
    </row>
    <row r="1647" spans="1:24" x14ac:dyDescent="0.2">
      <c r="A1647" s="78" t="s">
        <v>1804</v>
      </c>
      <c r="B1647" s="78">
        <v>7.08</v>
      </c>
      <c r="C1647" s="78">
        <v>7.17</v>
      </c>
      <c r="D1647" s="78">
        <v>7.07</v>
      </c>
      <c r="E1647" s="78">
        <v>7.17</v>
      </c>
      <c r="F1647" s="78">
        <v>907236</v>
      </c>
      <c r="G1647" s="78">
        <v>7.19</v>
      </c>
      <c r="H1647" s="78">
        <v>7.37</v>
      </c>
      <c r="I1647" s="78">
        <v>7.54</v>
      </c>
      <c r="J1647" s="78">
        <v>7.86</v>
      </c>
      <c r="K1647" s="78" t="s">
        <v>162</v>
      </c>
      <c r="L1647" s="78">
        <v>0</v>
      </c>
      <c r="M1647" s="78">
        <v>9072.36</v>
      </c>
      <c r="N1647" s="78">
        <v>13134.44</v>
      </c>
      <c r="O1647" s="78">
        <v>18185.14</v>
      </c>
      <c r="P1647" s="78">
        <v>31.98</v>
      </c>
      <c r="Q1647" s="78" t="s">
        <v>162</v>
      </c>
      <c r="R1647" s="78">
        <v>36.119999999999997</v>
      </c>
      <c r="S1647" s="78" t="s">
        <v>162</v>
      </c>
      <c r="T1647" s="78">
        <v>1761.52</v>
      </c>
      <c r="U1647" s="78">
        <v>1794.14</v>
      </c>
      <c r="V1647" s="78">
        <v>1761.52</v>
      </c>
      <c r="W1647" s="78">
        <v>1793.87</v>
      </c>
      <c r="X1647" s="78">
        <v>29097990</v>
      </c>
    </row>
    <row r="1648" spans="1:24" x14ac:dyDescent="0.2">
      <c r="A1648" s="78" t="s">
        <v>1805</v>
      </c>
      <c r="B1648" s="78">
        <v>7.16</v>
      </c>
      <c r="C1648" s="78">
        <v>7.19</v>
      </c>
      <c r="D1648" s="78">
        <v>7.09</v>
      </c>
      <c r="E1648" s="78">
        <v>7.18</v>
      </c>
      <c r="F1648" s="78">
        <v>1013779</v>
      </c>
      <c r="G1648" s="78">
        <v>7.16</v>
      </c>
      <c r="H1648" s="78">
        <v>7.32</v>
      </c>
      <c r="I1648" s="78">
        <v>7.51</v>
      </c>
      <c r="J1648" s="78">
        <v>7.85</v>
      </c>
      <c r="K1648" s="78" t="s">
        <v>162</v>
      </c>
      <c r="L1648" s="78">
        <v>0</v>
      </c>
      <c r="M1648" s="78">
        <v>10137.790000000001</v>
      </c>
      <c r="N1648" s="78">
        <v>12309.6</v>
      </c>
      <c r="O1648" s="78">
        <v>17419.580000000002</v>
      </c>
      <c r="P1648" s="78">
        <v>19.43</v>
      </c>
      <c r="Q1648" s="78" t="s">
        <v>162</v>
      </c>
      <c r="R1648" s="78">
        <v>37.71</v>
      </c>
      <c r="S1648" s="78" t="s">
        <v>162</v>
      </c>
      <c r="T1648" s="78">
        <v>1793.28</v>
      </c>
      <c r="U1648" s="78">
        <v>1795.51</v>
      </c>
      <c r="V1648" s="78">
        <v>1767.63</v>
      </c>
      <c r="W1648" s="78">
        <v>1787.38</v>
      </c>
      <c r="X1648" s="78">
        <v>31519554</v>
      </c>
    </row>
    <row r="1649" spans="1:24" x14ac:dyDescent="0.2">
      <c r="A1649" s="78" t="s">
        <v>1806</v>
      </c>
      <c r="B1649" s="78">
        <v>7.15</v>
      </c>
      <c r="C1649" s="78">
        <v>7.45</v>
      </c>
      <c r="D1649" s="78">
        <v>7.14</v>
      </c>
      <c r="E1649" s="78">
        <v>7.4</v>
      </c>
      <c r="F1649" s="78">
        <v>3590470</v>
      </c>
      <c r="G1649" s="78">
        <v>7.21</v>
      </c>
      <c r="H1649" s="78">
        <v>7.28</v>
      </c>
      <c r="I1649" s="78">
        <v>7.49</v>
      </c>
      <c r="J1649" s="78">
        <v>7.84</v>
      </c>
      <c r="K1649" s="78" t="s">
        <v>162</v>
      </c>
      <c r="L1649" s="78">
        <v>0</v>
      </c>
      <c r="M1649" s="78">
        <v>35904.699999999997</v>
      </c>
      <c r="N1649" s="78">
        <v>15722.48</v>
      </c>
      <c r="O1649" s="78">
        <v>18515.55</v>
      </c>
      <c r="P1649" s="78">
        <v>26.98</v>
      </c>
      <c r="Q1649" s="78" t="s">
        <v>162</v>
      </c>
      <c r="R1649" s="78">
        <v>43.97</v>
      </c>
      <c r="S1649" s="78" t="s">
        <v>162</v>
      </c>
      <c r="T1649" s="78">
        <v>1783.23</v>
      </c>
      <c r="U1649" s="78">
        <v>1792.14</v>
      </c>
      <c r="V1649" s="78">
        <v>1765.3</v>
      </c>
      <c r="W1649" s="78">
        <v>1770.3</v>
      </c>
      <c r="X1649" s="78">
        <v>28435528</v>
      </c>
    </row>
    <row r="1650" spans="1:24" x14ac:dyDescent="0.2">
      <c r="A1650" s="78" t="s">
        <v>1807</v>
      </c>
      <c r="B1650" s="78">
        <v>7.66</v>
      </c>
      <c r="C1650" s="78">
        <v>7.66</v>
      </c>
      <c r="D1650" s="78">
        <v>7.36</v>
      </c>
      <c r="E1650" s="78">
        <v>7.4</v>
      </c>
      <c r="F1650" s="78">
        <v>4069160</v>
      </c>
      <c r="G1650" s="78">
        <v>7.25</v>
      </c>
      <c r="H1650" s="78">
        <v>7.27</v>
      </c>
      <c r="I1650" s="78">
        <v>7.48</v>
      </c>
      <c r="J1650" s="78">
        <v>7.83</v>
      </c>
      <c r="K1650" s="78" t="s">
        <v>162</v>
      </c>
      <c r="L1650" s="78">
        <v>0</v>
      </c>
      <c r="M1650" s="78">
        <v>40691.599999999999</v>
      </c>
      <c r="N1650" s="78">
        <v>21474.42</v>
      </c>
      <c r="O1650" s="78">
        <v>19280.63</v>
      </c>
      <c r="P1650" s="78">
        <v>29.99</v>
      </c>
      <c r="Q1650" s="78" t="s">
        <v>162</v>
      </c>
      <c r="R1650" s="78">
        <v>45.61</v>
      </c>
      <c r="S1650" s="78" t="s">
        <v>162</v>
      </c>
      <c r="T1650" s="78">
        <v>1772.04</v>
      </c>
      <c r="U1650" s="78">
        <v>1808.69</v>
      </c>
      <c r="V1650" s="78">
        <v>1771.89</v>
      </c>
      <c r="W1650" s="78">
        <v>1804.62</v>
      </c>
      <c r="X1650" s="78">
        <v>33246748</v>
      </c>
    </row>
    <row r="1651" spans="1:24" x14ac:dyDescent="0.2">
      <c r="A1651" s="78" t="s">
        <v>1808</v>
      </c>
      <c r="B1651" s="78">
        <v>7.34</v>
      </c>
      <c r="C1651" s="78">
        <v>7.36</v>
      </c>
      <c r="D1651" s="78">
        <v>7.13</v>
      </c>
      <c r="E1651" s="78">
        <v>7.18</v>
      </c>
      <c r="F1651" s="78">
        <v>2392444</v>
      </c>
      <c r="G1651" s="78">
        <v>7.27</v>
      </c>
      <c r="H1651" s="78">
        <v>7.25</v>
      </c>
      <c r="I1651" s="78">
        <v>7.46</v>
      </c>
      <c r="J1651" s="78">
        <v>7.81</v>
      </c>
      <c r="K1651" s="78" t="s">
        <v>162</v>
      </c>
      <c r="L1651" s="78">
        <v>0</v>
      </c>
      <c r="M1651" s="78">
        <v>23924.44</v>
      </c>
      <c r="N1651" s="78">
        <v>23946.18</v>
      </c>
      <c r="O1651" s="78">
        <v>19383.73</v>
      </c>
      <c r="P1651" s="78">
        <v>29.25</v>
      </c>
      <c r="Q1651" s="78" t="s">
        <v>162</v>
      </c>
      <c r="R1651" s="78">
        <v>42.52</v>
      </c>
      <c r="S1651" s="78" t="s">
        <v>162</v>
      </c>
      <c r="T1651" s="78">
        <v>1803.03</v>
      </c>
      <c r="U1651" s="78">
        <v>1812.4</v>
      </c>
      <c r="V1651" s="78">
        <v>1795.13</v>
      </c>
      <c r="W1651" s="78">
        <v>1797.77</v>
      </c>
      <c r="X1651" s="78">
        <v>32285388</v>
      </c>
    </row>
    <row r="1652" spans="1:24" x14ac:dyDescent="0.2">
      <c r="A1652" s="78" t="s">
        <v>1809</v>
      </c>
      <c r="B1652" s="78">
        <v>7.2</v>
      </c>
      <c r="C1652" s="78">
        <v>7.2</v>
      </c>
      <c r="D1652" s="78">
        <v>6.85</v>
      </c>
      <c r="E1652" s="78">
        <v>6.89</v>
      </c>
      <c r="F1652" s="78">
        <v>4130500</v>
      </c>
      <c r="G1652" s="78">
        <v>7.21</v>
      </c>
      <c r="H1652" s="78">
        <v>7.2</v>
      </c>
      <c r="I1652" s="78">
        <v>7.42</v>
      </c>
      <c r="J1652" s="78">
        <v>7.79</v>
      </c>
      <c r="K1652" s="78" t="s">
        <v>162</v>
      </c>
      <c r="L1652" s="78">
        <v>0</v>
      </c>
      <c r="M1652" s="78">
        <v>41305</v>
      </c>
      <c r="N1652" s="78">
        <v>30392.71</v>
      </c>
      <c r="O1652" s="78">
        <v>21763.57</v>
      </c>
      <c r="P1652" s="78">
        <v>25.65</v>
      </c>
      <c r="Q1652" s="78" t="s">
        <v>162</v>
      </c>
      <c r="R1652" s="78">
        <v>44.26</v>
      </c>
      <c r="S1652" s="78" t="s">
        <v>162</v>
      </c>
      <c r="T1652" s="78">
        <v>1794.7</v>
      </c>
      <c r="U1652" s="78">
        <v>1799.88</v>
      </c>
      <c r="V1652" s="78">
        <v>1746.12</v>
      </c>
      <c r="W1652" s="78">
        <v>1758.59</v>
      </c>
      <c r="X1652" s="78">
        <v>34953777</v>
      </c>
    </row>
    <row r="1653" spans="1:24" x14ac:dyDescent="0.2">
      <c r="A1653" s="78" t="s">
        <v>1810</v>
      </c>
      <c r="B1653" s="78">
        <v>6.88</v>
      </c>
      <c r="C1653" s="78">
        <v>6.94</v>
      </c>
      <c r="D1653" s="78">
        <v>6.71</v>
      </c>
      <c r="E1653" s="78">
        <v>6.89</v>
      </c>
      <c r="F1653" s="78">
        <v>1513760</v>
      </c>
      <c r="G1653" s="78">
        <v>7.15</v>
      </c>
      <c r="H1653" s="78">
        <v>7.15</v>
      </c>
      <c r="I1653" s="78">
        <v>7.38</v>
      </c>
      <c r="J1653" s="78">
        <v>7.77</v>
      </c>
      <c r="K1653" s="78" t="s">
        <v>162</v>
      </c>
      <c r="L1653" s="78">
        <v>0</v>
      </c>
      <c r="M1653" s="78">
        <v>15137.6</v>
      </c>
      <c r="N1653" s="78">
        <v>31392.67</v>
      </c>
      <c r="O1653" s="78">
        <v>21851.13</v>
      </c>
      <c r="P1653" s="78">
        <v>28.24</v>
      </c>
      <c r="Q1653" s="78" t="s">
        <v>162</v>
      </c>
      <c r="R1653" s="78">
        <v>44.35</v>
      </c>
      <c r="S1653" s="78" t="s">
        <v>162</v>
      </c>
      <c r="T1653" s="78">
        <v>1755.77</v>
      </c>
      <c r="U1653" s="78">
        <v>1784.82</v>
      </c>
      <c r="V1653" s="78">
        <v>1744.49</v>
      </c>
      <c r="W1653" s="78">
        <v>1784.31</v>
      </c>
      <c r="X1653" s="78">
        <v>32556898</v>
      </c>
    </row>
    <row r="1654" spans="1:24" x14ac:dyDescent="0.2">
      <c r="A1654" s="78" t="s">
        <v>1811</v>
      </c>
      <c r="B1654" s="78">
        <v>6.81</v>
      </c>
      <c r="C1654" s="78">
        <v>6.88</v>
      </c>
      <c r="D1654" s="78">
        <v>6.75</v>
      </c>
      <c r="E1654" s="78">
        <v>6.85</v>
      </c>
      <c r="F1654" s="78">
        <v>2095095</v>
      </c>
      <c r="G1654" s="78">
        <v>7.04</v>
      </c>
      <c r="H1654" s="78">
        <v>7.12</v>
      </c>
      <c r="I1654" s="78">
        <v>7.33</v>
      </c>
      <c r="J1654" s="78">
        <v>7.75</v>
      </c>
      <c r="K1654" s="78" t="s">
        <v>162</v>
      </c>
      <c r="L1654" s="78">
        <v>0</v>
      </c>
      <c r="M1654" s="78">
        <v>20950.95</v>
      </c>
      <c r="N1654" s="78">
        <v>28401.919999999998</v>
      </c>
      <c r="O1654" s="78">
        <v>22062.2</v>
      </c>
      <c r="P1654" s="78">
        <v>27.49</v>
      </c>
      <c r="Q1654" s="78" t="s">
        <v>162</v>
      </c>
      <c r="R1654" s="78">
        <v>42.58</v>
      </c>
      <c r="S1654" s="78" t="s">
        <v>162</v>
      </c>
      <c r="T1654" s="78">
        <v>1780.97</v>
      </c>
      <c r="U1654" s="78">
        <v>1791.06</v>
      </c>
      <c r="V1654" s="78">
        <v>1775</v>
      </c>
      <c r="W1654" s="78">
        <v>1776.99</v>
      </c>
      <c r="X1654" s="78">
        <v>30133486</v>
      </c>
    </row>
    <row r="1655" spans="1:24" x14ac:dyDescent="0.2">
      <c r="A1655" s="78" t="s">
        <v>1812</v>
      </c>
      <c r="B1655" s="78">
        <v>6.86</v>
      </c>
      <c r="C1655" s="78">
        <v>6.96</v>
      </c>
      <c r="D1655" s="78">
        <v>6.82</v>
      </c>
      <c r="E1655" s="78">
        <v>6.92</v>
      </c>
      <c r="F1655" s="78">
        <v>1944770</v>
      </c>
      <c r="G1655" s="78">
        <v>6.95</v>
      </c>
      <c r="H1655" s="78">
        <v>7.1</v>
      </c>
      <c r="I1655" s="78">
        <v>7.29</v>
      </c>
      <c r="J1655" s="78">
        <v>7.73</v>
      </c>
      <c r="K1655" s="78" t="s">
        <v>162</v>
      </c>
      <c r="L1655" s="78">
        <v>0</v>
      </c>
      <c r="M1655" s="78">
        <v>19447.7</v>
      </c>
      <c r="N1655" s="78">
        <v>24153.14</v>
      </c>
      <c r="O1655" s="78">
        <v>22813.78</v>
      </c>
      <c r="P1655" s="78">
        <v>27.26</v>
      </c>
      <c r="Q1655" s="78" t="s">
        <v>162</v>
      </c>
      <c r="R1655" s="78">
        <v>42.57</v>
      </c>
      <c r="S1655" s="78" t="s">
        <v>162</v>
      </c>
      <c r="T1655" s="78">
        <v>1776.26</v>
      </c>
      <c r="U1655" s="78">
        <v>1803.36</v>
      </c>
      <c r="V1655" s="78">
        <v>1776.26</v>
      </c>
      <c r="W1655" s="78">
        <v>1792.16</v>
      </c>
      <c r="X1655" s="78">
        <v>31775054</v>
      </c>
    </row>
    <row r="1656" spans="1:24" x14ac:dyDescent="0.2">
      <c r="A1656" s="78" t="s">
        <v>1813</v>
      </c>
      <c r="B1656" s="78">
        <v>6.95</v>
      </c>
      <c r="C1656" s="78">
        <v>6.98</v>
      </c>
      <c r="D1656" s="78">
        <v>6.88</v>
      </c>
      <c r="E1656" s="78">
        <v>6.93</v>
      </c>
      <c r="F1656" s="78">
        <v>2114182</v>
      </c>
      <c r="G1656" s="78">
        <v>6.9</v>
      </c>
      <c r="H1656" s="78">
        <v>7.08</v>
      </c>
      <c r="I1656" s="78">
        <v>7.25</v>
      </c>
      <c r="J1656" s="78">
        <v>7.71</v>
      </c>
      <c r="K1656" s="78" t="s">
        <v>162</v>
      </c>
      <c r="L1656" s="78">
        <v>0</v>
      </c>
      <c r="M1656" s="78">
        <v>21141.82</v>
      </c>
      <c r="N1656" s="78">
        <v>23596.61</v>
      </c>
      <c r="O1656" s="78">
        <v>23771.4</v>
      </c>
      <c r="P1656" s="78">
        <v>25.52</v>
      </c>
      <c r="Q1656" s="78" t="s">
        <v>162</v>
      </c>
      <c r="R1656" s="78">
        <v>40.56</v>
      </c>
      <c r="S1656" s="78" t="s">
        <v>162</v>
      </c>
      <c r="T1656" s="78">
        <v>1800.13</v>
      </c>
      <c r="U1656" s="78">
        <v>1816.98</v>
      </c>
      <c r="V1656" s="78">
        <v>1800.13</v>
      </c>
      <c r="W1656" s="78">
        <v>1816.98</v>
      </c>
      <c r="X1656" s="78">
        <v>35147910</v>
      </c>
    </row>
    <row r="1657" spans="1:24" x14ac:dyDescent="0.2">
      <c r="A1657" s="78" t="s">
        <v>1814</v>
      </c>
      <c r="B1657" s="78">
        <v>6.93</v>
      </c>
      <c r="C1657" s="78">
        <v>6.93</v>
      </c>
      <c r="D1657" s="78">
        <v>6.75</v>
      </c>
      <c r="E1657" s="78">
        <v>6.8</v>
      </c>
      <c r="F1657" s="78">
        <v>1715923</v>
      </c>
      <c r="G1657" s="78">
        <v>6.88</v>
      </c>
      <c r="H1657" s="78">
        <v>7.04</v>
      </c>
      <c r="I1657" s="78">
        <v>7.21</v>
      </c>
      <c r="J1657" s="78">
        <v>7.69</v>
      </c>
      <c r="K1657" s="78" t="s">
        <v>162</v>
      </c>
      <c r="L1657" s="78">
        <v>0</v>
      </c>
      <c r="M1657" s="78">
        <v>17159.23</v>
      </c>
      <c r="N1657" s="78">
        <v>18767.46</v>
      </c>
      <c r="O1657" s="78">
        <v>24580.080000000002</v>
      </c>
      <c r="P1657" s="78">
        <v>26.26</v>
      </c>
      <c r="Q1657" s="78" t="s">
        <v>162</v>
      </c>
      <c r="R1657" s="78">
        <v>37.549999999999997</v>
      </c>
      <c r="S1657" s="78" t="s">
        <v>162</v>
      </c>
      <c r="T1657" s="78">
        <v>1818.41</v>
      </c>
      <c r="U1657" s="78">
        <v>1821.48</v>
      </c>
      <c r="V1657" s="78">
        <v>1798.69</v>
      </c>
      <c r="W1657" s="78">
        <v>1798.69</v>
      </c>
      <c r="X1657" s="78">
        <v>32687475</v>
      </c>
    </row>
    <row r="1658" spans="1:24" x14ac:dyDescent="0.2">
      <c r="A1658" s="78" t="s">
        <v>1815</v>
      </c>
      <c r="B1658" s="78">
        <v>6.76</v>
      </c>
      <c r="C1658" s="78">
        <v>6.85</v>
      </c>
      <c r="D1658" s="78">
        <v>6.76</v>
      </c>
      <c r="E1658" s="78">
        <v>6.84</v>
      </c>
      <c r="F1658" s="78">
        <v>959613</v>
      </c>
      <c r="G1658" s="78">
        <v>6.87</v>
      </c>
      <c r="H1658" s="78">
        <v>7.01</v>
      </c>
      <c r="I1658" s="78">
        <v>7.17</v>
      </c>
      <c r="J1658" s="78">
        <v>7.66</v>
      </c>
      <c r="K1658" s="78" t="s">
        <v>162</v>
      </c>
      <c r="L1658" s="78">
        <v>0</v>
      </c>
      <c r="M1658" s="78">
        <v>9596.1299999999992</v>
      </c>
      <c r="N1658" s="78">
        <v>17659.169999999998</v>
      </c>
      <c r="O1658" s="78">
        <v>24525.919999999998</v>
      </c>
      <c r="P1658" s="78">
        <v>20.22</v>
      </c>
      <c r="Q1658" s="78" t="s">
        <v>162</v>
      </c>
      <c r="R1658" s="78">
        <v>35.1</v>
      </c>
      <c r="S1658" s="78" t="s">
        <v>162</v>
      </c>
      <c r="T1658" s="78">
        <v>1795.47</v>
      </c>
      <c r="U1658" s="78">
        <v>1806.19</v>
      </c>
      <c r="V1658" s="78">
        <v>1787.71</v>
      </c>
      <c r="W1658" s="78">
        <v>1806.09</v>
      </c>
      <c r="X1658" s="78">
        <v>29086653</v>
      </c>
    </row>
    <row r="1659" spans="1:24" x14ac:dyDescent="0.2">
      <c r="A1659" s="78" t="s">
        <v>1816</v>
      </c>
      <c r="B1659" s="78">
        <v>6.83</v>
      </c>
      <c r="C1659" s="78">
        <v>6.83</v>
      </c>
      <c r="D1659" s="78">
        <v>6.68</v>
      </c>
      <c r="E1659" s="78">
        <v>6.79</v>
      </c>
      <c r="F1659" s="78">
        <v>2606900</v>
      </c>
      <c r="G1659" s="78">
        <v>6.86</v>
      </c>
      <c r="H1659" s="78">
        <v>6.95</v>
      </c>
      <c r="I1659" s="78">
        <v>7.12</v>
      </c>
      <c r="J1659" s="78">
        <v>7.64</v>
      </c>
      <c r="K1659" s="78" t="s">
        <v>162</v>
      </c>
      <c r="L1659" s="78">
        <v>0</v>
      </c>
      <c r="M1659" s="78">
        <v>26069</v>
      </c>
      <c r="N1659" s="78">
        <v>18682.78</v>
      </c>
      <c r="O1659" s="78">
        <v>23542.35</v>
      </c>
      <c r="P1659" s="78">
        <v>21.39</v>
      </c>
      <c r="Q1659" s="78" t="s">
        <v>162</v>
      </c>
      <c r="R1659" s="78">
        <v>34.53</v>
      </c>
      <c r="S1659" s="78" t="s">
        <v>162</v>
      </c>
      <c r="T1659" s="78">
        <v>1804.19</v>
      </c>
      <c r="U1659" s="78">
        <v>1809.67</v>
      </c>
      <c r="V1659" s="78">
        <v>1787.67</v>
      </c>
      <c r="W1659" s="78">
        <v>1794.34</v>
      </c>
      <c r="X1659" s="78">
        <v>29836963</v>
      </c>
    </row>
    <row r="1660" spans="1:24" x14ac:dyDescent="0.2">
      <c r="A1660" s="78" t="s">
        <v>1817</v>
      </c>
      <c r="B1660" s="78">
        <v>6.76</v>
      </c>
      <c r="C1660" s="78">
        <v>6.78</v>
      </c>
      <c r="D1660" s="78">
        <v>6.7</v>
      </c>
      <c r="E1660" s="78">
        <v>6.75</v>
      </c>
      <c r="F1660" s="78">
        <v>1469940</v>
      </c>
      <c r="G1660" s="78">
        <v>6.82</v>
      </c>
      <c r="H1660" s="78">
        <v>6.88</v>
      </c>
      <c r="I1660" s="78">
        <v>7.08</v>
      </c>
      <c r="J1660" s="78">
        <v>7.62</v>
      </c>
      <c r="K1660" s="78" t="s">
        <v>162</v>
      </c>
      <c r="L1660" s="78">
        <v>0</v>
      </c>
      <c r="M1660" s="78">
        <v>14699.4</v>
      </c>
      <c r="N1660" s="78">
        <v>17733.12</v>
      </c>
      <c r="O1660" s="78">
        <v>20943.13</v>
      </c>
      <c r="P1660" s="78">
        <v>23.16</v>
      </c>
      <c r="Q1660" s="78" t="s">
        <v>162</v>
      </c>
      <c r="R1660" s="78">
        <v>33.79</v>
      </c>
      <c r="S1660" s="78" t="s">
        <v>162</v>
      </c>
      <c r="T1660" s="78">
        <v>1793.24</v>
      </c>
      <c r="U1660" s="78">
        <v>1801.41</v>
      </c>
      <c r="V1660" s="78">
        <v>1780.27</v>
      </c>
      <c r="W1660" s="78">
        <v>1783.97</v>
      </c>
      <c r="X1660" s="78">
        <v>31839326</v>
      </c>
    </row>
    <row r="1661" spans="1:24" x14ac:dyDescent="0.2">
      <c r="A1661" s="78" t="s">
        <v>1818</v>
      </c>
      <c r="B1661" s="78">
        <v>6.71</v>
      </c>
      <c r="C1661" s="78">
        <v>6.78</v>
      </c>
      <c r="D1661" s="78">
        <v>6.53</v>
      </c>
      <c r="E1661" s="78">
        <v>6.58</v>
      </c>
      <c r="F1661" s="78">
        <v>3872420</v>
      </c>
      <c r="G1661" s="78">
        <v>6.75</v>
      </c>
      <c r="H1661" s="78">
        <v>6.82</v>
      </c>
      <c r="I1661" s="78">
        <v>7.04</v>
      </c>
      <c r="J1661" s="78">
        <v>7.59</v>
      </c>
      <c r="K1661" s="78" t="s">
        <v>162</v>
      </c>
      <c r="L1661" s="78">
        <v>0</v>
      </c>
      <c r="M1661" s="78">
        <v>38724.199999999997</v>
      </c>
      <c r="N1661" s="78">
        <v>21249.59</v>
      </c>
      <c r="O1661" s="78">
        <v>22423.1</v>
      </c>
      <c r="P1661" s="78">
        <v>18.86</v>
      </c>
      <c r="Q1661" s="78" t="s">
        <v>162</v>
      </c>
      <c r="R1661" s="78">
        <v>31.57</v>
      </c>
      <c r="S1661" s="78" t="s">
        <v>162</v>
      </c>
      <c r="T1661" s="78">
        <v>1784.41</v>
      </c>
      <c r="U1661" s="78">
        <v>1790.87</v>
      </c>
      <c r="V1661" s="78">
        <v>1773.32</v>
      </c>
      <c r="W1661" s="78">
        <v>1780.64</v>
      </c>
      <c r="X1661" s="78">
        <v>28155481</v>
      </c>
    </row>
    <row r="1662" spans="1:24" x14ac:dyDescent="0.2">
      <c r="A1662" s="78" t="s">
        <v>1819</v>
      </c>
      <c r="B1662" s="78">
        <v>6.57</v>
      </c>
      <c r="C1662" s="78">
        <v>6.66</v>
      </c>
      <c r="D1662" s="78">
        <v>6.55</v>
      </c>
      <c r="E1662" s="78">
        <v>6.65</v>
      </c>
      <c r="F1662" s="78">
        <v>3097762</v>
      </c>
      <c r="G1662" s="78">
        <v>6.72</v>
      </c>
      <c r="H1662" s="78">
        <v>6.8</v>
      </c>
      <c r="I1662" s="78">
        <v>7</v>
      </c>
      <c r="J1662" s="78">
        <v>7.57</v>
      </c>
      <c r="K1662" s="78" t="s">
        <v>162</v>
      </c>
      <c r="L1662" s="78">
        <v>0</v>
      </c>
      <c r="M1662" s="78">
        <v>30977.62</v>
      </c>
      <c r="N1662" s="78">
        <v>24013.27</v>
      </c>
      <c r="O1662" s="78">
        <v>21390.37</v>
      </c>
      <c r="P1662" s="78">
        <v>21.61</v>
      </c>
      <c r="Q1662" s="78" t="s">
        <v>162</v>
      </c>
      <c r="R1662" s="78">
        <v>34.619999999999997</v>
      </c>
      <c r="S1662" s="78" t="s">
        <v>162</v>
      </c>
      <c r="T1662" s="78">
        <v>1781.81</v>
      </c>
      <c r="U1662" s="78">
        <v>1802.58</v>
      </c>
      <c r="V1662" s="78">
        <v>1781.81</v>
      </c>
      <c r="W1662" s="78">
        <v>1798.5</v>
      </c>
      <c r="X1662" s="78">
        <v>28159755</v>
      </c>
    </row>
    <row r="1663" spans="1:24" x14ac:dyDescent="0.2">
      <c r="A1663" s="78" t="s">
        <v>1820</v>
      </c>
      <c r="B1663" s="78">
        <v>6.66</v>
      </c>
      <c r="C1663" s="78">
        <v>6.69</v>
      </c>
      <c r="D1663" s="78">
        <v>6.38</v>
      </c>
      <c r="E1663" s="78">
        <v>6.41</v>
      </c>
      <c r="F1663" s="78">
        <v>5631614</v>
      </c>
      <c r="G1663" s="78">
        <v>6.64</v>
      </c>
      <c r="H1663" s="78">
        <v>6.75</v>
      </c>
      <c r="I1663" s="78">
        <v>6.95</v>
      </c>
      <c r="J1663" s="78">
        <v>7.54</v>
      </c>
      <c r="K1663" s="78" t="s">
        <v>162</v>
      </c>
      <c r="L1663" s="78">
        <v>0</v>
      </c>
      <c r="M1663" s="78">
        <v>56316.14</v>
      </c>
      <c r="N1663" s="78">
        <v>33357.269999999997</v>
      </c>
      <c r="O1663" s="78">
        <v>25508.22</v>
      </c>
      <c r="P1663" s="78">
        <v>19.670000000000002</v>
      </c>
      <c r="Q1663" s="78" t="s">
        <v>162</v>
      </c>
      <c r="R1663" s="78">
        <v>31.53</v>
      </c>
      <c r="S1663" s="78" t="s">
        <v>162</v>
      </c>
      <c r="T1663" s="78">
        <v>1798.36</v>
      </c>
      <c r="U1663" s="78">
        <v>1799.36</v>
      </c>
      <c r="V1663" s="78">
        <v>1779.68</v>
      </c>
      <c r="W1663" s="78">
        <v>1782.41</v>
      </c>
      <c r="X1663" s="78">
        <v>29232107</v>
      </c>
    </row>
    <row r="1664" spans="1:24" x14ac:dyDescent="0.2">
      <c r="A1664" s="78" t="s">
        <v>1821</v>
      </c>
      <c r="B1664" s="78">
        <v>6.39</v>
      </c>
      <c r="C1664" s="78">
        <v>6.41</v>
      </c>
      <c r="D1664" s="78">
        <v>6.25</v>
      </c>
      <c r="E1664" s="78">
        <v>6.32</v>
      </c>
      <c r="F1664" s="78">
        <v>4291509</v>
      </c>
      <c r="G1664" s="78">
        <v>6.54</v>
      </c>
      <c r="H1664" s="78">
        <v>6.7</v>
      </c>
      <c r="I1664" s="78">
        <v>6.91</v>
      </c>
      <c r="J1664" s="78">
        <v>7.51</v>
      </c>
      <c r="K1664" s="78" t="s">
        <v>162</v>
      </c>
      <c r="L1664" s="78">
        <v>0</v>
      </c>
      <c r="M1664" s="78">
        <v>42915.09</v>
      </c>
      <c r="N1664" s="78">
        <v>36726.49</v>
      </c>
      <c r="O1664" s="78">
        <v>27704.63</v>
      </c>
      <c r="P1664" s="78">
        <v>18.84</v>
      </c>
      <c r="Q1664" s="78" t="s">
        <v>162</v>
      </c>
      <c r="R1664" s="78">
        <v>28.77</v>
      </c>
      <c r="S1664" s="78" t="s">
        <v>162</v>
      </c>
      <c r="T1664" s="78">
        <v>1776.45</v>
      </c>
      <c r="U1664" s="78">
        <v>1796.58</v>
      </c>
      <c r="V1664" s="78">
        <v>1762.98</v>
      </c>
      <c r="W1664" s="78">
        <v>1789.74</v>
      </c>
      <c r="X1664" s="78">
        <v>31933627</v>
      </c>
    </row>
    <row r="1665" spans="1:24" x14ac:dyDescent="0.2">
      <c r="A1665" s="78" t="s">
        <v>1822</v>
      </c>
      <c r="B1665" s="78">
        <v>6.33</v>
      </c>
      <c r="C1665" s="78">
        <v>6.37</v>
      </c>
      <c r="D1665" s="78">
        <v>6.29</v>
      </c>
      <c r="E1665" s="78">
        <v>6.3</v>
      </c>
      <c r="F1665" s="78">
        <v>2266980</v>
      </c>
      <c r="G1665" s="78">
        <v>6.45</v>
      </c>
      <c r="H1665" s="78">
        <v>6.64</v>
      </c>
      <c r="I1665" s="78">
        <v>6.87</v>
      </c>
      <c r="J1665" s="78">
        <v>7.48</v>
      </c>
      <c r="K1665" s="78" t="s">
        <v>162</v>
      </c>
      <c r="L1665" s="78">
        <v>0</v>
      </c>
      <c r="M1665" s="78">
        <v>22669.8</v>
      </c>
      <c r="N1665" s="78">
        <v>38320.57</v>
      </c>
      <c r="O1665" s="78">
        <v>28026.84</v>
      </c>
      <c r="P1665" s="78">
        <v>18.79</v>
      </c>
      <c r="Q1665" s="78" t="s">
        <v>162</v>
      </c>
      <c r="R1665" s="78">
        <v>29.44</v>
      </c>
      <c r="S1665" s="78" t="s">
        <v>162</v>
      </c>
      <c r="T1665" s="78">
        <v>1788.66</v>
      </c>
      <c r="U1665" s="78">
        <v>1795.07</v>
      </c>
      <c r="V1665" s="78">
        <v>1778.61</v>
      </c>
      <c r="W1665" s="78">
        <v>1779.34</v>
      </c>
      <c r="X1665" s="78">
        <v>28850480</v>
      </c>
    </row>
    <row r="1666" spans="1:24" x14ac:dyDescent="0.2">
      <c r="A1666" s="78" t="s">
        <v>1823</v>
      </c>
      <c r="B1666" s="78">
        <v>6.32</v>
      </c>
      <c r="C1666" s="78">
        <v>6.34</v>
      </c>
      <c r="D1666" s="78">
        <v>6.13</v>
      </c>
      <c r="E1666" s="78">
        <v>6.15</v>
      </c>
      <c r="F1666" s="78">
        <v>3094955</v>
      </c>
      <c r="G1666" s="78">
        <v>6.37</v>
      </c>
      <c r="H1666" s="78">
        <v>6.56</v>
      </c>
      <c r="I1666" s="78">
        <v>6.82</v>
      </c>
      <c r="J1666" s="78">
        <v>7.45</v>
      </c>
      <c r="K1666" s="78" t="s">
        <v>162</v>
      </c>
      <c r="L1666" s="78">
        <v>0</v>
      </c>
      <c r="M1666" s="78">
        <v>30949.55</v>
      </c>
      <c r="N1666" s="78">
        <v>36765.64</v>
      </c>
      <c r="O1666" s="78">
        <v>29007.62</v>
      </c>
      <c r="P1666" s="78">
        <v>12.46</v>
      </c>
      <c r="Q1666" s="78" t="s">
        <v>162</v>
      </c>
      <c r="R1666" s="78">
        <v>30.26</v>
      </c>
      <c r="S1666" s="78" t="s">
        <v>162</v>
      </c>
      <c r="T1666" s="78">
        <v>1778.96</v>
      </c>
      <c r="U1666" s="78">
        <v>1780.52</v>
      </c>
      <c r="V1666" s="78">
        <v>1751.91</v>
      </c>
      <c r="W1666" s="78">
        <v>1755.81</v>
      </c>
      <c r="X1666" s="78">
        <v>32017755</v>
      </c>
    </row>
    <row r="1667" spans="1:24" x14ac:dyDescent="0.2">
      <c r="A1667" s="78" t="s">
        <v>1824</v>
      </c>
      <c r="B1667" s="78">
        <v>6.13</v>
      </c>
      <c r="C1667" s="78">
        <v>6.23</v>
      </c>
      <c r="D1667" s="78">
        <v>6.11</v>
      </c>
      <c r="E1667" s="78">
        <v>6.21</v>
      </c>
      <c r="F1667" s="78">
        <v>3224642</v>
      </c>
      <c r="G1667" s="78">
        <v>6.28</v>
      </c>
      <c r="H1667" s="78">
        <v>6.5</v>
      </c>
      <c r="I1667" s="78">
        <v>6.77</v>
      </c>
      <c r="J1667" s="78">
        <v>7.42</v>
      </c>
      <c r="K1667" s="78" t="s">
        <v>162</v>
      </c>
      <c r="L1667" s="78">
        <v>0</v>
      </c>
      <c r="M1667" s="78">
        <v>32246.42</v>
      </c>
      <c r="N1667" s="78">
        <v>37019.4</v>
      </c>
      <c r="O1667" s="78">
        <v>30516.34</v>
      </c>
      <c r="P1667" s="78">
        <v>11.7</v>
      </c>
      <c r="Q1667" s="78" t="s">
        <v>162</v>
      </c>
      <c r="R1667" s="78">
        <v>27.44</v>
      </c>
      <c r="S1667" s="78" t="s">
        <v>162</v>
      </c>
      <c r="T1667" s="78">
        <v>1755.14</v>
      </c>
      <c r="U1667" s="78">
        <v>1760.46</v>
      </c>
      <c r="V1667" s="78">
        <v>1742.26</v>
      </c>
      <c r="W1667" s="78">
        <v>1758.82</v>
      </c>
      <c r="X1667" s="78">
        <v>28709117</v>
      </c>
    </row>
    <row r="1668" spans="1:24" x14ac:dyDescent="0.2">
      <c r="A1668" s="78" t="s">
        <v>1825</v>
      </c>
      <c r="B1668" s="78">
        <v>6.23</v>
      </c>
      <c r="C1668" s="78">
        <v>6.26</v>
      </c>
      <c r="D1668" s="78">
        <v>6.13</v>
      </c>
      <c r="E1668" s="78">
        <v>6.14</v>
      </c>
      <c r="F1668" s="78">
        <v>3067896</v>
      </c>
      <c r="G1668" s="78">
        <v>6.22</v>
      </c>
      <c r="H1668" s="78">
        <v>6.43</v>
      </c>
      <c r="I1668" s="78">
        <v>6.72</v>
      </c>
      <c r="J1668" s="78">
        <v>7.39</v>
      </c>
      <c r="K1668" s="78" t="s">
        <v>162</v>
      </c>
      <c r="L1668" s="78">
        <v>0</v>
      </c>
      <c r="M1668" s="78">
        <v>30678.959999999999</v>
      </c>
      <c r="N1668" s="78">
        <v>31891.96</v>
      </c>
      <c r="O1668" s="78">
        <v>32624.62</v>
      </c>
      <c r="P1668" s="78">
        <v>11.71</v>
      </c>
      <c r="Q1668" s="78" t="s">
        <v>162</v>
      </c>
      <c r="R1668" s="78">
        <v>29.38</v>
      </c>
      <c r="S1668" s="78" t="s">
        <v>162</v>
      </c>
      <c r="T1668" s="78">
        <v>1756.04</v>
      </c>
      <c r="U1668" s="78">
        <v>1760.42</v>
      </c>
      <c r="V1668" s="78">
        <v>1743.77</v>
      </c>
      <c r="W1668" s="78">
        <v>1745.24</v>
      </c>
      <c r="X1668" s="78">
        <v>29566531</v>
      </c>
    </row>
    <row r="1669" spans="1:24" x14ac:dyDescent="0.2">
      <c r="A1669" s="78" t="s">
        <v>1826</v>
      </c>
      <c r="B1669" s="78">
        <v>6.12</v>
      </c>
      <c r="C1669" s="78">
        <v>6.23</v>
      </c>
      <c r="D1669" s="78">
        <v>6.12</v>
      </c>
      <c r="E1669" s="78">
        <v>6.18</v>
      </c>
      <c r="F1669" s="78">
        <v>2549980</v>
      </c>
      <c r="G1669" s="78">
        <v>6.2</v>
      </c>
      <c r="H1669" s="78">
        <v>6.37</v>
      </c>
      <c r="I1669" s="78">
        <v>6.66</v>
      </c>
      <c r="J1669" s="78">
        <v>7.36</v>
      </c>
      <c r="K1669" s="78" t="s">
        <v>162</v>
      </c>
      <c r="L1669" s="78">
        <v>0</v>
      </c>
      <c r="M1669" s="78">
        <v>25499.8</v>
      </c>
      <c r="N1669" s="78">
        <v>28408.91</v>
      </c>
      <c r="O1669" s="78">
        <v>32567.7</v>
      </c>
      <c r="P1669" s="78">
        <v>10.6</v>
      </c>
      <c r="Q1669" s="78" t="s">
        <v>162</v>
      </c>
      <c r="R1669" s="78">
        <v>26.12</v>
      </c>
      <c r="S1669" s="78" t="s">
        <v>162</v>
      </c>
      <c r="T1669" s="78">
        <v>1742.47</v>
      </c>
      <c r="U1669" s="78">
        <v>1759.1</v>
      </c>
      <c r="V1669" s="78">
        <v>1742.02</v>
      </c>
      <c r="W1669" s="78">
        <v>1745.02</v>
      </c>
      <c r="X1669" s="78">
        <v>30244637</v>
      </c>
    </row>
    <row r="1670" spans="1:24" x14ac:dyDescent="0.2">
      <c r="A1670" s="78" t="s">
        <v>1827</v>
      </c>
      <c r="B1670" s="78">
        <v>6.16</v>
      </c>
      <c r="C1670" s="78">
        <v>6.24</v>
      </c>
      <c r="D1670" s="78">
        <v>6.16</v>
      </c>
      <c r="E1670" s="78">
        <v>6.22</v>
      </c>
      <c r="F1670" s="78">
        <v>1928631</v>
      </c>
      <c r="G1670" s="78">
        <v>6.18</v>
      </c>
      <c r="H1670" s="78">
        <v>6.32</v>
      </c>
      <c r="I1670" s="78">
        <v>6.6</v>
      </c>
      <c r="J1670" s="78">
        <v>7.33</v>
      </c>
      <c r="K1670" s="78" t="s">
        <v>162</v>
      </c>
      <c r="L1670" s="78">
        <v>0</v>
      </c>
      <c r="M1670" s="78">
        <v>19286.310000000001</v>
      </c>
      <c r="N1670" s="78">
        <v>27732.21</v>
      </c>
      <c r="O1670" s="78">
        <v>33026.39</v>
      </c>
      <c r="P1670" s="78">
        <v>11.68</v>
      </c>
      <c r="Q1670" s="78" t="s">
        <v>162</v>
      </c>
      <c r="R1670" s="78">
        <v>25.87</v>
      </c>
      <c r="S1670" s="78" t="s">
        <v>162</v>
      </c>
      <c r="T1670" s="78">
        <v>1745.95</v>
      </c>
      <c r="U1670" s="78">
        <v>1753.98</v>
      </c>
      <c r="V1670" s="78">
        <v>1741</v>
      </c>
      <c r="W1670" s="78">
        <v>1752.65</v>
      </c>
      <c r="X1670" s="78">
        <v>27708177</v>
      </c>
    </row>
    <row r="1671" spans="1:24" x14ac:dyDescent="0.2">
      <c r="A1671" s="78" t="s">
        <v>1828</v>
      </c>
      <c r="B1671" s="78">
        <v>6.23</v>
      </c>
      <c r="C1671" s="78">
        <v>6.37</v>
      </c>
      <c r="D1671" s="78">
        <v>6.23</v>
      </c>
      <c r="E1671" s="78">
        <v>6.33</v>
      </c>
      <c r="F1671" s="78">
        <v>3297082</v>
      </c>
      <c r="G1671" s="78">
        <v>6.22</v>
      </c>
      <c r="H1671" s="78">
        <v>6.29</v>
      </c>
      <c r="I1671" s="78">
        <v>6.56</v>
      </c>
      <c r="J1671" s="78">
        <v>7.31</v>
      </c>
      <c r="K1671" s="78" t="s">
        <v>162</v>
      </c>
      <c r="L1671" s="78">
        <v>0</v>
      </c>
      <c r="M1671" s="78">
        <v>32970.82</v>
      </c>
      <c r="N1671" s="78">
        <v>28136.46</v>
      </c>
      <c r="O1671" s="78">
        <v>32451.05</v>
      </c>
      <c r="P1671" s="78">
        <v>13.66</v>
      </c>
      <c r="Q1671" s="78" t="s">
        <v>162</v>
      </c>
      <c r="R1671" s="78">
        <v>26.91</v>
      </c>
      <c r="S1671" s="78" t="s">
        <v>162</v>
      </c>
      <c r="T1671" s="78">
        <v>1759.02</v>
      </c>
      <c r="U1671" s="78">
        <v>1770.01</v>
      </c>
      <c r="V1671" s="78">
        <v>1748.53</v>
      </c>
      <c r="W1671" s="78">
        <v>1769.67</v>
      </c>
      <c r="X1671" s="78">
        <v>27532368</v>
      </c>
    </row>
    <row r="1672" spans="1:24" x14ac:dyDescent="0.2">
      <c r="A1672" s="78" t="s">
        <v>1829</v>
      </c>
      <c r="B1672" s="78">
        <v>6.34</v>
      </c>
      <c r="C1672" s="78">
        <v>6.39</v>
      </c>
      <c r="D1672" s="78">
        <v>6.3</v>
      </c>
      <c r="E1672" s="78">
        <v>6.38</v>
      </c>
      <c r="F1672" s="78">
        <v>3219363</v>
      </c>
      <c r="G1672" s="78">
        <v>6.25</v>
      </c>
      <c r="H1672" s="78">
        <v>6.26</v>
      </c>
      <c r="I1672" s="78">
        <v>6.53</v>
      </c>
      <c r="J1672" s="78">
        <v>7.28</v>
      </c>
      <c r="K1672" s="78" t="s">
        <v>162</v>
      </c>
      <c r="L1672" s="78">
        <v>0</v>
      </c>
      <c r="M1672" s="78">
        <v>32193.63</v>
      </c>
      <c r="N1672" s="78">
        <v>28125.9</v>
      </c>
      <c r="O1672" s="78">
        <v>32572.65</v>
      </c>
      <c r="P1672" s="78">
        <v>13.62</v>
      </c>
      <c r="Q1672" s="78" t="s">
        <v>162</v>
      </c>
      <c r="R1672" s="78">
        <v>29.42</v>
      </c>
      <c r="S1672" s="78" t="s">
        <v>162</v>
      </c>
      <c r="T1672" s="78">
        <v>1770.03</v>
      </c>
      <c r="U1672" s="78">
        <v>1798.78</v>
      </c>
      <c r="V1672" s="78">
        <v>1766.34</v>
      </c>
      <c r="W1672" s="78">
        <v>1795.38</v>
      </c>
      <c r="X1672" s="78">
        <v>37065373</v>
      </c>
    </row>
    <row r="1673" spans="1:24" x14ac:dyDescent="0.2">
      <c r="A1673" s="78" t="s">
        <v>1830</v>
      </c>
      <c r="B1673" s="78">
        <v>6.37</v>
      </c>
      <c r="C1673" s="78">
        <v>6.38</v>
      </c>
      <c r="D1673" s="78">
        <v>6.31</v>
      </c>
      <c r="E1673" s="78">
        <v>6.34</v>
      </c>
      <c r="F1673" s="78">
        <v>2681560</v>
      </c>
      <c r="G1673" s="78">
        <v>6.29</v>
      </c>
      <c r="H1673" s="78">
        <v>6.26</v>
      </c>
      <c r="I1673" s="78">
        <v>6.5</v>
      </c>
      <c r="J1673" s="78">
        <v>7.25</v>
      </c>
      <c r="K1673" s="78" t="s">
        <v>162</v>
      </c>
      <c r="L1673" s="78">
        <v>0</v>
      </c>
      <c r="M1673" s="78">
        <v>26815.599999999999</v>
      </c>
      <c r="N1673" s="78">
        <v>27353.23</v>
      </c>
      <c r="O1673" s="78">
        <v>29622.6</v>
      </c>
      <c r="P1673" s="78">
        <v>14.18</v>
      </c>
      <c r="Q1673" s="78" t="s">
        <v>162</v>
      </c>
      <c r="R1673" s="78">
        <v>28.29</v>
      </c>
      <c r="S1673" s="78" t="s">
        <v>162</v>
      </c>
      <c r="T1673" s="78">
        <v>1790.65</v>
      </c>
      <c r="U1673" s="78">
        <v>1795.25</v>
      </c>
      <c r="V1673" s="78">
        <v>1788.54</v>
      </c>
      <c r="W1673" s="78">
        <v>1794.61</v>
      </c>
      <c r="X1673" s="78">
        <v>32511790</v>
      </c>
    </row>
    <row r="1674" spans="1:24" x14ac:dyDescent="0.2">
      <c r="A1674" s="78" t="s">
        <v>1831</v>
      </c>
      <c r="B1674" s="78">
        <v>6.36</v>
      </c>
      <c r="C1674" s="78">
        <v>6.38</v>
      </c>
      <c r="D1674" s="78">
        <v>6.31</v>
      </c>
      <c r="E1674" s="78">
        <v>6.34</v>
      </c>
      <c r="F1674" s="78">
        <v>2672660</v>
      </c>
      <c r="G1674" s="78">
        <v>6.32</v>
      </c>
      <c r="H1674" s="78">
        <v>6.26</v>
      </c>
      <c r="I1674" s="78">
        <v>6.48</v>
      </c>
      <c r="J1674" s="78">
        <v>7.22</v>
      </c>
      <c r="K1674" s="78" t="s">
        <v>162</v>
      </c>
      <c r="L1674" s="78">
        <v>0</v>
      </c>
      <c r="M1674" s="78">
        <v>26726.6</v>
      </c>
      <c r="N1674" s="78">
        <v>27598.59</v>
      </c>
      <c r="O1674" s="78">
        <v>28003.75</v>
      </c>
      <c r="P1674" s="78">
        <v>13.41</v>
      </c>
      <c r="Q1674" s="78" t="s">
        <v>162</v>
      </c>
      <c r="R1674" s="78">
        <v>28.5</v>
      </c>
      <c r="S1674" s="78" t="s">
        <v>162</v>
      </c>
      <c r="T1674" s="78">
        <v>1797.26</v>
      </c>
      <c r="U1674" s="78">
        <v>1804.88</v>
      </c>
      <c r="V1674" s="78">
        <v>1795.26</v>
      </c>
      <c r="W1674" s="78">
        <v>1801.42</v>
      </c>
      <c r="X1674" s="78">
        <v>31297257</v>
      </c>
    </row>
    <row r="1675" spans="1:24" x14ac:dyDescent="0.2">
      <c r="A1675" s="78" t="s">
        <v>1832</v>
      </c>
      <c r="B1675" s="78">
        <v>6.36</v>
      </c>
      <c r="C1675" s="78">
        <v>6.4</v>
      </c>
      <c r="D1675" s="78">
        <v>6.25</v>
      </c>
      <c r="E1675" s="78">
        <v>6.38</v>
      </c>
      <c r="F1675" s="78">
        <v>4167911</v>
      </c>
      <c r="G1675" s="78">
        <v>6.35</v>
      </c>
      <c r="H1675" s="78">
        <v>6.27</v>
      </c>
      <c r="I1675" s="78">
        <v>6.45</v>
      </c>
      <c r="J1675" s="78">
        <v>7.19</v>
      </c>
      <c r="K1675" s="78" t="s">
        <v>162</v>
      </c>
      <c r="L1675" s="78">
        <v>0</v>
      </c>
      <c r="M1675" s="78">
        <v>41679.11</v>
      </c>
      <c r="N1675" s="78">
        <v>32077.15</v>
      </c>
      <c r="O1675" s="78">
        <v>29904.68</v>
      </c>
      <c r="P1675" s="78">
        <v>12.97</v>
      </c>
      <c r="Q1675" s="78" t="s">
        <v>162</v>
      </c>
      <c r="R1675" s="78">
        <v>28.7</v>
      </c>
      <c r="S1675" s="78" t="s">
        <v>162</v>
      </c>
      <c r="T1675" s="78">
        <v>1801.18</v>
      </c>
      <c r="U1675" s="78">
        <v>1806.16</v>
      </c>
      <c r="V1675" s="78">
        <v>1785.38</v>
      </c>
      <c r="W1675" s="78">
        <v>1806.16</v>
      </c>
      <c r="X1675" s="78">
        <v>34430751</v>
      </c>
    </row>
    <row r="1676" spans="1:24" x14ac:dyDescent="0.2">
      <c r="A1676" s="78" t="s">
        <v>1833</v>
      </c>
      <c r="B1676" s="78">
        <v>6.38</v>
      </c>
      <c r="C1676" s="78">
        <v>6.38</v>
      </c>
      <c r="D1676" s="78">
        <v>6.29</v>
      </c>
      <c r="E1676" s="78">
        <v>6.31</v>
      </c>
      <c r="F1676" s="78">
        <v>2998000</v>
      </c>
      <c r="G1676" s="78">
        <v>6.35</v>
      </c>
      <c r="H1676" s="78">
        <v>6.28</v>
      </c>
      <c r="I1676" s="78">
        <v>6.42</v>
      </c>
      <c r="J1676" s="78">
        <v>7.16</v>
      </c>
      <c r="K1676" s="78" t="s">
        <v>162</v>
      </c>
      <c r="L1676" s="78">
        <v>0</v>
      </c>
      <c r="M1676" s="78">
        <v>29980</v>
      </c>
      <c r="N1676" s="78">
        <v>31478.99</v>
      </c>
      <c r="O1676" s="78">
        <v>29807.72</v>
      </c>
      <c r="P1676" s="78">
        <v>14.48</v>
      </c>
      <c r="Q1676" s="78" t="s">
        <v>162</v>
      </c>
      <c r="R1676" s="78">
        <v>25.59</v>
      </c>
      <c r="S1676" s="78" t="s">
        <v>162</v>
      </c>
      <c r="T1676" s="78">
        <v>1803.36</v>
      </c>
      <c r="U1676" s="78">
        <v>1808.66</v>
      </c>
      <c r="V1676" s="78">
        <v>1799.42</v>
      </c>
      <c r="W1676" s="78">
        <v>1803.59</v>
      </c>
      <c r="X1676" s="78">
        <v>29817281</v>
      </c>
    </row>
    <row r="1677" spans="1:24" x14ac:dyDescent="0.2">
      <c r="A1677" s="78" t="s">
        <v>1834</v>
      </c>
      <c r="B1677" s="78">
        <v>6.34</v>
      </c>
      <c r="C1677" s="78">
        <v>6.34</v>
      </c>
      <c r="D1677" s="78">
        <v>6.19</v>
      </c>
      <c r="E1677" s="78">
        <v>6.25</v>
      </c>
      <c r="F1677" s="78">
        <v>3489150</v>
      </c>
      <c r="G1677" s="78">
        <v>6.32</v>
      </c>
      <c r="H1677" s="78">
        <v>6.29</v>
      </c>
      <c r="I1677" s="78">
        <v>6.39</v>
      </c>
      <c r="J1677" s="78">
        <v>7.13</v>
      </c>
      <c r="K1677" s="78" t="s">
        <v>162</v>
      </c>
      <c r="L1677" s="78">
        <v>0</v>
      </c>
      <c r="M1677" s="78">
        <v>34891.5</v>
      </c>
      <c r="N1677" s="78">
        <v>32018.560000000001</v>
      </c>
      <c r="O1677" s="78">
        <v>30072.23</v>
      </c>
      <c r="P1677" s="78">
        <v>15.13</v>
      </c>
      <c r="Q1677" s="78" t="s">
        <v>162</v>
      </c>
      <c r="R1677" s="78">
        <v>29.1</v>
      </c>
      <c r="S1677" s="78" t="s">
        <v>162</v>
      </c>
      <c r="T1677" s="78">
        <v>1803.6</v>
      </c>
      <c r="U1677" s="78">
        <v>1804.73</v>
      </c>
      <c r="V1677" s="78">
        <v>1780.1</v>
      </c>
      <c r="W1677" s="78">
        <v>1791.08</v>
      </c>
      <c r="X1677" s="78">
        <v>34398566</v>
      </c>
    </row>
    <row r="1678" spans="1:24" x14ac:dyDescent="0.2">
      <c r="A1678" s="78" t="s">
        <v>1835</v>
      </c>
      <c r="B1678" s="78">
        <v>6.23</v>
      </c>
      <c r="C1678" s="78">
        <v>6.38</v>
      </c>
      <c r="D1678" s="78">
        <v>6.2</v>
      </c>
      <c r="E1678" s="78">
        <v>6.34</v>
      </c>
      <c r="F1678" s="78">
        <v>3646663</v>
      </c>
      <c r="G1678" s="78">
        <v>6.32</v>
      </c>
      <c r="H1678" s="78">
        <v>6.31</v>
      </c>
      <c r="I1678" s="78">
        <v>6.37</v>
      </c>
      <c r="J1678" s="78">
        <v>7.1</v>
      </c>
      <c r="K1678" s="78" t="s">
        <v>162</v>
      </c>
      <c r="L1678" s="78">
        <v>0</v>
      </c>
      <c r="M1678" s="78">
        <v>36466.629999999997</v>
      </c>
      <c r="N1678" s="78">
        <v>33948.769999999997</v>
      </c>
      <c r="O1678" s="78">
        <v>30651</v>
      </c>
      <c r="P1678" s="78">
        <v>16.809999999999999</v>
      </c>
      <c r="Q1678" s="78" t="s">
        <v>162</v>
      </c>
      <c r="R1678" s="78">
        <v>31.12</v>
      </c>
      <c r="S1678" s="78" t="s">
        <v>162</v>
      </c>
      <c r="T1678" s="78">
        <v>1787.38</v>
      </c>
      <c r="U1678" s="78">
        <v>1807.15</v>
      </c>
      <c r="V1678" s="78">
        <v>1776.01</v>
      </c>
      <c r="W1678" s="78">
        <v>1804.23</v>
      </c>
      <c r="X1678" s="78">
        <v>38318018</v>
      </c>
    </row>
    <row r="1679" spans="1:24" x14ac:dyDescent="0.2">
      <c r="A1679" s="78" t="s">
        <v>1836</v>
      </c>
      <c r="B1679" s="78">
        <v>6.36</v>
      </c>
      <c r="C1679" s="78">
        <v>6.38</v>
      </c>
      <c r="D1679" s="78">
        <v>6.28</v>
      </c>
      <c r="E1679" s="78">
        <v>6.31</v>
      </c>
      <c r="F1679" s="78">
        <v>2326310</v>
      </c>
      <c r="G1679" s="78">
        <v>6.32</v>
      </c>
      <c r="H1679" s="78">
        <v>6.32</v>
      </c>
      <c r="I1679" s="78">
        <v>6.34</v>
      </c>
      <c r="J1679" s="78">
        <v>7.08</v>
      </c>
      <c r="K1679" s="78" t="s">
        <v>162</v>
      </c>
      <c r="L1679" s="78">
        <v>0</v>
      </c>
      <c r="M1679" s="78">
        <v>23263.1</v>
      </c>
      <c r="N1679" s="78">
        <v>33256.07</v>
      </c>
      <c r="O1679" s="78">
        <v>30427.33</v>
      </c>
      <c r="P1679" s="78">
        <v>15.87</v>
      </c>
      <c r="Q1679" s="78" t="s">
        <v>162</v>
      </c>
      <c r="R1679" s="78">
        <v>30.14</v>
      </c>
      <c r="S1679" s="78" t="s">
        <v>162</v>
      </c>
      <c r="T1679" s="78">
        <v>1800.89</v>
      </c>
      <c r="U1679" s="78">
        <v>1802.52</v>
      </c>
      <c r="V1679" s="78">
        <v>1785.61</v>
      </c>
      <c r="W1679" s="78">
        <v>1785.71</v>
      </c>
      <c r="X1679" s="78">
        <v>33682567</v>
      </c>
    </row>
    <row r="1680" spans="1:24" x14ac:dyDescent="0.2">
      <c r="A1680" s="78" t="s">
        <v>1837</v>
      </c>
      <c r="B1680" s="78">
        <v>6.27</v>
      </c>
      <c r="C1680" s="78">
        <v>6.31</v>
      </c>
      <c r="D1680" s="78">
        <v>6.14</v>
      </c>
      <c r="E1680" s="78">
        <v>6.19</v>
      </c>
      <c r="F1680" s="78">
        <v>4231150</v>
      </c>
      <c r="G1680" s="78">
        <v>6.28</v>
      </c>
      <c r="H1680" s="78">
        <v>6.32</v>
      </c>
      <c r="I1680" s="78">
        <v>6.32</v>
      </c>
      <c r="J1680" s="78">
        <v>7.05</v>
      </c>
      <c r="K1680" s="78" t="s">
        <v>162</v>
      </c>
      <c r="L1680" s="78">
        <v>0</v>
      </c>
      <c r="M1680" s="78">
        <v>42311.5</v>
      </c>
      <c r="N1680" s="78">
        <v>33382.550000000003</v>
      </c>
      <c r="O1680" s="78">
        <v>32729.85</v>
      </c>
      <c r="P1680" s="78">
        <v>18.96</v>
      </c>
      <c r="Q1680" s="78" t="s">
        <v>162</v>
      </c>
      <c r="R1680" s="78">
        <v>31.19</v>
      </c>
      <c r="S1680" s="78" t="s">
        <v>162</v>
      </c>
      <c r="T1680" s="78">
        <v>1778.79</v>
      </c>
      <c r="U1680" s="78">
        <v>1780.19</v>
      </c>
      <c r="V1680" s="78">
        <v>1727</v>
      </c>
      <c r="W1680" s="78">
        <v>1732.62</v>
      </c>
      <c r="X1680" s="78">
        <v>40088904</v>
      </c>
    </row>
    <row r="1681" spans="1:24" x14ac:dyDescent="0.2">
      <c r="A1681" s="78" t="s">
        <v>1838</v>
      </c>
      <c r="B1681" s="78">
        <v>6.18</v>
      </c>
      <c r="C1681" s="78">
        <v>6.39</v>
      </c>
      <c r="D1681" s="78">
        <v>6.14</v>
      </c>
      <c r="E1681" s="78">
        <v>6.39</v>
      </c>
      <c r="F1681" s="78">
        <v>4862270</v>
      </c>
      <c r="G1681" s="78">
        <v>6.3</v>
      </c>
      <c r="H1681" s="78">
        <v>6.32</v>
      </c>
      <c r="I1681" s="78">
        <v>6.31</v>
      </c>
      <c r="J1681" s="78">
        <v>7.02</v>
      </c>
      <c r="K1681" s="78" t="s">
        <v>162</v>
      </c>
      <c r="L1681" s="78">
        <v>0</v>
      </c>
      <c r="M1681" s="78">
        <v>48622.7</v>
      </c>
      <c r="N1681" s="78">
        <v>37111.089999999997</v>
      </c>
      <c r="O1681" s="78">
        <v>34295.040000000001</v>
      </c>
      <c r="P1681" s="78">
        <v>22.16</v>
      </c>
      <c r="Q1681" s="78" t="s">
        <v>162</v>
      </c>
      <c r="R1681" s="78">
        <v>35.21</v>
      </c>
      <c r="S1681" s="78" t="s">
        <v>162</v>
      </c>
      <c r="T1681" s="78">
        <v>1729.56</v>
      </c>
      <c r="U1681" s="78">
        <v>1740.85</v>
      </c>
      <c r="V1681" s="78">
        <v>1720.65</v>
      </c>
      <c r="W1681" s="78">
        <v>1729.6</v>
      </c>
      <c r="X1681" s="78">
        <v>32634267</v>
      </c>
    </row>
    <row r="1682" spans="1:24" x14ac:dyDescent="0.2">
      <c r="A1682" s="78" t="s">
        <v>1839</v>
      </c>
      <c r="B1682" s="78">
        <v>6.38</v>
      </c>
      <c r="C1682" s="78">
        <v>6.39</v>
      </c>
      <c r="D1682" s="78">
        <v>6.22</v>
      </c>
      <c r="E1682" s="78">
        <v>6.34</v>
      </c>
      <c r="F1682" s="78">
        <v>3235143</v>
      </c>
      <c r="G1682" s="78">
        <v>6.31</v>
      </c>
      <c r="H1682" s="78">
        <v>6.32</v>
      </c>
      <c r="I1682" s="78">
        <v>6.29</v>
      </c>
      <c r="J1682" s="78">
        <v>7</v>
      </c>
      <c r="K1682" s="78" t="s">
        <v>162</v>
      </c>
      <c r="L1682" s="78">
        <v>0</v>
      </c>
      <c r="M1682" s="78">
        <v>32351.43</v>
      </c>
      <c r="N1682" s="78">
        <v>36603.07</v>
      </c>
      <c r="O1682" s="78">
        <v>34310.82</v>
      </c>
      <c r="P1682" s="78">
        <v>19.440000000000001</v>
      </c>
      <c r="Q1682" s="78" t="s">
        <v>162</v>
      </c>
      <c r="R1682" s="78">
        <v>35.83</v>
      </c>
      <c r="S1682" s="78" t="s">
        <v>162</v>
      </c>
      <c r="T1682" s="78">
        <v>1722.45</v>
      </c>
      <c r="U1682" s="78">
        <v>1750.06</v>
      </c>
      <c r="V1682" s="78">
        <v>1697.62</v>
      </c>
      <c r="W1682" s="78">
        <v>1742.03</v>
      </c>
      <c r="X1682" s="78">
        <v>39236930</v>
      </c>
    </row>
    <row r="1683" spans="1:24" x14ac:dyDescent="0.2">
      <c r="A1683" s="78" t="s">
        <v>1840</v>
      </c>
      <c r="B1683" s="78">
        <v>6.32</v>
      </c>
      <c r="C1683" s="78">
        <v>6.42</v>
      </c>
      <c r="D1683" s="78">
        <v>6.31</v>
      </c>
      <c r="E1683" s="78">
        <v>6.35</v>
      </c>
      <c r="F1683" s="78">
        <v>2701177</v>
      </c>
      <c r="G1683" s="78">
        <v>6.32</v>
      </c>
      <c r="H1683" s="78">
        <v>6.32</v>
      </c>
      <c r="I1683" s="78">
        <v>6.29</v>
      </c>
      <c r="J1683" s="78">
        <v>6.97</v>
      </c>
      <c r="K1683" s="78" t="s">
        <v>162</v>
      </c>
      <c r="L1683" s="78">
        <v>0</v>
      </c>
      <c r="M1683" s="78">
        <v>27011.77</v>
      </c>
      <c r="N1683" s="78">
        <v>34712.1</v>
      </c>
      <c r="O1683" s="78">
        <v>34330.43</v>
      </c>
      <c r="P1683" s="78">
        <v>21.38</v>
      </c>
      <c r="Q1683" s="78" t="s">
        <v>162</v>
      </c>
      <c r="R1683" s="78">
        <v>37.51</v>
      </c>
      <c r="S1683" s="78" t="s">
        <v>162</v>
      </c>
      <c r="T1683" s="78">
        <v>1735.46</v>
      </c>
      <c r="U1683" s="78">
        <v>1754.62</v>
      </c>
      <c r="V1683" s="78">
        <v>1734.77</v>
      </c>
      <c r="W1683" s="78">
        <v>1738</v>
      </c>
      <c r="X1683" s="78">
        <v>29252425</v>
      </c>
    </row>
    <row r="1684" spans="1:24" x14ac:dyDescent="0.2">
      <c r="A1684" s="78" t="s">
        <v>1841</v>
      </c>
      <c r="B1684" s="78">
        <v>6.33</v>
      </c>
      <c r="C1684" s="78">
        <v>6.42</v>
      </c>
      <c r="D1684" s="78">
        <v>6.32</v>
      </c>
      <c r="E1684" s="78">
        <v>6.37</v>
      </c>
      <c r="F1684" s="78">
        <v>2900220</v>
      </c>
      <c r="G1684" s="78">
        <v>6.33</v>
      </c>
      <c r="H1684" s="78">
        <v>6.32</v>
      </c>
      <c r="I1684" s="78">
        <v>6.29</v>
      </c>
      <c r="J1684" s="78">
        <v>6.94</v>
      </c>
      <c r="K1684" s="78" t="s">
        <v>162</v>
      </c>
      <c r="L1684" s="78">
        <v>0</v>
      </c>
      <c r="M1684" s="78">
        <v>29002.2</v>
      </c>
      <c r="N1684" s="78">
        <v>35859.919999999998</v>
      </c>
      <c r="O1684" s="78">
        <v>34557.99</v>
      </c>
      <c r="P1684" s="78">
        <v>20.45</v>
      </c>
      <c r="Q1684" s="78" t="s">
        <v>162</v>
      </c>
      <c r="R1684" s="78">
        <v>38.799999999999997</v>
      </c>
      <c r="S1684" s="78" t="s">
        <v>162</v>
      </c>
      <c r="T1684" s="78">
        <v>1735.03</v>
      </c>
      <c r="U1684" s="78">
        <v>1745.59</v>
      </c>
      <c r="V1684" s="78">
        <v>1726.53</v>
      </c>
      <c r="W1684" s="78">
        <v>1728.14</v>
      </c>
      <c r="X1684" s="78">
        <v>32442629</v>
      </c>
    </row>
    <row r="1685" spans="1:24" x14ac:dyDescent="0.2">
      <c r="A1685" s="78" t="s">
        <v>1842</v>
      </c>
      <c r="B1685" s="78">
        <v>6.33</v>
      </c>
      <c r="C1685" s="78">
        <v>6.45</v>
      </c>
      <c r="D1685" s="78">
        <v>6.27</v>
      </c>
      <c r="E1685" s="78">
        <v>6.45</v>
      </c>
      <c r="F1685" s="78">
        <v>3769747</v>
      </c>
      <c r="G1685" s="78">
        <v>6.38</v>
      </c>
      <c r="H1685" s="78">
        <v>6.33</v>
      </c>
      <c r="I1685" s="78">
        <v>6.3</v>
      </c>
      <c r="J1685" s="78">
        <v>6.92</v>
      </c>
      <c r="K1685" s="78" t="s">
        <v>162</v>
      </c>
      <c r="L1685" s="78">
        <v>0</v>
      </c>
      <c r="M1685" s="78">
        <v>37697.47</v>
      </c>
      <c r="N1685" s="78">
        <v>34937.11</v>
      </c>
      <c r="O1685" s="78">
        <v>34159.83</v>
      </c>
      <c r="P1685" s="78">
        <v>23.1</v>
      </c>
      <c r="Q1685" s="78" t="s">
        <v>162</v>
      </c>
      <c r="R1685" s="78">
        <v>41.49</v>
      </c>
      <c r="S1685" s="78" t="s">
        <v>162</v>
      </c>
      <c r="T1685" s="78">
        <v>1726.32</v>
      </c>
      <c r="U1685" s="78">
        <v>1776.18</v>
      </c>
      <c r="V1685" s="78">
        <v>1715.43</v>
      </c>
      <c r="W1685" s="78">
        <v>1768.21</v>
      </c>
      <c r="X1685" s="78">
        <v>41961114</v>
      </c>
    </row>
    <row r="1686" spans="1:24" x14ac:dyDescent="0.2">
      <c r="A1686" s="78" t="s">
        <v>1843</v>
      </c>
      <c r="B1686" s="78">
        <v>6.47</v>
      </c>
      <c r="C1686" s="78">
        <v>6.48</v>
      </c>
      <c r="D1686" s="78">
        <v>6.38</v>
      </c>
      <c r="E1686" s="78">
        <v>6.45</v>
      </c>
      <c r="F1686" s="78">
        <v>3344453</v>
      </c>
      <c r="G1686" s="78">
        <v>6.39</v>
      </c>
      <c r="H1686" s="78">
        <v>6.34</v>
      </c>
      <c r="I1686" s="78">
        <v>6.31</v>
      </c>
      <c r="J1686" s="78">
        <v>6.9</v>
      </c>
      <c r="K1686" s="78" t="s">
        <v>162</v>
      </c>
      <c r="L1686" s="78">
        <v>0</v>
      </c>
      <c r="M1686" s="78">
        <v>33444.53</v>
      </c>
      <c r="N1686" s="78">
        <v>31901.48</v>
      </c>
      <c r="O1686" s="78">
        <v>34506.28</v>
      </c>
      <c r="P1686" s="78">
        <v>21.93</v>
      </c>
      <c r="Q1686" s="78" t="s">
        <v>162</v>
      </c>
      <c r="R1686" s="78">
        <v>48.64</v>
      </c>
      <c r="S1686" s="78" t="s">
        <v>162</v>
      </c>
      <c r="T1686" s="78">
        <v>1767.33</v>
      </c>
      <c r="U1686" s="78">
        <v>1776.49</v>
      </c>
      <c r="V1686" s="78">
        <v>1760.34</v>
      </c>
      <c r="W1686" s="78">
        <v>1767.83</v>
      </c>
      <c r="X1686" s="78">
        <v>33874215</v>
      </c>
    </row>
    <row r="1687" spans="1:24" x14ac:dyDescent="0.2">
      <c r="A1687" s="78" t="s">
        <v>1844</v>
      </c>
      <c r="B1687" s="78">
        <v>6.43</v>
      </c>
      <c r="C1687" s="78">
        <v>6.47</v>
      </c>
      <c r="D1687" s="78">
        <v>6.36</v>
      </c>
      <c r="E1687" s="78">
        <v>6.46</v>
      </c>
      <c r="F1687" s="78">
        <v>2691462</v>
      </c>
      <c r="G1687" s="78">
        <v>6.42</v>
      </c>
      <c r="H1687" s="78">
        <v>6.36</v>
      </c>
      <c r="I1687" s="78">
        <v>6.33</v>
      </c>
      <c r="J1687" s="78">
        <v>6.88</v>
      </c>
      <c r="K1687" s="78" t="s">
        <v>162</v>
      </c>
      <c r="L1687" s="78">
        <v>0</v>
      </c>
      <c r="M1687" s="78">
        <v>26914.62</v>
      </c>
      <c r="N1687" s="78">
        <v>30814.12</v>
      </c>
      <c r="O1687" s="78">
        <v>33708.589999999997</v>
      </c>
      <c r="P1687" s="78">
        <v>20.83</v>
      </c>
      <c r="Q1687" s="78" t="s">
        <v>162</v>
      </c>
      <c r="R1687" s="78">
        <v>47.45</v>
      </c>
      <c r="S1687" s="78" t="s">
        <v>162</v>
      </c>
      <c r="T1687" s="78">
        <v>1763.69</v>
      </c>
      <c r="U1687" s="78">
        <v>1817.08</v>
      </c>
      <c r="V1687" s="78">
        <v>1752.3</v>
      </c>
      <c r="W1687" s="78">
        <v>1813.28</v>
      </c>
      <c r="X1687" s="78">
        <v>54469189</v>
      </c>
    </row>
    <row r="1688" spans="1:24" x14ac:dyDescent="0.2">
      <c r="A1688" s="78" t="s">
        <v>1845</v>
      </c>
      <c r="B1688" s="78">
        <v>6.42</v>
      </c>
      <c r="C1688" s="78">
        <v>6.58</v>
      </c>
      <c r="D1688" s="78">
        <v>6.39</v>
      </c>
      <c r="E1688" s="78">
        <v>6.48</v>
      </c>
      <c r="F1688" s="78">
        <v>3665593</v>
      </c>
      <c r="G1688" s="78">
        <v>6.44</v>
      </c>
      <c r="H1688" s="78">
        <v>6.38</v>
      </c>
      <c r="I1688" s="78">
        <v>6.34</v>
      </c>
      <c r="J1688" s="78">
        <v>6.86</v>
      </c>
      <c r="K1688" s="78" t="s">
        <v>162</v>
      </c>
      <c r="L1688" s="78">
        <v>0</v>
      </c>
      <c r="M1688" s="78">
        <v>36655.93</v>
      </c>
      <c r="N1688" s="78">
        <v>32742.95</v>
      </c>
      <c r="O1688" s="78">
        <v>33727.519999999997</v>
      </c>
      <c r="P1688" s="78">
        <v>24.18</v>
      </c>
      <c r="Q1688" s="78" t="s">
        <v>162</v>
      </c>
      <c r="R1688" s="78">
        <v>45.65</v>
      </c>
      <c r="S1688" s="78" t="s">
        <v>162</v>
      </c>
      <c r="T1688" s="78">
        <v>1811.11</v>
      </c>
      <c r="U1688" s="78">
        <v>1852.23</v>
      </c>
      <c r="V1688" s="78">
        <v>1807.51</v>
      </c>
      <c r="W1688" s="78">
        <v>1810.83</v>
      </c>
      <c r="X1688" s="78">
        <v>59931214</v>
      </c>
    </row>
    <row r="1689" spans="1:24" x14ac:dyDescent="0.2">
      <c r="A1689" s="78" t="s">
        <v>1846</v>
      </c>
      <c r="B1689" s="78">
        <v>6.46</v>
      </c>
      <c r="C1689" s="78">
        <v>6.55</v>
      </c>
      <c r="D1689" s="78">
        <v>6.4</v>
      </c>
      <c r="E1689" s="78">
        <v>6.5</v>
      </c>
      <c r="F1689" s="78">
        <v>2941069</v>
      </c>
      <c r="G1689" s="78">
        <v>6.47</v>
      </c>
      <c r="H1689" s="78">
        <v>6.4</v>
      </c>
      <c r="I1689" s="78">
        <v>6.36</v>
      </c>
      <c r="J1689" s="78">
        <v>6.84</v>
      </c>
      <c r="K1689" s="78" t="s">
        <v>162</v>
      </c>
      <c r="L1689" s="78">
        <v>0</v>
      </c>
      <c r="M1689" s="78">
        <v>29410.69</v>
      </c>
      <c r="N1689" s="78">
        <v>32824.65</v>
      </c>
      <c r="O1689" s="78">
        <v>34342.29</v>
      </c>
      <c r="P1689" s="78">
        <v>24.17</v>
      </c>
      <c r="Q1689" s="78" t="s">
        <v>162</v>
      </c>
      <c r="R1689" s="78">
        <v>47.28</v>
      </c>
      <c r="S1689" s="78" t="s">
        <v>162</v>
      </c>
      <c r="T1689" s="78">
        <v>1809.13</v>
      </c>
      <c r="U1689" s="78">
        <v>1830.55</v>
      </c>
      <c r="V1689" s="78">
        <v>1809.13</v>
      </c>
      <c r="W1689" s="78">
        <v>1816.8</v>
      </c>
      <c r="X1689" s="78">
        <v>42053693</v>
      </c>
    </row>
    <row r="1690" spans="1:24" x14ac:dyDescent="0.2">
      <c r="A1690" s="78" t="s">
        <v>1847</v>
      </c>
      <c r="B1690" s="78">
        <v>6.51</v>
      </c>
      <c r="C1690" s="78">
        <v>6.51</v>
      </c>
      <c r="D1690" s="78">
        <v>6.32</v>
      </c>
      <c r="E1690" s="78">
        <v>6.36</v>
      </c>
      <c r="F1690" s="78">
        <v>3653264</v>
      </c>
      <c r="G1690" s="78">
        <v>6.45</v>
      </c>
      <c r="H1690" s="78">
        <v>6.41</v>
      </c>
      <c r="I1690" s="78">
        <v>6.37</v>
      </c>
      <c r="J1690" s="78">
        <v>6.82</v>
      </c>
      <c r="K1690" s="78" t="s">
        <v>162</v>
      </c>
      <c r="L1690" s="78">
        <v>0</v>
      </c>
      <c r="M1690" s="78">
        <v>36532.639999999999</v>
      </c>
      <c r="N1690" s="78">
        <v>32591.68</v>
      </c>
      <c r="O1690" s="78">
        <v>33764.400000000001</v>
      </c>
      <c r="P1690" s="78">
        <v>20.78</v>
      </c>
      <c r="Q1690" s="78" t="s">
        <v>162</v>
      </c>
      <c r="R1690" s="78">
        <v>43.86</v>
      </c>
      <c r="S1690" s="78" t="s">
        <v>162</v>
      </c>
      <c r="T1690" s="78">
        <v>1811.54</v>
      </c>
      <c r="U1690" s="78">
        <v>1826.1</v>
      </c>
      <c r="V1690" s="78">
        <v>1791.58</v>
      </c>
      <c r="W1690" s="78">
        <v>1799.77</v>
      </c>
      <c r="X1690" s="78">
        <v>44124936</v>
      </c>
    </row>
    <row r="1691" spans="1:24" x14ac:dyDescent="0.2">
      <c r="A1691" s="78" t="s">
        <v>1848</v>
      </c>
      <c r="B1691" s="78">
        <v>6.33</v>
      </c>
      <c r="C1691" s="78">
        <v>6.4</v>
      </c>
      <c r="D1691" s="78">
        <v>6.33</v>
      </c>
      <c r="E1691" s="78">
        <v>6.39</v>
      </c>
      <c r="F1691" s="78">
        <v>1670626</v>
      </c>
      <c r="G1691" s="78">
        <v>6.44</v>
      </c>
      <c r="H1691" s="78">
        <v>6.41</v>
      </c>
      <c r="I1691" s="78">
        <v>6.37</v>
      </c>
      <c r="J1691" s="78">
        <v>6.79</v>
      </c>
      <c r="K1691" s="78" t="s">
        <v>162</v>
      </c>
      <c r="L1691" s="78">
        <v>0</v>
      </c>
      <c r="M1691" s="78">
        <v>16706.259999999998</v>
      </c>
      <c r="N1691" s="78">
        <v>29244.03</v>
      </c>
      <c r="O1691" s="78">
        <v>30572.75</v>
      </c>
      <c r="P1691" s="78">
        <v>25.45</v>
      </c>
      <c r="Q1691" s="78" t="s">
        <v>162</v>
      </c>
      <c r="R1691" s="78">
        <v>45</v>
      </c>
      <c r="S1691" s="78" t="s">
        <v>162</v>
      </c>
      <c r="T1691" s="78">
        <v>1794.33</v>
      </c>
      <c r="U1691" s="78">
        <v>1808.01</v>
      </c>
      <c r="V1691" s="78">
        <v>1779.33</v>
      </c>
      <c r="W1691" s="78">
        <v>1782.4</v>
      </c>
      <c r="X1691" s="78">
        <v>35466133</v>
      </c>
    </row>
    <row r="1692" spans="1:24" x14ac:dyDescent="0.2">
      <c r="A1692" s="78" t="s">
        <v>1849</v>
      </c>
      <c r="B1692" s="78">
        <v>6.37</v>
      </c>
      <c r="C1692" s="78">
        <v>6.38</v>
      </c>
      <c r="D1692" s="78">
        <v>6.18</v>
      </c>
      <c r="E1692" s="78">
        <v>6.18</v>
      </c>
      <c r="F1692" s="78">
        <v>2468606</v>
      </c>
      <c r="G1692" s="78">
        <v>6.38</v>
      </c>
      <c r="H1692" s="78">
        <v>6.4</v>
      </c>
      <c r="I1692" s="78">
        <v>6.36</v>
      </c>
      <c r="J1692" s="78">
        <v>6.77</v>
      </c>
      <c r="K1692" s="78" t="s">
        <v>162</v>
      </c>
      <c r="L1692" s="78">
        <v>0</v>
      </c>
      <c r="M1692" s="78">
        <v>24686.06</v>
      </c>
      <c r="N1692" s="78">
        <v>28798.32</v>
      </c>
      <c r="O1692" s="78">
        <v>29806.22</v>
      </c>
      <c r="P1692" s="78">
        <v>25.56</v>
      </c>
      <c r="Q1692" s="78" t="s">
        <v>162</v>
      </c>
      <c r="R1692" s="78">
        <v>42.92</v>
      </c>
      <c r="S1692" s="78" t="s">
        <v>162</v>
      </c>
      <c r="T1692" s="78">
        <v>1766.77</v>
      </c>
      <c r="U1692" s="78">
        <v>1767.78</v>
      </c>
      <c r="V1692" s="78">
        <v>1732.98</v>
      </c>
      <c r="W1692" s="78">
        <v>1735.06</v>
      </c>
      <c r="X1692" s="78">
        <v>44603968</v>
      </c>
    </row>
    <row r="1693" spans="1:24" x14ac:dyDescent="0.2">
      <c r="A1693" s="78" t="s">
        <v>1850</v>
      </c>
      <c r="B1693" s="78">
        <v>6.18</v>
      </c>
      <c r="C1693" s="78">
        <v>6.23</v>
      </c>
      <c r="D1693" s="78">
        <v>5.83</v>
      </c>
      <c r="E1693" s="78">
        <v>5.83</v>
      </c>
      <c r="F1693" s="78">
        <v>4540007</v>
      </c>
      <c r="G1693" s="78">
        <v>6.25</v>
      </c>
      <c r="H1693" s="78">
        <v>6.35</v>
      </c>
      <c r="I1693" s="78">
        <v>6.33</v>
      </c>
      <c r="J1693" s="78">
        <v>6.74</v>
      </c>
      <c r="K1693" s="78" t="s">
        <v>162</v>
      </c>
      <c r="L1693" s="78">
        <v>0</v>
      </c>
      <c r="M1693" s="78">
        <v>45400.07</v>
      </c>
      <c r="N1693" s="78">
        <v>30547.14</v>
      </c>
      <c r="O1693" s="78">
        <v>31645.05</v>
      </c>
      <c r="P1693" s="78">
        <v>23.55</v>
      </c>
      <c r="Q1693" s="78" t="s">
        <v>162</v>
      </c>
      <c r="R1693" s="78">
        <v>40.869999999999997</v>
      </c>
      <c r="S1693" s="78" t="s">
        <v>162</v>
      </c>
      <c r="T1693" s="78">
        <v>1735.66</v>
      </c>
      <c r="U1693" s="78">
        <v>1746.55</v>
      </c>
      <c r="V1693" s="78">
        <v>1697.39</v>
      </c>
      <c r="W1693" s="78">
        <v>1697.39</v>
      </c>
      <c r="X1693" s="78">
        <v>45082594</v>
      </c>
    </row>
    <row r="1694" spans="1:24" x14ac:dyDescent="0.2">
      <c r="A1694" s="78" t="s">
        <v>1851</v>
      </c>
      <c r="B1694" s="78">
        <v>5.85</v>
      </c>
      <c r="C1694" s="78">
        <v>5.98</v>
      </c>
      <c r="D1694" s="78">
        <v>5.67</v>
      </c>
      <c r="E1694" s="78">
        <v>5.92</v>
      </c>
      <c r="F1694" s="78">
        <v>2182452</v>
      </c>
      <c r="G1694" s="78">
        <v>6.14</v>
      </c>
      <c r="H1694" s="78">
        <v>6.3</v>
      </c>
      <c r="I1694" s="78">
        <v>6.31</v>
      </c>
      <c r="J1694" s="78">
        <v>6.71</v>
      </c>
      <c r="K1694" s="78" t="s">
        <v>162</v>
      </c>
      <c r="L1694" s="78">
        <v>0</v>
      </c>
      <c r="M1694" s="78">
        <v>21824.52</v>
      </c>
      <c r="N1694" s="78">
        <v>29029.91</v>
      </c>
      <c r="O1694" s="78">
        <v>30927.279999999999</v>
      </c>
      <c r="P1694" s="78">
        <v>31.15</v>
      </c>
      <c r="Q1694" s="78" t="s">
        <v>162</v>
      </c>
      <c r="R1694" s="78">
        <v>42.96</v>
      </c>
      <c r="S1694" s="78" t="s">
        <v>162</v>
      </c>
      <c r="T1694" s="78">
        <v>1683.18</v>
      </c>
      <c r="U1694" s="78">
        <v>1726.89</v>
      </c>
      <c r="V1694" s="78">
        <v>1676.24</v>
      </c>
      <c r="W1694" s="78">
        <v>1702.43</v>
      </c>
      <c r="X1694" s="78">
        <v>40344732</v>
      </c>
    </row>
    <row r="1695" spans="1:24" x14ac:dyDescent="0.2">
      <c r="A1695" s="78" t="s">
        <v>1852</v>
      </c>
      <c r="B1695" s="78">
        <v>5.83</v>
      </c>
      <c r="C1695" s="78">
        <v>6.01</v>
      </c>
      <c r="D1695" s="78">
        <v>5.81</v>
      </c>
      <c r="E1695" s="78">
        <v>5.95</v>
      </c>
      <c r="F1695" s="78">
        <v>2136694</v>
      </c>
      <c r="G1695" s="78">
        <v>6.05</v>
      </c>
      <c r="H1695" s="78">
        <v>6.25</v>
      </c>
      <c r="I1695" s="78">
        <v>6.29</v>
      </c>
      <c r="J1695" s="78">
        <v>6.68</v>
      </c>
      <c r="K1695" s="78" t="s">
        <v>162</v>
      </c>
      <c r="L1695" s="78">
        <v>0</v>
      </c>
      <c r="M1695" s="78">
        <v>21366.94</v>
      </c>
      <c r="N1695" s="78">
        <v>25996.77</v>
      </c>
      <c r="O1695" s="78">
        <v>29294.23</v>
      </c>
      <c r="P1695" s="78">
        <v>32.19</v>
      </c>
      <c r="Q1695" s="78" t="s">
        <v>162</v>
      </c>
      <c r="R1695" s="78">
        <v>43.02</v>
      </c>
      <c r="S1695" s="78" t="s">
        <v>162</v>
      </c>
      <c r="T1695" s="78">
        <v>1678.19</v>
      </c>
      <c r="U1695" s="78">
        <v>1698.28</v>
      </c>
      <c r="V1695" s="78">
        <v>1674.98</v>
      </c>
      <c r="W1695" s="78">
        <v>1688.27</v>
      </c>
      <c r="X1695" s="78">
        <v>31945519</v>
      </c>
    </row>
    <row r="1696" spans="1:24" x14ac:dyDescent="0.2">
      <c r="A1696" s="78" t="s">
        <v>1853</v>
      </c>
      <c r="B1696" s="78">
        <v>5.86</v>
      </c>
      <c r="C1696" s="78">
        <v>5.89</v>
      </c>
      <c r="D1696" s="78">
        <v>5.4</v>
      </c>
      <c r="E1696" s="78">
        <v>5.45</v>
      </c>
      <c r="F1696" s="78">
        <v>3918586</v>
      </c>
      <c r="G1696" s="78">
        <v>5.87</v>
      </c>
      <c r="H1696" s="78">
        <v>6.15</v>
      </c>
      <c r="I1696" s="78">
        <v>6.25</v>
      </c>
      <c r="J1696" s="78">
        <v>6.64</v>
      </c>
      <c r="K1696" s="78" t="s">
        <v>162</v>
      </c>
      <c r="L1696" s="78">
        <v>0</v>
      </c>
      <c r="M1696" s="78">
        <v>39185.86</v>
      </c>
      <c r="N1696" s="78">
        <v>30492.69</v>
      </c>
      <c r="O1696" s="78">
        <v>29868.36</v>
      </c>
      <c r="P1696" s="78">
        <v>28.37</v>
      </c>
      <c r="Q1696" s="78" t="s">
        <v>162</v>
      </c>
      <c r="R1696" s="78">
        <v>37.92</v>
      </c>
      <c r="S1696" s="78" t="s">
        <v>162</v>
      </c>
      <c r="T1696" s="78">
        <v>1653.45</v>
      </c>
      <c r="U1696" s="78">
        <v>1675.56</v>
      </c>
      <c r="V1696" s="78">
        <v>1597.89</v>
      </c>
      <c r="W1696" s="78">
        <v>1598.12</v>
      </c>
      <c r="X1696" s="78">
        <v>43013429</v>
      </c>
    </row>
    <row r="1697" spans="1:24" x14ac:dyDescent="0.2">
      <c r="A1697" s="78" t="s">
        <v>1854</v>
      </c>
      <c r="B1697" s="78">
        <v>5.74</v>
      </c>
      <c r="C1697" s="78">
        <v>6</v>
      </c>
      <c r="D1697" s="78">
        <v>5.7</v>
      </c>
      <c r="E1697" s="78">
        <v>6</v>
      </c>
      <c r="F1697" s="78">
        <v>5645186</v>
      </c>
      <c r="G1697" s="78">
        <v>5.83</v>
      </c>
      <c r="H1697" s="78">
        <v>6.11</v>
      </c>
      <c r="I1697" s="78">
        <v>6.24</v>
      </c>
      <c r="J1697" s="78">
        <v>6.61</v>
      </c>
      <c r="K1697" s="78" t="s">
        <v>162</v>
      </c>
      <c r="L1697" s="78">
        <v>0</v>
      </c>
      <c r="M1697" s="78">
        <v>56451.86</v>
      </c>
      <c r="N1697" s="78">
        <v>36845.85</v>
      </c>
      <c r="O1697" s="78">
        <v>32822.080000000002</v>
      </c>
      <c r="P1697" s="78">
        <v>45</v>
      </c>
      <c r="Q1697" s="78" t="s">
        <v>162</v>
      </c>
      <c r="R1697" s="78">
        <v>49.14</v>
      </c>
      <c r="S1697" s="78" t="s">
        <v>162</v>
      </c>
      <c r="T1697" s="78">
        <v>1632.87</v>
      </c>
      <c r="U1697" s="78">
        <v>1637.78</v>
      </c>
      <c r="V1697" s="78">
        <v>1571.47</v>
      </c>
      <c r="W1697" s="78">
        <v>1616.4</v>
      </c>
      <c r="X1697" s="78">
        <v>44850859</v>
      </c>
    </row>
    <row r="1698" spans="1:24" x14ac:dyDescent="0.2">
      <c r="A1698" s="78" t="s">
        <v>1855</v>
      </c>
      <c r="B1698" s="78">
        <v>6.55</v>
      </c>
      <c r="C1698" s="78">
        <v>6.6</v>
      </c>
      <c r="D1698" s="78">
        <v>6.38</v>
      </c>
      <c r="E1698" s="78">
        <v>6.6</v>
      </c>
      <c r="F1698" s="78">
        <v>10179555</v>
      </c>
      <c r="G1698" s="78">
        <v>5.98</v>
      </c>
      <c r="H1698" s="78">
        <v>6.12</v>
      </c>
      <c r="I1698" s="78">
        <v>6.25</v>
      </c>
      <c r="J1698" s="78">
        <v>6.59</v>
      </c>
      <c r="K1698" s="78" t="s">
        <v>162</v>
      </c>
      <c r="L1698" s="78">
        <v>0</v>
      </c>
      <c r="M1698" s="78">
        <v>101795.55</v>
      </c>
      <c r="N1698" s="78">
        <v>48124.95</v>
      </c>
      <c r="O1698" s="78">
        <v>39336.04</v>
      </c>
      <c r="P1698" s="78">
        <v>57.49</v>
      </c>
      <c r="Q1698" s="78" t="s">
        <v>162</v>
      </c>
      <c r="R1698" s="78">
        <v>58.56</v>
      </c>
      <c r="S1698" s="78" t="s">
        <v>162</v>
      </c>
      <c r="T1698" s="78">
        <v>1608.73</v>
      </c>
      <c r="U1698" s="78">
        <v>1651.59</v>
      </c>
      <c r="V1698" s="78">
        <v>1608.63</v>
      </c>
      <c r="W1698" s="78">
        <v>1641.43</v>
      </c>
      <c r="X1698" s="78">
        <v>45922127</v>
      </c>
    </row>
    <row r="1699" spans="1:24" x14ac:dyDescent="0.2">
      <c r="A1699" s="78" t="s">
        <v>1856</v>
      </c>
      <c r="B1699" s="78">
        <v>6.5</v>
      </c>
      <c r="C1699" s="78">
        <v>6.62</v>
      </c>
      <c r="D1699" s="78">
        <v>6.1</v>
      </c>
      <c r="E1699" s="78">
        <v>6.44</v>
      </c>
      <c r="F1699" s="78">
        <v>21274000</v>
      </c>
      <c r="G1699" s="78">
        <v>6.09</v>
      </c>
      <c r="H1699" s="78">
        <v>6.11</v>
      </c>
      <c r="I1699" s="78">
        <v>6.26</v>
      </c>
      <c r="J1699" s="78">
        <v>6.57</v>
      </c>
      <c r="K1699" s="78" t="s">
        <v>162</v>
      </c>
      <c r="L1699" s="78">
        <v>0</v>
      </c>
      <c r="M1699" s="78">
        <v>212740</v>
      </c>
      <c r="N1699" s="78">
        <v>86308.04</v>
      </c>
      <c r="O1699" s="78">
        <v>57668.98</v>
      </c>
      <c r="P1699" s="78">
        <v>55.59</v>
      </c>
      <c r="Q1699" s="78" t="s">
        <v>162</v>
      </c>
      <c r="R1699" s="78">
        <v>58.52</v>
      </c>
      <c r="S1699" s="78" t="s">
        <v>162</v>
      </c>
      <c r="T1699" s="78">
        <v>1598.48</v>
      </c>
      <c r="U1699" s="78">
        <v>1629.36</v>
      </c>
      <c r="V1699" s="78">
        <v>1576.89</v>
      </c>
      <c r="W1699" s="78">
        <v>1592.51</v>
      </c>
      <c r="X1699" s="78">
        <v>48379914</v>
      </c>
    </row>
    <row r="1700" spans="1:24" x14ac:dyDescent="0.2">
      <c r="A1700" s="78" t="s">
        <v>1857</v>
      </c>
      <c r="B1700" s="78">
        <v>6.32</v>
      </c>
      <c r="C1700" s="78">
        <v>6.77</v>
      </c>
      <c r="D1700" s="78">
        <v>6.32</v>
      </c>
      <c r="E1700" s="78">
        <v>6.56</v>
      </c>
      <c r="F1700" s="78">
        <v>20561542</v>
      </c>
      <c r="G1700" s="78">
        <v>6.21</v>
      </c>
      <c r="H1700" s="78">
        <v>6.13</v>
      </c>
      <c r="I1700" s="78">
        <v>6.27</v>
      </c>
      <c r="J1700" s="78">
        <v>6.56</v>
      </c>
      <c r="K1700" s="78" t="s">
        <v>162</v>
      </c>
      <c r="L1700" s="78">
        <v>0</v>
      </c>
      <c r="M1700" s="78">
        <v>205615.42</v>
      </c>
      <c r="N1700" s="78">
        <v>123157.73</v>
      </c>
      <c r="O1700" s="78">
        <v>74577.25</v>
      </c>
      <c r="P1700" s="78">
        <v>50.45</v>
      </c>
      <c r="Q1700" s="78" t="s">
        <v>162</v>
      </c>
      <c r="R1700" s="78">
        <v>58.55</v>
      </c>
      <c r="S1700" s="78" t="s">
        <v>162</v>
      </c>
      <c r="T1700" s="78">
        <v>1604.56</v>
      </c>
      <c r="U1700" s="78">
        <v>1654.65</v>
      </c>
      <c r="V1700" s="78">
        <v>1604.56</v>
      </c>
      <c r="W1700" s="78">
        <v>1648.07</v>
      </c>
      <c r="X1700" s="78">
        <v>39352247</v>
      </c>
    </row>
    <row r="1701" spans="1:24" x14ac:dyDescent="0.2">
      <c r="A1701" s="78" t="s">
        <v>1858</v>
      </c>
      <c r="B1701" s="78">
        <v>6.43</v>
      </c>
      <c r="C1701" s="78">
        <v>6.46</v>
      </c>
      <c r="D1701" s="78">
        <v>6.15</v>
      </c>
      <c r="E1701" s="78">
        <v>6.2</v>
      </c>
      <c r="F1701" s="78">
        <v>14785981</v>
      </c>
      <c r="G1701" s="78">
        <v>6.36</v>
      </c>
      <c r="H1701" s="78">
        <v>6.11</v>
      </c>
      <c r="I1701" s="78">
        <v>6.26</v>
      </c>
      <c r="J1701" s="78">
        <v>6.54</v>
      </c>
      <c r="K1701" s="78" t="s">
        <v>162</v>
      </c>
      <c r="L1701" s="78">
        <v>0</v>
      </c>
      <c r="M1701" s="78">
        <v>147859.81</v>
      </c>
      <c r="N1701" s="78">
        <v>144892.53</v>
      </c>
      <c r="O1701" s="78">
        <v>87692.61</v>
      </c>
      <c r="P1701" s="78">
        <v>43.3</v>
      </c>
      <c r="Q1701" s="78" t="s">
        <v>162</v>
      </c>
      <c r="R1701" s="78">
        <v>51.04</v>
      </c>
      <c r="S1701" s="78" t="s">
        <v>162</v>
      </c>
      <c r="T1701" s="78">
        <v>1657.13</v>
      </c>
      <c r="U1701" s="78">
        <v>1669.08</v>
      </c>
      <c r="V1701" s="78">
        <v>1644.87</v>
      </c>
      <c r="W1701" s="78">
        <v>1648.58</v>
      </c>
      <c r="X1701" s="78">
        <v>36224369</v>
      </c>
    </row>
    <row r="1702" spans="1:24" x14ac:dyDescent="0.2">
      <c r="A1702" s="78" t="s">
        <v>1859</v>
      </c>
      <c r="B1702" s="78">
        <v>6.23</v>
      </c>
      <c r="C1702" s="78">
        <v>6.25</v>
      </c>
      <c r="D1702" s="78">
        <v>5.85</v>
      </c>
      <c r="E1702" s="78">
        <v>5.89</v>
      </c>
      <c r="F1702" s="78">
        <v>9691018</v>
      </c>
      <c r="G1702" s="78">
        <v>6.34</v>
      </c>
      <c r="H1702" s="78">
        <v>6.08</v>
      </c>
      <c r="I1702" s="78">
        <v>6.24</v>
      </c>
      <c r="J1702" s="78">
        <v>6.51</v>
      </c>
      <c r="K1702" s="78" t="s">
        <v>162</v>
      </c>
      <c r="L1702" s="78">
        <v>0</v>
      </c>
      <c r="M1702" s="78">
        <v>96910.18</v>
      </c>
      <c r="N1702" s="78">
        <v>152984.19</v>
      </c>
      <c r="O1702" s="78">
        <v>94915.02</v>
      </c>
      <c r="P1702" s="78">
        <v>36.24</v>
      </c>
      <c r="Q1702" s="78" t="s">
        <v>162</v>
      </c>
      <c r="R1702" s="78">
        <v>45.89</v>
      </c>
      <c r="S1702" s="78" t="s">
        <v>162</v>
      </c>
      <c r="T1702" s="78">
        <v>1649.57</v>
      </c>
      <c r="U1702" s="78">
        <v>1652.01</v>
      </c>
      <c r="V1702" s="78">
        <v>1633.76</v>
      </c>
      <c r="W1702" s="78">
        <v>1646.77</v>
      </c>
      <c r="X1702" s="78">
        <v>26030479</v>
      </c>
    </row>
    <row r="1703" spans="1:24" x14ac:dyDescent="0.2">
      <c r="A1703" s="78" t="s">
        <v>1860</v>
      </c>
      <c r="B1703" s="78">
        <v>5.92</v>
      </c>
      <c r="C1703" s="78">
        <v>6.02</v>
      </c>
      <c r="D1703" s="78">
        <v>5.88</v>
      </c>
      <c r="E1703" s="78">
        <v>6.01</v>
      </c>
      <c r="F1703" s="78">
        <v>5975960</v>
      </c>
      <c r="G1703" s="78">
        <v>6.22</v>
      </c>
      <c r="H1703" s="78">
        <v>6.1</v>
      </c>
      <c r="I1703" s="78">
        <v>6.22</v>
      </c>
      <c r="J1703" s="78">
        <v>6.49</v>
      </c>
      <c r="K1703" s="78" t="s">
        <v>162</v>
      </c>
      <c r="L1703" s="78">
        <v>0</v>
      </c>
      <c r="M1703" s="78">
        <v>59759.6</v>
      </c>
      <c r="N1703" s="78">
        <v>144577</v>
      </c>
      <c r="O1703" s="78">
        <v>96350.98</v>
      </c>
      <c r="P1703" s="78">
        <v>37.83</v>
      </c>
      <c r="Q1703" s="78" t="s">
        <v>162</v>
      </c>
      <c r="R1703" s="78">
        <v>47.85</v>
      </c>
      <c r="S1703" s="78" t="s">
        <v>162</v>
      </c>
      <c r="T1703" s="78">
        <v>1661.56</v>
      </c>
      <c r="U1703" s="78">
        <v>1679.79</v>
      </c>
      <c r="V1703" s="78">
        <v>1650.88</v>
      </c>
      <c r="W1703" s="78">
        <v>1677.76</v>
      </c>
      <c r="X1703" s="78">
        <v>31568458</v>
      </c>
    </row>
    <row r="1704" spans="1:24" x14ac:dyDescent="0.2">
      <c r="A1704" s="78" t="s">
        <v>1861</v>
      </c>
      <c r="B1704" s="78">
        <v>6.02</v>
      </c>
      <c r="C1704" s="78">
        <v>6.09</v>
      </c>
      <c r="D1704" s="78">
        <v>5.96</v>
      </c>
      <c r="E1704" s="78">
        <v>6.06</v>
      </c>
      <c r="F1704" s="78">
        <v>5996478</v>
      </c>
      <c r="G1704" s="78">
        <v>6.14</v>
      </c>
      <c r="H1704" s="78">
        <v>6.12</v>
      </c>
      <c r="I1704" s="78">
        <v>6.21</v>
      </c>
      <c r="J1704" s="78">
        <v>6.47</v>
      </c>
      <c r="K1704" s="78" t="s">
        <v>162</v>
      </c>
      <c r="L1704" s="78">
        <v>0</v>
      </c>
      <c r="M1704" s="78">
        <v>59964.78</v>
      </c>
      <c r="N1704" s="78">
        <v>114021.96</v>
      </c>
      <c r="O1704" s="78">
        <v>100165</v>
      </c>
      <c r="P1704" s="78">
        <v>38.520000000000003</v>
      </c>
      <c r="Q1704" s="78" t="s">
        <v>162</v>
      </c>
      <c r="R1704" s="78">
        <v>46.72</v>
      </c>
      <c r="S1704" s="78" t="s">
        <v>162</v>
      </c>
      <c r="T1704" s="78">
        <v>1674.62</v>
      </c>
      <c r="U1704" s="78">
        <v>1681.24</v>
      </c>
      <c r="V1704" s="78">
        <v>1656.95</v>
      </c>
      <c r="W1704" s="78">
        <v>1668.83</v>
      </c>
      <c r="X1704" s="78">
        <v>35293567</v>
      </c>
    </row>
    <row r="1705" spans="1:24" x14ac:dyDescent="0.2">
      <c r="A1705" s="78" t="s">
        <v>1862</v>
      </c>
      <c r="B1705" s="78">
        <v>6.1</v>
      </c>
      <c r="C1705" s="78">
        <v>6.27</v>
      </c>
      <c r="D1705" s="78">
        <v>6.04</v>
      </c>
      <c r="E1705" s="78">
        <v>6.19</v>
      </c>
      <c r="F1705" s="78">
        <v>8112803</v>
      </c>
      <c r="G1705" s="78">
        <v>6.07</v>
      </c>
      <c r="H1705" s="78">
        <v>6.14</v>
      </c>
      <c r="I1705" s="78">
        <v>6.2</v>
      </c>
      <c r="J1705" s="78">
        <v>6.45</v>
      </c>
      <c r="K1705" s="78" t="s">
        <v>162</v>
      </c>
      <c r="L1705" s="78">
        <v>0</v>
      </c>
      <c r="M1705" s="78">
        <v>81128.03</v>
      </c>
      <c r="N1705" s="78">
        <v>89124.479999999996</v>
      </c>
      <c r="O1705" s="78">
        <v>106141.11</v>
      </c>
      <c r="P1705" s="78">
        <v>36.58</v>
      </c>
      <c r="Q1705" s="78" t="s">
        <v>162</v>
      </c>
      <c r="R1705" s="78">
        <v>48</v>
      </c>
      <c r="S1705" s="78" t="s">
        <v>162</v>
      </c>
      <c r="T1705" s="78">
        <v>1683.15</v>
      </c>
      <c r="U1705" s="78">
        <v>1733.71</v>
      </c>
      <c r="V1705" s="78">
        <v>1673.95</v>
      </c>
      <c r="W1705" s="78">
        <v>1729.15</v>
      </c>
      <c r="X1705" s="78">
        <v>48349861</v>
      </c>
    </row>
    <row r="1706" spans="1:24" x14ac:dyDescent="0.2">
      <c r="A1706" s="78" t="s">
        <v>1863</v>
      </c>
      <c r="B1706" s="78">
        <v>6.18</v>
      </c>
      <c r="C1706" s="78">
        <v>6.35</v>
      </c>
      <c r="D1706" s="78">
        <v>6.15</v>
      </c>
      <c r="E1706" s="78">
        <v>6.32</v>
      </c>
      <c r="F1706" s="78">
        <v>9146821</v>
      </c>
      <c r="G1706" s="78">
        <v>6.09</v>
      </c>
      <c r="H1706" s="78">
        <v>6.23</v>
      </c>
      <c r="I1706" s="78">
        <v>6.19</v>
      </c>
      <c r="J1706" s="78">
        <v>6.44</v>
      </c>
      <c r="K1706" s="78" t="s">
        <v>162</v>
      </c>
      <c r="L1706" s="78">
        <v>0</v>
      </c>
      <c r="M1706" s="78">
        <v>91468.21</v>
      </c>
      <c r="N1706" s="78">
        <v>77846.16</v>
      </c>
      <c r="O1706" s="78">
        <v>111369.34</v>
      </c>
      <c r="P1706" s="78">
        <v>41.57</v>
      </c>
      <c r="Q1706" s="78" t="s">
        <v>162</v>
      </c>
      <c r="R1706" s="78">
        <v>50.37</v>
      </c>
      <c r="S1706" s="78" t="s">
        <v>162</v>
      </c>
      <c r="T1706" s="78">
        <v>1729.94</v>
      </c>
      <c r="U1706" s="78">
        <v>1757.37</v>
      </c>
      <c r="V1706" s="78">
        <v>1728.31</v>
      </c>
      <c r="W1706" s="78">
        <v>1743.54</v>
      </c>
      <c r="X1706" s="78">
        <v>56491563</v>
      </c>
    </row>
    <row r="1707" spans="1:24" x14ac:dyDescent="0.2">
      <c r="A1707" s="78" t="s">
        <v>1864</v>
      </c>
      <c r="B1707" s="78">
        <v>6.25</v>
      </c>
      <c r="C1707" s="78">
        <v>6.44</v>
      </c>
      <c r="D1707" s="78">
        <v>6.21</v>
      </c>
      <c r="E1707" s="78">
        <v>6.3</v>
      </c>
      <c r="F1707" s="78">
        <v>7013340</v>
      </c>
      <c r="G1707" s="78">
        <v>6.18</v>
      </c>
      <c r="H1707" s="78">
        <v>6.26</v>
      </c>
      <c r="I1707" s="78">
        <v>6.18</v>
      </c>
      <c r="J1707" s="78">
        <v>6.43</v>
      </c>
      <c r="K1707" s="78" t="s">
        <v>162</v>
      </c>
      <c r="L1707" s="78">
        <v>0</v>
      </c>
      <c r="M1707" s="78">
        <v>70133.399999999994</v>
      </c>
      <c r="N1707" s="78">
        <v>72490.8</v>
      </c>
      <c r="O1707" s="78">
        <v>112737.5</v>
      </c>
      <c r="P1707" s="78">
        <v>40.21</v>
      </c>
      <c r="Q1707" s="78" t="s">
        <v>162</v>
      </c>
      <c r="R1707" s="78">
        <v>49.24</v>
      </c>
      <c r="S1707" s="78" t="s">
        <v>162</v>
      </c>
      <c r="T1707" s="78">
        <v>1730.15</v>
      </c>
      <c r="U1707" s="78">
        <v>1773.73</v>
      </c>
      <c r="V1707" s="78">
        <v>1723.4</v>
      </c>
      <c r="W1707" s="78">
        <v>1753.63</v>
      </c>
      <c r="X1707" s="78">
        <v>53315517</v>
      </c>
    </row>
    <row r="1708" spans="1:24" x14ac:dyDescent="0.2">
      <c r="A1708" s="78" t="s">
        <v>1865</v>
      </c>
      <c r="B1708" s="78">
        <v>6.3</v>
      </c>
      <c r="C1708" s="78">
        <v>6.3</v>
      </c>
      <c r="D1708" s="78">
        <v>6.3</v>
      </c>
      <c r="E1708" s="78">
        <v>6.3</v>
      </c>
      <c r="F1708" s="78">
        <v>0</v>
      </c>
      <c r="G1708" s="78">
        <v>6.23</v>
      </c>
      <c r="H1708" s="78">
        <v>6.23</v>
      </c>
      <c r="I1708" s="78">
        <v>6.17</v>
      </c>
      <c r="J1708" s="78">
        <v>6.41</v>
      </c>
      <c r="K1708" s="78" t="s">
        <v>162</v>
      </c>
      <c r="L1708" s="78">
        <v>0</v>
      </c>
      <c r="M1708" s="78">
        <v>0</v>
      </c>
      <c r="N1708" s="78">
        <v>60538.879999999997</v>
      </c>
      <c r="O1708" s="78">
        <v>102557.95</v>
      </c>
      <c r="P1708" s="78">
        <v>33.36</v>
      </c>
      <c r="Q1708" s="78" t="s">
        <v>162</v>
      </c>
      <c r="R1708" s="78">
        <v>45.1</v>
      </c>
      <c r="S1708" s="78" t="s">
        <v>162</v>
      </c>
      <c r="T1708" s="78">
        <v>1850.2</v>
      </c>
      <c r="U1708" s="78">
        <v>1900.96</v>
      </c>
      <c r="V1708" s="78">
        <v>1849.25</v>
      </c>
      <c r="W1708" s="78">
        <v>1900.48</v>
      </c>
      <c r="X1708" s="78">
        <v>69905379</v>
      </c>
    </row>
    <row r="1709" spans="1:24" x14ac:dyDescent="0.2">
      <c r="A1709" s="78" t="s">
        <v>1866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topLeftCell="A85" workbookViewId="0">
      <selection activeCell="A90" sqref="A90:D95"/>
    </sheetView>
  </sheetViews>
  <sheetFormatPr baseColWidth="10" defaultRowHeight="15" x14ac:dyDescent="0.2"/>
  <cols>
    <col min="1" max="1" width="17.6640625" customWidth="1"/>
  </cols>
  <sheetData>
    <row r="1" spans="1:12" x14ac:dyDescent="0.2">
      <c r="A1" s="188" t="s">
        <v>2767</v>
      </c>
      <c r="D1" s="188" t="s">
        <v>2768</v>
      </c>
    </row>
    <row r="2" spans="1:12" x14ac:dyDescent="0.2">
      <c r="A2" s="188" t="s">
        <v>2769</v>
      </c>
      <c r="D2" s="189">
        <v>20525</v>
      </c>
    </row>
    <row r="3" spans="1:12" x14ac:dyDescent="0.2">
      <c r="A3" s="188" t="s">
        <v>2770</v>
      </c>
      <c r="D3" s="189">
        <v>5870</v>
      </c>
    </row>
    <row r="4" spans="1:12" x14ac:dyDescent="0.2">
      <c r="A4" s="188" t="s">
        <v>2771</v>
      </c>
      <c r="D4" s="189">
        <v>4492</v>
      </c>
    </row>
    <row r="11" spans="1:12" x14ac:dyDescent="0.2">
      <c r="A11" s="45"/>
      <c r="B11" s="45"/>
      <c r="C11" s="45"/>
      <c r="D11" s="45"/>
      <c r="E11" s="188" t="s">
        <v>2777</v>
      </c>
      <c r="F11" s="45"/>
      <c r="G11" s="45"/>
      <c r="H11" s="198">
        <v>15813.9</v>
      </c>
      <c r="I11" s="45"/>
      <c r="J11" s="45"/>
      <c r="K11" s="188"/>
      <c r="L11" s="45"/>
    </row>
    <row r="12" spans="1:12" x14ac:dyDescent="0.2">
      <c r="A12" s="45"/>
      <c r="B12" s="45"/>
      <c r="C12" s="45"/>
      <c r="D12" s="199"/>
      <c r="E12" s="188" t="s">
        <v>2778</v>
      </c>
      <c r="F12" s="45"/>
      <c r="G12" s="45"/>
      <c r="H12" s="198">
        <v>2320.8000000000002</v>
      </c>
      <c r="I12" s="45"/>
      <c r="J12" s="45"/>
      <c r="K12" s="45"/>
      <c r="L12" s="45"/>
    </row>
    <row r="17" spans="1:12" ht="26" x14ac:dyDescent="0.2">
      <c r="A17" s="240" t="s">
        <v>2835</v>
      </c>
      <c r="B17" s="244" t="s">
        <v>2841</v>
      </c>
      <c r="C17" s="240" t="s">
        <v>2837</v>
      </c>
      <c r="D17" s="240" t="s">
        <v>2836</v>
      </c>
      <c r="E17" s="244" t="s">
        <v>2842</v>
      </c>
      <c r="F17" s="240" t="s">
        <v>2843</v>
      </c>
      <c r="G17" s="240" t="s">
        <v>2844</v>
      </c>
    </row>
    <row r="18" spans="1:12" x14ac:dyDescent="0.2">
      <c r="A18" s="240" t="s">
        <v>2838</v>
      </c>
      <c r="B18" s="241">
        <v>430475</v>
      </c>
      <c r="C18" s="241">
        <v>183165</v>
      </c>
      <c r="D18" s="241">
        <v>182952</v>
      </c>
      <c r="E18" s="241">
        <v>410271</v>
      </c>
      <c r="F18" s="243">
        <v>0.42499999999999999</v>
      </c>
      <c r="G18" s="243">
        <v>0.44640000000000002</v>
      </c>
    </row>
    <row r="19" spans="1:12" x14ac:dyDescent="0.2">
      <c r="A19" s="240" t="s">
        <v>2839</v>
      </c>
      <c r="B19" s="241">
        <v>400070</v>
      </c>
      <c r="C19" s="241">
        <v>187500</v>
      </c>
      <c r="D19" s="241">
        <v>198000</v>
      </c>
      <c r="E19" s="241">
        <v>390199</v>
      </c>
      <c r="F19" s="243">
        <v>0.49490000000000001</v>
      </c>
      <c r="G19" s="243">
        <v>0.48049999999999998</v>
      </c>
    </row>
    <row r="20" spans="1:12" x14ac:dyDescent="0.2">
      <c r="A20" s="240" t="s">
        <v>2840</v>
      </c>
      <c r="B20" s="241">
        <v>629533</v>
      </c>
      <c r="C20" s="241">
        <v>198783</v>
      </c>
      <c r="D20" s="241">
        <v>205500</v>
      </c>
      <c r="E20" s="241">
        <v>607023</v>
      </c>
      <c r="F20" s="243">
        <v>0.32640000000000002</v>
      </c>
      <c r="G20" s="243">
        <v>0.32750000000000001</v>
      </c>
    </row>
    <row r="24" spans="1:12" x14ac:dyDescent="0.2">
      <c r="A24" s="240" t="s">
        <v>2861</v>
      </c>
      <c r="B24" s="240" t="s">
        <v>2864</v>
      </c>
      <c r="C24" s="240" t="s">
        <v>2863</v>
      </c>
      <c r="D24" s="240" t="s">
        <v>2862</v>
      </c>
    </row>
    <row r="25" spans="1:12" x14ac:dyDescent="0.2">
      <c r="A25" s="240">
        <v>1</v>
      </c>
      <c r="B25" s="250" t="s">
        <v>2866</v>
      </c>
      <c r="C25" s="240">
        <v>10</v>
      </c>
      <c r="D25" s="240" t="s">
        <v>2865</v>
      </c>
    </row>
    <row r="26" spans="1:12" x14ac:dyDescent="0.2">
      <c r="A26" s="240">
        <v>2</v>
      </c>
      <c r="B26" s="240" t="s">
        <v>2868</v>
      </c>
      <c r="C26" s="240">
        <v>3.62</v>
      </c>
      <c r="D26" s="240" t="s">
        <v>2867</v>
      </c>
    </row>
    <row r="27" spans="1:12" x14ac:dyDescent="0.2">
      <c r="A27" s="240">
        <v>3</v>
      </c>
      <c r="B27" s="240" t="s">
        <v>2870</v>
      </c>
      <c r="C27" s="240">
        <v>3.41</v>
      </c>
      <c r="D27" s="240" t="s">
        <v>2869</v>
      </c>
    </row>
    <row r="28" spans="1:12" x14ac:dyDescent="0.2">
      <c r="A28" s="240">
        <v>4</v>
      </c>
      <c r="B28" s="240" t="s">
        <v>2870</v>
      </c>
      <c r="C28" s="240">
        <v>2.85</v>
      </c>
      <c r="D28" s="240" t="s">
        <v>2871</v>
      </c>
    </row>
    <row r="29" spans="1:12" x14ac:dyDescent="0.2">
      <c r="A29" s="240">
        <v>5</v>
      </c>
      <c r="B29" s="240" t="s">
        <v>2870</v>
      </c>
      <c r="C29" s="240">
        <v>1.37</v>
      </c>
      <c r="D29" s="240" t="s">
        <v>2872</v>
      </c>
    </row>
    <row r="32" spans="1:12" x14ac:dyDescent="0.2">
      <c r="A32" s="264" t="s">
        <v>2889</v>
      </c>
      <c r="B32" s="265" t="s">
        <v>2892</v>
      </c>
      <c r="C32" s="265" t="s">
        <v>2891</v>
      </c>
      <c r="D32" s="265" t="s">
        <v>2890</v>
      </c>
      <c r="E32" s="265"/>
      <c r="F32" s="45"/>
      <c r="G32" s="45"/>
      <c r="H32" s="265"/>
      <c r="I32" s="45"/>
      <c r="J32" s="45"/>
      <c r="K32" s="265"/>
      <c r="L32" s="45"/>
    </row>
    <row r="33" spans="1:4" x14ac:dyDescent="0.2">
      <c r="A33" s="188" t="s">
        <v>2893</v>
      </c>
      <c r="B33" s="199">
        <v>133.1</v>
      </c>
      <c r="C33" s="199">
        <v>107.3</v>
      </c>
      <c r="D33" s="199">
        <v>106.8</v>
      </c>
    </row>
    <row r="34" spans="1:4" x14ac:dyDescent="0.2">
      <c r="A34" s="188" t="s">
        <v>2894</v>
      </c>
      <c r="B34" s="266">
        <v>5214</v>
      </c>
      <c r="C34" s="266">
        <v>4439</v>
      </c>
      <c r="D34" s="266">
        <v>4778</v>
      </c>
    </row>
    <row r="35" spans="1:4" x14ac:dyDescent="0.2">
      <c r="A35" s="188" t="s">
        <v>2895</v>
      </c>
      <c r="B35" s="267">
        <v>2.5999999999999999E-2</v>
      </c>
      <c r="C35" s="267">
        <v>2.4E-2</v>
      </c>
      <c r="D35" s="267">
        <v>2.1999999999999999E-2</v>
      </c>
    </row>
    <row r="37" spans="1:4" x14ac:dyDescent="0.2">
      <c r="A37" s="261" t="s">
        <v>2941</v>
      </c>
    </row>
    <row r="39" spans="1:4" x14ac:dyDescent="0.2">
      <c r="A39" s="188" t="s">
        <v>2942</v>
      </c>
    </row>
    <row r="41" spans="1:4" x14ac:dyDescent="0.2">
      <c r="A41" s="190" t="s">
        <v>2943</v>
      </c>
      <c r="D41" s="190" t="s">
        <v>2944</v>
      </c>
    </row>
    <row r="42" spans="1:4" x14ac:dyDescent="0.2">
      <c r="A42" s="190"/>
      <c r="D42" s="190"/>
    </row>
    <row r="43" spans="1:4" x14ac:dyDescent="0.2">
      <c r="A43" s="190" t="s">
        <v>2945</v>
      </c>
      <c r="D43" s="190" t="s">
        <v>2946</v>
      </c>
    </row>
    <row r="44" spans="1:4" x14ac:dyDescent="0.2">
      <c r="A44" s="190"/>
      <c r="D44" s="190"/>
    </row>
    <row r="45" spans="1:4" x14ac:dyDescent="0.2">
      <c r="A45" s="190" t="s">
        <v>2947</v>
      </c>
      <c r="D45" s="190" t="s">
        <v>2948</v>
      </c>
    </row>
    <row r="46" spans="1:4" x14ac:dyDescent="0.2">
      <c r="A46" s="190"/>
      <c r="D46" s="190"/>
    </row>
    <row r="47" spans="1:4" x14ac:dyDescent="0.2">
      <c r="A47" s="190" t="s">
        <v>2949</v>
      </c>
      <c r="D47" s="190" t="s">
        <v>2950</v>
      </c>
    </row>
    <row r="48" spans="1:4" x14ac:dyDescent="0.2">
      <c r="A48" s="190"/>
      <c r="D48" s="190"/>
    </row>
    <row r="49" spans="1:4" x14ac:dyDescent="0.2">
      <c r="A49" s="190" t="s">
        <v>2951</v>
      </c>
      <c r="D49" s="190" t="s">
        <v>2952</v>
      </c>
    </row>
    <row r="50" spans="1:4" x14ac:dyDescent="0.2">
      <c r="A50" s="190"/>
      <c r="D50" s="190"/>
    </row>
    <row r="51" spans="1:4" x14ac:dyDescent="0.2">
      <c r="A51" s="190" t="s">
        <v>2953</v>
      </c>
      <c r="D51" s="190" t="s">
        <v>2954</v>
      </c>
    </row>
    <row r="52" spans="1:4" x14ac:dyDescent="0.2">
      <c r="A52" s="190"/>
      <c r="D52" s="190"/>
    </row>
    <row r="53" spans="1:4" x14ac:dyDescent="0.2">
      <c r="A53" s="190" t="s">
        <v>2955</v>
      </c>
      <c r="D53" s="190" t="s">
        <v>2956</v>
      </c>
    </row>
    <row r="54" spans="1:4" x14ac:dyDescent="0.2">
      <c r="A54" s="190"/>
      <c r="D54" s="190"/>
    </row>
    <row r="55" spans="1:4" x14ac:dyDescent="0.2">
      <c r="A55" s="190" t="s">
        <v>2957</v>
      </c>
      <c r="D55" s="190" t="s">
        <v>2958</v>
      </c>
    </row>
    <row r="56" spans="1:4" x14ac:dyDescent="0.2">
      <c r="A56" s="190"/>
      <c r="D56" s="190"/>
    </row>
    <row r="57" spans="1:4" x14ac:dyDescent="0.2">
      <c r="A57" s="190" t="s">
        <v>2959</v>
      </c>
      <c r="D57" s="190" t="s">
        <v>2960</v>
      </c>
    </row>
    <row r="58" spans="1:4" x14ac:dyDescent="0.2">
      <c r="A58" s="190"/>
      <c r="D58" s="190"/>
    </row>
    <row r="59" spans="1:4" x14ac:dyDescent="0.2">
      <c r="A59" s="190" t="s">
        <v>2961</v>
      </c>
      <c r="D59" s="190" t="s">
        <v>2962</v>
      </c>
    </row>
    <row r="60" spans="1:4" x14ac:dyDescent="0.2">
      <c r="A60" s="190"/>
      <c r="D60" s="190"/>
    </row>
    <row r="61" spans="1:4" x14ac:dyDescent="0.2">
      <c r="A61" s="190" t="s">
        <v>2963</v>
      </c>
      <c r="D61" s="190" t="s">
        <v>2964</v>
      </c>
    </row>
    <row r="62" spans="1:4" x14ac:dyDescent="0.2">
      <c r="A62" s="190"/>
      <c r="D62" s="190"/>
    </row>
    <row r="64" spans="1:4" x14ac:dyDescent="0.2">
      <c r="A64" s="188" t="s">
        <v>2965</v>
      </c>
    </row>
    <row r="65" spans="1:1" x14ac:dyDescent="0.2">
      <c r="A65" s="188" t="s">
        <v>2966</v>
      </c>
    </row>
    <row r="66" spans="1:1" x14ac:dyDescent="0.2">
      <c r="A66" s="188" t="s">
        <v>2967</v>
      </c>
    </row>
    <row r="67" spans="1:1" x14ac:dyDescent="0.2">
      <c r="A67" s="188" t="s">
        <v>2968</v>
      </c>
    </row>
    <row r="68" spans="1:1" x14ac:dyDescent="0.2">
      <c r="A68" s="188" t="s">
        <v>2969</v>
      </c>
    </row>
    <row r="69" spans="1:1" x14ac:dyDescent="0.2">
      <c r="A69" s="188" t="s">
        <v>2970</v>
      </c>
    </row>
    <row r="70" spans="1:1" x14ac:dyDescent="0.2">
      <c r="A70" s="188" t="s">
        <v>2971</v>
      </c>
    </row>
    <row r="71" spans="1:1" x14ac:dyDescent="0.2">
      <c r="A71" s="188" t="s">
        <v>2972</v>
      </c>
    </row>
    <row r="72" spans="1:1" x14ac:dyDescent="0.2">
      <c r="A72" s="188" t="s">
        <v>2973</v>
      </c>
    </row>
    <row r="73" spans="1:1" x14ac:dyDescent="0.2">
      <c r="A73" s="188" t="s">
        <v>2974</v>
      </c>
    </row>
    <row r="74" spans="1:1" x14ac:dyDescent="0.2">
      <c r="A74" s="188" t="s">
        <v>2975</v>
      </c>
    </row>
    <row r="77" spans="1:1" x14ac:dyDescent="0.2">
      <c r="A77" s="188" t="s">
        <v>2976</v>
      </c>
    </row>
    <row r="78" spans="1:1" x14ac:dyDescent="0.2">
      <c r="A78" s="188" t="s">
        <v>2977</v>
      </c>
    </row>
    <row r="79" spans="1:1" x14ac:dyDescent="0.2">
      <c r="A79" s="188" t="s">
        <v>2978</v>
      </c>
    </row>
    <row r="80" spans="1:1" x14ac:dyDescent="0.2">
      <c r="A80" s="188" t="s">
        <v>2979</v>
      </c>
    </row>
    <row r="81" spans="1:4" x14ac:dyDescent="0.2">
      <c r="A81" s="188" t="s">
        <v>2980</v>
      </c>
    </row>
    <row r="82" spans="1:4" x14ac:dyDescent="0.2">
      <c r="A82" s="188" t="s">
        <v>2981</v>
      </c>
    </row>
    <row r="83" spans="1:4" x14ac:dyDescent="0.2">
      <c r="A83" s="188" t="s">
        <v>2982</v>
      </c>
    </row>
    <row r="84" spans="1:4" x14ac:dyDescent="0.2">
      <c r="A84" s="188" t="s">
        <v>2983</v>
      </c>
    </row>
    <row r="85" spans="1:4" x14ac:dyDescent="0.2">
      <c r="A85" s="188" t="s">
        <v>2984</v>
      </c>
    </row>
    <row r="86" spans="1:4" x14ac:dyDescent="0.2">
      <c r="A86" s="188" t="s">
        <v>2985</v>
      </c>
    </row>
    <row r="87" spans="1:4" x14ac:dyDescent="0.2">
      <c r="A87" s="188" t="s">
        <v>2986</v>
      </c>
    </row>
    <row r="90" spans="1:4" x14ac:dyDescent="0.2">
      <c r="A90" s="188" t="s">
        <v>3063</v>
      </c>
      <c r="B90" s="265" t="s">
        <v>3066</v>
      </c>
      <c r="C90" s="265" t="s">
        <v>3065</v>
      </c>
      <c r="D90" s="265" t="s">
        <v>3064</v>
      </c>
    </row>
    <row r="91" spans="1:4" x14ac:dyDescent="0.2">
      <c r="A91" s="188" t="s">
        <v>3069</v>
      </c>
      <c r="B91" s="199">
        <v>7.44</v>
      </c>
      <c r="C91" s="199">
        <v>7.47</v>
      </c>
      <c r="D91" s="199">
        <v>6.54</v>
      </c>
    </row>
    <row r="92" spans="1:4" x14ac:dyDescent="0.2">
      <c r="A92" s="188" t="s">
        <v>3067</v>
      </c>
      <c r="B92" s="199">
        <v>32.880000000000003</v>
      </c>
      <c r="C92" s="199">
        <v>35.96</v>
      </c>
      <c r="D92" s="199">
        <v>32.76</v>
      </c>
    </row>
    <row r="93" spans="1:4" x14ac:dyDescent="0.2">
      <c r="A93" s="188" t="s">
        <v>3068</v>
      </c>
      <c r="B93" s="199">
        <v>98.88</v>
      </c>
      <c r="C93" s="199">
        <v>106.85</v>
      </c>
      <c r="D93" s="199">
        <v>106.42</v>
      </c>
    </row>
    <row r="94" spans="1:4" x14ac:dyDescent="0.2">
      <c r="A94" s="188" t="s">
        <v>3070</v>
      </c>
      <c r="B94" s="267">
        <v>0.2263</v>
      </c>
      <c r="C94" s="267">
        <v>0.2077</v>
      </c>
      <c r="D94" s="267">
        <v>0.1996</v>
      </c>
    </row>
    <row r="95" spans="1:4" x14ac:dyDescent="0.2">
      <c r="A95" s="188" t="s">
        <v>3071</v>
      </c>
      <c r="B95" s="267">
        <v>7.5200000000000003E-2</v>
      </c>
      <c r="C95" s="267">
        <v>6.9900000000000004E-2</v>
      </c>
      <c r="D95" s="267">
        <v>6.1499999999999999E-2</v>
      </c>
    </row>
  </sheetData>
  <mergeCells count="22">
    <mergeCell ref="A61:A62"/>
    <mergeCell ref="D61:D62"/>
    <mergeCell ref="A55:A56"/>
    <mergeCell ref="D55:D56"/>
    <mergeCell ref="A57:A58"/>
    <mergeCell ref="D57:D58"/>
    <mergeCell ref="A59:A60"/>
    <mergeCell ref="D59:D60"/>
    <mergeCell ref="A49:A50"/>
    <mergeCell ref="D49:D50"/>
    <mergeCell ref="A51:A52"/>
    <mergeCell ref="D51:D52"/>
    <mergeCell ref="A53:A54"/>
    <mergeCell ref="D53:D54"/>
    <mergeCell ref="A43:A44"/>
    <mergeCell ref="D43:D44"/>
    <mergeCell ref="A45:A46"/>
    <mergeCell ref="D45:D46"/>
    <mergeCell ref="A47:A48"/>
    <mergeCell ref="D47:D48"/>
    <mergeCell ref="A41:A42"/>
    <mergeCell ref="D41:D4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showGridLines="0" workbookViewId="0">
      <pane ySplit="5" topLeftCell="A25" activePane="bottomLeft" state="frozen"/>
      <selection pane="bottomLeft" activeCell="D42" sqref="D42"/>
    </sheetView>
  </sheetViews>
  <sheetFormatPr baseColWidth="10" defaultColWidth="9" defaultRowHeight="14" x14ac:dyDescent="0.2"/>
  <cols>
    <col min="1" max="1" width="6.6640625" style="182" customWidth="1"/>
    <col min="2" max="2" width="6.6640625" style="183" customWidth="1"/>
    <col min="3" max="3" width="29.33203125" style="183" bestFit="1" customWidth="1"/>
    <col min="4" max="8" width="10.6640625" style="183" customWidth="1"/>
    <col min="9" max="16384" width="9" style="145"/>
  </cols>
  <sheetData>
    <row r="1" spans="1:8" ht="18" x14ac:dyDescent="0.2">
      <c r="A1" s="143" t="s">
        <v>2526</v>
      </c>
      <c r="B1" s="144"/>
      <c r="C1" s="144"/>
      <c r="D1" s="144"/>
      <c r="E1" s="144"/>
      <c r="F1" s="144"/>
      <c r="G1" s="144"/>
      <c r="H1" s="144"/>
    </row>
    <row r="2" spans="1:8" ht="13.5" customHeight="1" x14ac:dyDescent="0.2">
      <c r="A2" s="146"/>
      <c r="B2" s="146"/>
      <c r="C2" s="146"/>
      <c r="D2" s="146"/>
      <c r="E2" s="146"/>
      <c r="F2" s="146"/>
      <c r="G2" s="146"/>
      <c r="H2" s="147"/>
    </row>
    <row r="3" spans="1:8" x14ac:dyDescent="0.2">
      <c r="A3" s="148" t="s">
        <v>2527</v>
      </c>
      <c r="B3" s="148"/>
      <c r="C3" s="148"/>
      <c r="D3" s="148"/>
      <c r="E3" s="148"/>
      <c r="F3" s="148"/>
      <c r="G3" s="149" t="s">
        <v>2528</v>
      </c>
      <c r="H3" s="150"/>
    </row>
    <row r="4" spans="1:8" x14ac:dyDescent="0.2">
      <c r="A4" s="151" t="s">
        <v>2529</v>
      </c>
      <c r="B4" s="152"/>
      <c r="C4" s="153" t="s">
        <v>2530</v>
      </c>
      <c r="D4" s="154" t="s">
        <v>2531</v>
      </c>
      <c r="E4" s="155" t="s">
        <v>2532</v>
      </c>
      <c r="F4" s="156"/>
      <c r="G4" s="155" t="s">
        <v>2533</v>
      </c>
      <c r="H4" s="156"/>
    </row>
    <row r="5" spans="1:8" x14ac:dyDescent="0.2">
      <c r="A5" s="157" t="s">
        <v>2534</v>
      </c>
      <c r="B5" s="157" t="s">
        <v>2535</v>
      </c>
      <c r="C5" s="158"/>
      <c r="D5" s="158"/>
      <c r="E5" s="159" t="s">
        <v>2536</v>
      </c>
      <c r="F5" s="159" t="s">
        <v>2537</v>
      </c>
      <c r="G5" s="159" t="s">
        <v>2536</v>
      </c>
      <c r="H5" s="159" t="s">
        <v>2537</v>
      </c>
    </row>
    <row r="6" spans="1:8" ht="14.25" customHeight="1" x14ac:dyDescent="0.15">
      <c r="A6" s="160" t="s">
        <v>2538</v>
      </c>
      <c r="B6" s="160"/>
      <c r="C6" s="160" t="s">
        <v>2539</v>
      </c>
      <c r="D6" s="161">
        <v>43</v>
      </c>
      <c r="E6" s="162">
        <v>20.66</v>
      </c>
      <c r="F6" s="162">
        <v>55.57</v>
      </c>
      <c r="G6" s="162">
        <v>32.049999999999997</v>
      </c>
      <c r="H6" s="162">
        <v>44.69</v>
      </c>
    </row>
    <row r="7" spans="1:8" ht="14.25" customHeight="1" x14ac:dyDescent="0.15">
      <c r="A7" s="163"/>
      <c r="B7" s="163" t="s">
        <v>2540</v>
      </c>
      <c r="C7" s="163" t="s">
        <v>2541</v>
      </c>
      <c r="D7" s="164">
        <v>15</v>
      </c>
      <c r="E7" s="165">
        <v>53.74</v>
      </c>
      <c r="F7" s="165">
        <v>64.8</v>
      </c>
      <c r="G7" s="165">
        <v>48.73</v>
      </c>
      <c r="H7" s="165">
        <v>57.84</v>
      </c>
    </row>
    <row r="8" spans="1:8" ht="14.25" customHeight="1" x14ac:dyDescent="0.15">
      <c r="A8" s="163"/>
      <c r="B8" s="163" t="s">
        <v>2542</v>
      </c>
      <c r="C8" s="163" t="s">
        <v>2543</v>
      </c>
      <c r="D8" s="164">
        <v>4</v>
      </c>
      <c r="E8" s="166" t="s">
        <v>2544</v>
      </c>
      <c r="F8" s="165">
        <v>96.59</v>
      </c>
      <c r="G8" s="166" t="s">
        <v>2544</v>
      </c>
      <c r="H8" s="166" t="s">
        <v>2544</v>
      </c>
    </row>
    <row r="9" spans="1:8" ht="14.25" customHeight="1" x14ac:dyDescent="0.15">
      <c r="A9" s="163"/>
      <c r="B9" s="163" t="s">
        <v>2545</v>
      </c>
      <c r="C9" s="163" t="s">
        <v>2546</v>
      </c>
      <c r="D9" s="164">
        <v>14</v>
      </c>
      <c r="E9" s="165">
        <v>14.14</v>
      </c>
      <c r="F9" s="165">
        <v>22</v>
      </c>
      <c r="G9" s="165">
        <v>26.05</v>
      </c>
      <c r="H9" s="165">
        <v>58.85</v>
      </c>
    </row>
    <row r="10" spans="1:8" ht="14.25" customHeight="1" x14ac:dyDescent="0.15">
      <c r="A10" s="163"/>
      <c r="B10" s="163" t="s">
        <v>2547</v>
      </c>
      <c r="C10" s="163" t="s">
        <v>2548</v>
      </c>
      <c r="D10" s="164">
        <v>9</v>
      </c>
      <c r="E10" s="165">
        <v>67.42</v>
      </c>
      <c r="F10" s="165">
        <v>75.94</v>
      </c>
      <c r="G10" s="165">
        <v>34.92</v>
      </c>
      <c r="H10" s="165">
        <v>39.72</v>
      </c>
    </row>
    <row r="11" spans="1:8" ht="14.25" customHeight="1" x14ac:dyDescent="0.15">
      <c r="A11" s="163"/>
      <c r="B11" s="163" t="s">
        <v>2549</v>
      </c>
      <c r="C11" s="163" t="s">
        <v>2550</v>
      </c>
      <c r="D11" s="164">
        <v>1</v>
      </c>
      <c r="E11" s="165">
        <v>94.2</v>
      </c>
      <c r="F11" s="165">
        <v>94.2</v>
      </c>
      <c r="G11" s="165">
        <v>34.14</v>
      </c>
      <c r="H11" s="165">
        <v>34.14</v>
      </c>
    </row>
    <row r="12" spans="1:8" ht="14.25" customHeight="1" x14ac:dyDescent="0.15">
      <c r="A12" s="160" t="s">
        <v>2551</v>
      </c>
      <c r="B12" s="160"/>
      <c r="C12" s="160" t="s">
        <v>2552</v>
      </c>
      <c r="D12" s="161">
        <v>76</v>
      </c>
      <c r="E12" s="162">
        <v>38.14</v>
      </c>
      <c r="F12" s="162">
        <v>49.75</v>
      </c>
      <c r="G12" s="162">
        <v>21.81</v>
      </c>
      <c r="H12" s="162">
        <v>32.25</v>
      </c>
    </row>
    <row r="13" spans="1:8" ht="14.25" customHeight="1" x14ac:dyDescent="0.15">
      <c r="A13" s="163"/>
      <c r="B13" s="163" t="s">
        <v>2553</v>
      </c>
      <c r="C13" s="163" t="s">
        <v>2554</v>
      </c>
      <c r="D13" s="164">
        <v>26</v>
      </c>
      <c r="E13" s="165">
        <v>23.85</v>
      </c>
      <c r="F13" s="165">
        <v>36.479999999999997</v>
      </c>
      <c r="G13" s="165">
        <v>11.09</v>
      </c>
      <c r="H13" s="165">
        <v>11.91</v>
      </c>
    </row>
    <row r="14" spans="1:8" ht="14.25" customHeight="1" x14ac:dyDescent="0.15">
      <c r="A14" s="163"/>
      <c r="B14" s="163" t="s">
        <v>2555</v>
      </c>
      <c r="C14" s="163" t="s">
        <v>2556</v>
      </c>
      <c r="D14" s="164">
        <v>5</v>
      </c>
      <c r="E14" s="165">
        <v>43</v>
      </c>
      <c r="F14" s="166" t="s">
        <v>2544</v>
      </c>
      <c r="G14" s="165">
        <v>28.51</v>
      </c>
      <c r="H14" s="165">
        <v>36.75</v>
      </c>
    </row>
    <row r="15" spans="1:8" ht="14.25" customHeight="1" x14ac:dyDescent="0.15">
      <c r="A15" s="163"/>
      <c r="B15" s="163" t="s">
        <v>2557</v>
      </c>
      <c r="C15" s="163" t="s">
        <v>2558</v>
      </c>
      <c r="D15" s="164">
        <v>6</v>
      </c>
      <c r="E15" s="165">
        <v>66.78</v>
      </c>
      <c r="F15" s="165">
        <v>57.81</v>
      </c>
      <c r="G15" s="165">
        <v>64.319999999999993</v>
      </c>
      <c r="H15" s="165">
        <v>57.81</v>
      </c>
    </row>
    <row r="16" spans="1:8" ht="14.25" customHeight="1" x14ac:dyDescent="0.15">
      <c r="A16" s="163"/>
      <c r="B16" s="163" t="s">
        <v>2559</v>
      </c>
      <c r="C16" s="163" t="s">
        <v>2560</v>
      </c>
      <c r="D16" s="164">
        <v>23</v>
      </c>
      <c r="E16" s="165">
        <v>78.37</v>
      </c>
      <c r="F16" s="165">
        <v>82.65</v>
      </c>
      <c r="G16" s="165">
        <v>50.71</v>
      </c>
      <c r="H16" s="165">
        <v>37.840000000000003</v>
      </c>
    </row>
    <row r="17" spans="1:11" ht="14.25" customHeight="1" x14ac:dyDescent="0.15">
      <c r="A17" s="163"/>
      <c r="B17" s="163" t="s">
        <v>2561</v>
      </c>
      <c r="C17" s="163" t="s">
        <v>2562</v>
      </c>
      <c r="D17" s="164">
        <v>1</v>
      </c>
      <c r="E17" s="166" t="s">
        <v>2544</v>
      </c>
      <c r="F17" s="166" t="s">
        <v>2544</v>
      </c>
      <c r="G17" s="166" t="s">
        <v>2544</v>
      </c>
      <c r="H17" s="166" t="s">
        <v>2544</v>
      </c>
    </row>
    <row r="18" spans="1:11" ht="14.25" customHeight="1" x14ac:dyDescent="0.15">
      <c r="A18" s="163"/>
      <c r="B18" s="163" t="s">
        <v>2563</v>
      </c>
      <c r="C18" s="163" t="s">
        <v>2564</v>
      </c>
      <c r="D18" s="164">
        <v>15</v>
      </c>
      <c r="E18" s="165">
        <v>27.1</v>
      </c>
      <c r="F18" s="165">
        <v>51.69</v>
      </c>
      <c r="G18" s="165">
        <v>24.38</v>
      </c>
      <c r="H18" s="165">
        <v>43.19</v>
      </c>
    </row>
    <row r="19" spans="1:11" ht="14.25" customHeight="1" x14ac:dyDescent="0.15">
      <c r="A19" s="163"/>
      <c r="B19" s="163" t="s">
        <v>2565</v>
      </c>
      <c r="C19" s="163" t="s">
        <v>2566</v>
      </c>
      <c r="D19" s="164">
        <v>0</v>
      </c>
      <c r="E19" s="166" t="s">
        <v>2544</v>
      </c>
      <c r="F19" s="166" t="s">
        <v>2544</v>
      </c>
      <c r="G19" s="166" t="s">
        <v>2544</v>
      </c>
      <c r="H19" s="166" t="s">
        <v>2544</v>
      </c>
    </row>
    <row r="20" spans="1:11" ht="14.25" customHeight="1" x14ac:dyDescent="0.15">
      <c r="A20" s="160" t="s">
        <v>2567</v>
      </c>
      <c r="B20" s="160"/>
      <c r="C20" s="160" t="s">
        <v>2568</v>
      </c>
      <c r="D20" s="161">
        <v>2228</v>
      </c>
      <c r="E20" s="162">
        <v>37.020000000000003</v>
      </c>
      <c r="F20" s="162">
        <v>50.04</v>
      </c>
      <c r="G20" s="162">
        <v>29.64</v>
      </c>
      <c r="H20" s="162">
        <v>43.02</v>
      </c>
      <c r="I20" s="167" t="s">
        <v>2569</v>
      </c>
      <c r="J20" s="167" t="s">
        <v>2570</v>
      </c>
    </row>
    <row r="21" spans="1:11" ht="14.25" customHeight="1" x14ac:dyDescent="0.15">
      <c r="A21" s="184"/>
      <c r="B21" s="184" t="s">
        <v>2571</v>
      </c>
      <c r="C21" s="184" t="s">
        <v>2572</v>
      </c>
      <c r="D21" s="185">
        <v>49</v>
      </c>
      <c r="E21" s="186">
        <v>28.2</v>
      </c>
      <c r="F21" s="186">
        <v>45.24</v>
      </c>
      <c r="G21" s="186">
        <v>25.26</v>
      </c>
      <c r="H21" s="186">
        <v>33.94</v>
      </c>
      <c r="I21" s="145" t="str">
        <f>IF(G21&gt;G$20,"y","")</f>
        <v/>
      </c>
      <c r="J21" s="145" t="str">
        <f>IF(H21&gt;H$20,"y","")</f>
        <v/>
      </c>
    </row>
    <row r="22" spans="1:11" ht="14.25" customHeight="1" x14ac:dyDescent="0.15">
      <c r="A22" s="184"/>
      <c r="B22" s="184" t="s">
        <v>2573</v>
      </c>
      <c r="C22" s="184" t="s">
        <v>2574</v>
      </c>
      <c r="D22" s="185">
        <v>43</v>
      </c>
      <c r="E22" s="186">
        <v>39.590000000000003</v>
      </c>
      <c r="F22" s="186">
        <v>50.06</v>
      </c>
      <c r="G22" s="186">
        <v>34.92</v>
      </c>
      <c r="H22" s="186">
        <v>41.22</v>
      </c>
      <c r="I22" s="145" t="str">
        <f t="shared" ref="I22:J50" si="0">IF(G22&gt;G$20,"y","")</f>
        <v>y</v>
      </c>
      <c r="J22" s="145" t="str">
        <f t="shared" si="0"/>
        <v/>
      </c>
    </row>
    <row r="23" spans="1:11" ht="14.25" customHeight="1" x14ac:dyDescent="0.15">
      <c r="A23" s="184"/>
      <c r="B23" s="184" t="s">
        <v>2575</v>
      </c>
      <c r="C23" s="184" t="s">
        <v>2576</v>
      </c>
      <c r="D23" s="185">
        <v>43</v>
      </c>
      <c r="E23" s="186">
        <v>42.08</v>
      </c>
      <c r="F23" s="186">
        <v>57.73</v>
      </c>
      <c r="G23" s="186">
        <v>32.770000000000003</v>
      </c>
      <c r="H23" s="186">
        <v>50.26</v>
      </c>
      <c r="I23" s="145" t="str">
        <f t="shared" si="0"/>
        <v>y</v>
      </c>
      <c r="J23" s="145" t="str">
        <f t="shared" si="0"/>
        <v>y</v>
      </c>
    </row>
    <row r="24" spans="1:11" ht="14.25" customHeight="1" x14ac:dyDescent="0.15">
      <c r="A24" s="184"/>
      <c r="B24" s="184" t="s">
        <v>2577</v>
      </c>
      <c r="C24" s="184" t="s">
        <v>2578</v>
      </c>
      <c r="D24" s="185">
        <v>0</v>
      </c>
      <c r="E24" s="187" t="s">
        <v>2544</v>
      </c>
      <c r="F24" s="187" t="s">
        <v>2544</v>
      </c>
      <c r="G24" s="187" t="s">
        <v>2544</v>
      </c>
      <c r="H24" s="187" t="s">
        <v>2544</v>
      </c>
    </row>
    <row r="25" spans="1:11" ht="14.25" customHeight="1" x14ac:dyDescent="0.15">
      <c r="A25" s="184"/>
      <c r="B25" s="184" t="s">
        <v>2579</v>
      </c>
      <c r="C25" s="184" t="s">
        <v>2580</v>
      </c>
      <c r="D25" s="185">
        <v>40</v>
      </c>
      <c r="E25" s="186">
        <v>28.01</v>
      </c>
      <c r="F25" s="186">
        <v>35.67</v>
      </c>
      <c r="G25" s="186">
        <v>24.8</v>
      </c>
      <c r="H25" s="186">
        <v>32.32</v>
      </c>
      <c r="I25" s="145" t="str">
        <f t="shared" si="0"/>
        <v/>
      </c>
      <c r="J25" s="145" t="str">
        <f t="shared" si="0"/>
        <v/>
      </c>
    </row>
    <row r="26" spans="1:11" ht="14.25" customHeight="1" x14ac:dyDescent="0.15">
      <c r="A26" s="184"/>
      <c r="B26" s="184" t="s">
        <v>2581</v>
      </c>
      <c r="C26" s="184" t="s">
        <v>2582</v>
      </c>
      <c r="D26" s="185">
        <v>36</v>
      </c>
      <c r="E26" s="186">
        <v>28.71</v>
      </c>
      <c r="F26" s="186">
        <v>39.380000000000003</v>
      </c>
      <c r="G26" s="186">
        <v>25.33</v>
      </c>
      <c r="H26" s="186">
        <v>33.159999999999997</v>
      </c>
      <c r="I26" s="145" t="str">
        <f t="shared" si="0"/>
        <v/>
      </c>
      <c r="J26" s="145" t="str">
        <f t="shared" si="0"/>
        <v/>
      </c>
    </row>
    <row r="27" spans="1:11" ht="14.25" customHeight="1" x14ac:dyDescent="0.15">
      <c r="A27" s="184"/>
      <c r="B27" s="184" t="s">
        <v>2583</v>
      </c>
      <c r="C27" s="184" t="s">
        <v>2584</v>
      </c>
      <c r="D27" s="185">
        <v>11</v>
      </c>
      <c r="E27" s="186">
        <v>35.4</v>
      </c>
      <c r="F27" s="186">
        <v>50.14</v>
      </c>
      <c r="G27" s="186">
        <v>35.159999999999997</v>
      </c>
      <c r="H27" s="186">
        <v>50.14</v>
      </c>
      <c r="I27" s="145" t="str">
        <f t="shared" si="0"/>
        <v>y</v>
      </c>
      <c r="J27" s="145" t="str">
        <f t="shared" si="0"/>
        <v>y</v>
      </c>
    </row>
    <row r="28" spans="1:11" ht="14.25" customHeight="1" x14ac:dyDescent="0.15">
      <c r="A28" s="184"/>
      <c r="B28" s="184" t="s">
        <v>2585</v>
      </c>
      <c r="C28" s="184" t="s">
        <v>2586</v>
      </c>
      <c r="D28" s="185">
        <v>9</v>
      </c>
      <c r="E28" s="186">
        <v>34.770000000000003</v>
      </c>
      <c r="F28" s="186">
        <v>36.68</v>
      </c>
      <c r="G28" s="186">
        <v>27.59</v>
      </c>
      <c r="H28" s="186">
        <v>35.06</v>
      </c>
      <c r="I28" s="145" t="str">
        <f t="shared" si="0"/>
        <v/>
      </c>
      <c r="J28" s="145" t="str">
        <f t="shared" si="0"/>
        <v/>
      </c>
    </row>
    <row r="29" spans="1:11" ht="14.25" customHeight="1" x14ac:dyDescent="0.15">
      <c r="A29" s="184"/>
      <c r="B29" s="184" t="s">
        <v>2587</v>
      </c>
      <c r="C29" s="184" t="s">
        <v>2588</v>
      </c>
      <c r="D29" s="185">
        <v>23</v>
      </c>
      <c r="E29" s="186">
        <v>46.38</v>
      </c>
      <c r="F29" s="186">
        <v>38.15</v>
      </c>
      <c r="G29" s="186">
        <v>40.43</v>
      </c>
      <c r="H29" s="186">
        <v>37.57</v>
      </c>
      <c r="I29" s="145" t="str">
        <f t="shared" si="0"/>
        <v>y</v>
      </c>
      <c r="J29" s="145" t="str">
        <f t="shared" si="0"/>
        <v/>
      </c>
    </row>
    <row r="30" spans="1:11" ht="14.25" customHeight="1" x14ac:dyDescent="0.15">
      <c r="A30" s="184"/>
      <c r="B30" s="184" t="s">
        <v>2589</v>
      </c>
      <c r="C30" s="184" t="s">
        <v>2590</v>
      </c>
      <c r="D30" s="185">
        <v>29</v>
      </c>
      <c r="E30" s="186">
        <v>35.479999999999997</v>
      </c>
      <c r="F30" s="186">
        <v>49.93</v>
      </c>
      <c r="G30" s="186">
        <v>19.510000000000002</v>
      </c>
      <c r="H30" s="186">
        <v>37.85</v>
      </c>
      <c r="I30" s="145" t="str">
        <f t="shared" si="0"/>
        <v/>
      </c>
      <c r="J30" s="145" t="str">
        <f t="shared" si="0"/>
        <v/>
      </c>
    </row>
    <row r="31" spans="1:11" ht="14.25" customHeight="1" x14ac:dyDescent="0.15">
      <c r="A31" s="184"/>
      <c r="B31" s="184" t="s">
        <v>2591</v>
      </c>
      <c r="C31" s="184" t="s">
        <v>2592</v>
      </c>
      <c r="D31" s="185">
        <v>12</v>
      </c>
      <c r="E31" s="186">
        <v>36.450000000000003</v>
      </c>
      <c r="F31" s="186">
        <v>64.010000000000005</v>
      </c>
      <c r="G31" s="186">
        <v>35.07</v>
      </c>
      <c r="H31" s="186">
        <v>58.43</v>
      </c>
      <c r="I31" s="145" t="str">
        <f t="shared" si="0"/>
        <v>y</v>
      </c>
      <c r="J31" s="145" t="str">
        <f t="shared" si="0"/>
        <v>y</v>
      </c>
      <c r="K31" s="145">
        <f>D31</f>
        <v>12</v>
      </c>
    </row>
    <row r="32" spans="1:11" ht="14.25" customHeight="1" x14ac:dyDescent="0.15">
      <c r="A32" s="184"/>
      <c r="B32" s="184" t="s">
        <v>2593</v>
      </c>
      <c r="C32" s="184" t="s">
        <v>2594</v>
      </c>
      <c r="D32" s="185">
        <v>14</v>
      </c>
      <c r="E32" s="186">
        <v>52.27</v>
      </c>
      <c r="F32" s="186">
        <v>55.23</v>
      </c>
      <c r="G32" s="186">
        <v>49.2</v>
      </c>
      <c r="H32" s="186">
        <v>49.84</v>
      </c>
      <c r="I32" s="145" t="str">
        <f t="shared" si="0"/>
        <v>y</v>
      </c>
      <c r="J32" s="145" t="str">
        <f t="shared" si="0"/>
        <v>y</v>
      </c>
      <c r="K32" s="145">
        <f>D32</f>
        <v>14</v>
      </c>
    </row>
    <row r="33" spans="1:11" ht="14.25" customHeight="1" x14ac:dyDescent="0.15">
      <c r="A33" s="184"/>
      <c r="B33" s="184" t="s">
        <v>2595</v>
      </c>
      <c r="C33" s="184" t="s">
        <v>2596</v>
      </c>
      <c r="D33" s="185">
        <v>16</v>
      </c>
      <c r="E33" s="186">
        <v>15.86</v>
      </c>
      <c r="F33" s="186">
        <v>38.5</v>
      </c>
      <c r="G33" s="186">
        <v>13.06</v>
      </c>
      <c r="H33" s="186">
        <v>27.69</v>
      </c>
      <c r="I33" s="145" t="str">
        <f t="shared" si="0"/>
        <v/>
      </c>
      <c r="J33" s="145" t="str">
        <f t="shared" si="0"/>
        <v/>
      </c>
    </row>
    <row r="34" spans="1:11" ht="14.25" customHeight="1" x14ac:dyDescent="0.15">
      <c r="A34" s="184"/>
      <c r="B34" s="184" t="s">
        <v>2597</v>
      </c>
      <c r="C34" s="184" t="s">
        <v>2598</v>
      </c>
      <c r="D34" s="185">
        <v>232</v>
      </c>
      <c r="E34" s="186">
        <v>40.39</v>
      </c>
      <c r="F34" s="186">
        <v>51.63</v>
      </c>
      <c r="G34" s="186">
        <v>26.91</v>
      </c>
      <c r="H34" s="186">
        <v>39.659999999999997</v>
      </c>
      <c r="I34" s="145" t="str">
        <f t="shared" si="0"/>
        <v/>
      </c>
      <c r="J34" s="145" t="str">
        <f t="shared" si="0"/>
        <v/>
      </c>
    </row>
    <row r="35" spans="1:11" ht="14.25" customHeight="1" x14ac:dyDescent="0.15">
      <c r="A35" s="184"/>
      <c r="B35" s="184" t="s">
        <v>2599</v>
      </c>
      <c r="C35" s="184" t="s">
        <v>2600</v>
      </c>
      <c r="D35" s="185">
        <v>210</v>
      </c>
      <c r="E35" s="186">
        <v>42.67</v>
      </c>
      <c r="F35" s="186">
        <v>44.76</v>
      </c>
      <c r="G35" s="186">
        <v>37.47</v>
      </c>
      <c r="H35" s="186">
        <v>42.63</v>
      </c>
      <c r="I35" s="145" t="str">
        <f t="shared" si="0"/>
        <v>y</v>
      </c>
      <c r="J35" s="145" t="str">
        <f t="shared" si="0"/>
        <v/>
      </c>
    </row>
    <row r="36" spans="1:11" ht="14.25" customHeight="1" x14ac:dyDescent="0.15">
      <c r="A36" s="184"/>
      <c r="B36" s="184" t="s">
        <v>2601</v>
      </c>
      <c r="C36" s="184" t="s">
        <v>2602</v>
      </c>
      <c r="D36" s="185">
        <v>22</v>
      </c>
      <c r="E36" s="186">
        <v>42.46</v>
      </c>
      <c r="F36" s="186">
        <v>48.6</v>
      </c>
      <c r="G36" s="186">
        <v>28.85</v>
      </c>
      <c r="H36" s="186">
        <v>36.630000000000003</v>
      </c>
      <c r="I36" s="145" t="str">
        <f t="shared" si="0"/>
        <v/>
      </c>
      <c r="J36" s="145" t="str">
        <f t="shared" si="0"/>
        <v/>
      </c>
    </row>
    <row r="37" spans="1:11" ht="14.25" customHeight="1" x14ac:dyDescent="0.15">
      <c r="A37" s="184"/>
      <c r="B37" s="184" t="s">
        <v>2603</v>
      </c>
      <c r="C37" s="184" t="s">
        <v>2604</v>
      </c>
      <c r="D37" s="185">
        <v>74</v>
      </c>
      <c r="E37" s="186">
        <v>34.72</v>
      </c>
      <c r="F37" s="186">
        <v>44.44</v>
      </c>
      <c r="G37" s="186">
        <v>33.799999999999997</v>
      </c>
      <c r="H37" s="186">
        <v>46.25</v>
      </c>
      <c r="I37" s="145" t="str">
        <f t="shared" si="0"/>
        <v>y</v>
      </c>
      <c r="J37" s="145" t="str">
        <f t="shared" si="0"/>
        <v>y</v>
      </c>
    </row>
    <row r="38" spans="1:11" ht="14.25" customHeight="1" x14ac:dyDescent="0.15">
      <c r="A38" s="184"/>
      <c r="B38" s="184" t="s">
        <v>2605</v>
      </c>
      <c r="C38" s="184" t="s">
        <v>2606</v>
      </c>
      <c r="D38" s="185">
        <v>86</v>
      </c>
      <c r="E38" s="186">
        <v>36.56</v>
      </c>
      <c r="F38" s="186">
        <v>64.900000000000006</v>
      </c>
      <c r="G38" s="186">
        <v>23.99</v>
      </c>
      <c r="H38" s="186">
        <v>42.01</v>
      </c>
      <c r="I38" s="145" t="str">
        <f t="shared" si="0"/>
        <v/>
      </c>
      <c r="J38" s="145" t="str">
        <f t="shared" si="0"/>
        <v/>
      </c>
    </row>
    <row r="39" spans="1:11" ht="14.25" customHeight="1" x14ac:dyDescent="0.15">
      <c r="A39" s="184"/>
      <c r="B39" s="184" t="s">
        <v>2607</v>
      </c>
      <c r="C39" s="184" t="s">
        <v>2608</v>
      </c>
      <c r="D39" s="185">
        <v>31</v>
      </c>
      <c r="E39" s="186">
        <v>34.799999999999997</v>
      </c>
      <c r="F39" s="186">
        <v>36.94</v>
      </c>
      <c r="G39" s="186">
        <v>14.29</v>
      </c>
      <c r="H39" s="186">
        <v>12.57</v>
      </c>
      <c r="I39" s="145" t="str">
        <f t="shared" si="0"/>
        <v/>
      </c>
      <c r="J39" s="145" t="str">
        <f t="shared" si="0"/>
        <v/>
      </c>
    </row>
    <row r="40" spans="1:11" ht="14.25" customHeight="1" x14ac:dyDescent="0.15">
      <c r="A40" s="184"/>
      <c r="B40" s="184" t="s">
        <v>2609</v>
      </c>
      <c r="C40" s="184" t="s">
        <v>2610</v>
      </c>
      <c r="D40" s="185">
        <v>67</v>
      </c>
      <c r="E40" s="186">
        <v>81.459999999999994</v>
      </c>
      <c r="F40" s="186">
        <v>75.599999999999994</v>
      </c>
      <c r="G40" s="186">
        <v>43.52</v>
      </c>
      <c r="H40" s="186">
        <v>49.29</v>
      </c>
      <c r="I40" s="145" t="str">
        <f t="shared" si="0"/>
        <v>y</v>
      </c>
      <c r="J40" s="145" t="str">
        <f t="shared" si="0"/>
        <v>y</v>
      </c>
    </row>
    <row r="41" spans="1:11" ht="14.25" customHeight="1" x14ac:dyDescent="0.15">
      <c r="A41" s="184"/>
      <c r="B41" s="184" t="s">
        <v>2611</v>
      </c>
      <c r="C41" s="184" t="s">
        <v>2612</v>
      </c>
      <c r="D41" s="185">
        <v>59</v>
      </c>
      <c r="E41" s="186">
        <v>40.380000000000003</v>
      </c>
      <c r="F41" s="186">
        <v>43.51</v>
      </c>
      <c r="G41" s="186">
        <v>33.159999999999997</v>
      </c>
      <c r="H41" s="186">
        <v>41.15</v>
      </c>
      <c r="I41" s="145" t="str">
        <f t="shared" si="0"/>
        <v>y</v>
      </c>
      <c r="J41" s="145" t="str">
        <f t="shared" si="0"/>
        <v/>
      </c>
    </row>
    <row r="42" spans="1:11" ht="14.25" customHeight="1" x14ac:dyDescent="0.15">
      <c r="A42" s="184"/>
      <c r="B42" s="184" t="s">
        <v>2613</v>
      </c>
      <c r="C42" s="184" t="s">
        <v>2614</v>
      </c>
      <c r="D42" s="185">
        <v>132</v>
      </c>
      <c r="E42" s="186">
        <v>49.15</v>
      </c>
      <c r="F42" s="186">
        <v>50.24</v>
      </c>
      <c r="G42" s="186">
        <v>48.39</v>
      </c>
      <c r="H42" s="186">
        <v>46.21</v>
      </c>
      <c r="I42" s="145" t="str">
        <f t="shared" si="0"/>
        <v>y</v>
      </c>
      <c r="J42" s="145" t="str">
        <f t="shared" si="0"/>
        <v>y</v>
      </c>
      <c r="K42" s="145">
        <f>D42</f>
        <v>132</v>
      </c>
    </row>
    <row r="43" spans="1:11" ht="14.25" customHeight="1" x14ac:dyDescent="0.15">
      <c r="A43" s="184"/>
      <c r="B43" s="184" t="s">
        <v>2615</v>
      </c>
      <c r="C43" s="184" t="s">
        <v>2616</v>
      </c>
      <c r="D43" s="185">
        <v>197</v>
      </c>
      <c r="E43" s="186">
        <v>63.44</v>
      </c>
      <c r="F43" s="186">
        <v>67.790000000000006</v>
      </c>
      <c r="G43" s="186">
        <v>44.98</v>
      </c>
      <c r="H43" s="186">
        <v>57.18</v>
      </c>
      <c r="I43" s="145" t="str">
        <f t="shared" si="0"/>
        <v>y</v>
      </c>
      <c r="J43" s="145" t="str">
        <f t="shared" si="0"/>
        <v>y</v>
      </c>
      <c r="K43" s="145">
        <f>D43</f>
        <v>197</v>
      </c>
    </row>
    <row r="44" spans="1:11" ht="14.25" customHeight="1" x14ac:dyDescent="0.15">
      <c r="A44" s="184"/>
      <c r="B44" s="184" t="s">
        <v>2617</v>
      </c>
      <c r="C44" s="184" t="s">
        <v>2618</v>
      </c>
      <c r="D44" s="185">
        <v>121</v>
      </c>
      <c r="E44" s="186">
        <v>18.079999999999998</v>
      </c>
      <c r="F44" s="186">
        <v>33.4</v>
      </c>
      <c r="G44" s="186">
        <v>17.32</v>
      </c>
      <c r="H44" s="186">
        <v>28.32</v>
      </c>
      <c r="I44" s="145" t="str">
        <f t="shared" si="0"/>
        <v/>
      </c>
      <c r="J44" s="145" t="str">
        <f t="shared" si="0"/>
        <v/>
      </c>
    </row>
    <row r="45" spans="1:11" ht="14.25" customHeight="1" x14ac:dyDescent="0.15">
      <c r="A45" s="184"/>
      <c r="B45" s="184" t="s">
        <v>2619</v>
      </c>
      <c r="C45" s="184" t="s">
        <v>2620</v>
      </c>
      <c r="D45" s="185">
        <v>47</v>
      </c>
      <c r="E45" s="186">
        <v>46.85</v>
      </c>
      <c r="F45" s="186">
        <v>64.77</v>
      </c>
      <c r="G45" s="186">
        <v>43.92</v>
      </c>
      <c r="H45" s="186">
        <v>56.93</v>
      </c>
      <c r="I45" s="145" t="str">
        <f t="shared" si="0"/>
        <v>y</v>
      </c>
      <c r="J45" s="145" t="str">
        <f t="shared" si="0"/>
        <v>y</v>
      </c>
    </row>
    <row r="46" spans="1:11" ht="14.25" customHeight="1" x14ac:dyDescent="0.15">
      <c r="A46" s="184"/>
      <c r="B46" s="184" t="s">
        <v>2621</v>
      </c>
      <c r="C46" s="184" t="s">
        <v>2622</v>
      </c>
      <c r="D46" s="185">
        <v>221</v>
      </c>
      <c r="E46" s="186">
        <v>24.97</v>
      </c>
      <c r="F46" s="186">
        <v>42.36</v>
      </c>
      <c r="G46" s="186">
        <v>21.43</v>
      </c>
      <c r="H46" s="186">
        <v>39.85</v>
      </c>
      <c r="I46" s="145" t="str">
        <f t="shared" si="0"/>
        <v/>
      </c>
      <c r="J46" s="145" t="str">
        <f t="shared" si="0"/>
        <v/>
      </c>
    </row>
    <row r="47" spans="1:11" ht="14.25" customHeight="1" x14ac:dyDescent="0.15">
      <c r="A47" s="184"/>
      <c r="B47" s="184" t="s">
        <v>2623</v>
      </c>
      <c r="C47" s="184" t="s">
        <v>2624</v>
      </c>
      <c r="D47" s="185">
        <v>331</v>
      </c>
      <c r="E47" s="186">
        <v>50.06</v>
      </c>
      <c r="F47" s="186">
        <v>60.14</v>
      </c>
      <c r="G47" s="186">
        <v>42.48</v>
      </c>
      <c r="H47" s="186">
        <v>50.23</v>
      </c>
      <c r="I47" s="145" t="str">
        <f t="shared" si="0"/>
        <v>y</v>
      </c>
      <c r="J47" s="145" t="str">
        <f t="shared" si="0"/>
        <v>y</v>
      </c>
      <c r="K47" s="145">
        <f>D47</f>
        <v>331</v>
      </c>
    </row>
    <row r="48" spans="1:11" ht="14.25" customHeight="1" x14ac:dyDescent="0.15">
      <c r="A48" s="184"/>
      <c r="B48" s="184" t="s">
        <v>2625</v>
      </c>
      <c r="C48" s="184" t="s">
        <v>2626</v>
      </c>
      <c r="D48" s="185">
        <v>47</v>
      </c>
      <c r="E48" s="186">
        <v>45.22</v>
      </c>
      <c r="F48" s="186">
        <v>57.36</v>
      </c>
      <c r="G48" s="186">
        <v>37.36</v>
      </c>
      <c r="H48" s="186">
        <v>47.94</v>
      </c>
      <c r="I48" s="145" t="str">
        <f t="shared" si="0"/>
        <v>y</v>
      </c>
      <c r="J48" s="145" t="str">
        <f t="shared" si="0"/>
        <v>y</v>
      </c>
      <c r="K48" s="145">
        <f>D48</f>
        <v>47</v>
      </c>
    </row>
    <row r="49" spans="1:10" ht="14.25" customHeight="1" x14ac:dyDescent="0.15">
      <c r="A49" s="184"/>
      <c r="B49" s="184" t="s">
        <v>2627</v>
      </c>
      <c r="C49" s="184" t="s">
        <v>2628</v>
      </c>
      <c r="D49" s="185">
        <v>21</v>
      </c>
      <c r="E49" s="186">
        <v>30.77</v>
      </c>
      <c r="F49" s="186">
        <v>41.66</v>
      </c>
      <c r="G49" s="186">
        <v>28.56</v>
      </c>
      <c r="H49" s="186">
        <v>38.83</v>
      </c>
      <c r="I49" s="145" t="str">
        <f t="shared" si="0"/>
        <v/>
      </c>
      <c r="J49" s="145" t="str">
        <f t="shared" si="0"/>
        <v/>
      </c>
    </row>
    <row r="50" spans="1:10" ht="14.25" customHeight="1" x14ac:dyDescent="0.15">
      <c r="A50" s="184"/>
      <c r="B50" s="184" t="s">
        <v>2629</v>
      </c>
      <c r="C50" s="184" t="s">
        <v>2630</v>
      </c>
      <c r="D50" s="185">
        <v>5</v>
      </c>
      <c r="E50" s="186">
        <v>60.05</v>
      </c>
      <c r="F50" s="186">
        <v>56.92</v>
      </c>
      <c r="G50" s="186">
        <v>44.15</v>
      </c>
      <c r="H50" s="186">
        <v>36.17</v>
      </c>
      <c r="I50" s="145" t="str">
        <f t="shared" si="0"/>
        <v>y</v>
      </c>
      <c r="J50" s="145" t="str">
        <f t="shared" si="0"/>
        <v/>
      </c>
    </row>
    <row r="51" spans="1:10" ht="14.25" customHeight="1" x14ac:dyDescent="0.15">
      <c r="A51" s="184"/>
      <c r="B51" s="184" t="s">
        <v>2631</v>
      </c>
      <c r="C51" s="184" t="s">
        <v>2632</v>
      </c>
      <c r="D51" s="185">
        <v>0</v>
      </c>
      <c r="E51" s="187" t="s">
        <v>2544</v>
      </c>
      <c r="F51" s="187" t="s">
        <v>2544</v>
      </c>
      <c r="G51" s="187" t="s">
        <v>2544</v>
      </c>
      <c r="H51" s="187" t="s">
        <v>2544</v>
      </c>
    </row>
    <row r="52" spans="1:10" ht="14.25" customHeight="1" x14ac:dyDescent="0.15">
      <c r="A52" s="160" t="s">
        <v>2633</v>
      </c>
      <c r="B52" s="160"/>
      <c r="C52" s="160" t="s">
        <v>2634</v>
      </c>
      <c r="D52" s="161">
        <v>108</v>
      </c>
      <c r="E52" s="162">
        <v>19.11</v>
      </c>
      <c r="F52" s="162">
        <v>29.37</v>
      </c>
      <c r="G52" s="162">
        <v>22.05</v>
      </c>
      <c r="H52" s="162">
        <v>31.46</v>
      </c>
    </row>
    <row r="53" spans="1:10" ht="14.25" customHeight="1" x14ac:dyDescent="0.15">
      <c r="A53" s="163"/>
      <c r="B53" s="163" t="s">
        <v>2635</v>
      </c>
      <c r="C53" s="163" t="s">
        <v>2636</v>
      </c>
      <c r="D53" s="164">
        <v>70</v>
      </c>
      <c r="E53" s="165">
        <v>17.77</v>
      </c>
      <c r="F53" s="165">
        <v>26.54</v>
      </c>
      <c r="G53" s="165">
        <v>21.08</v>
      </c>
      <c r="H53" s="165">
        <v>32.619999999999997</v>
      </c>
    </row>
    <row r="54" spans="1:10" ht="14.25" customHeight="1" x14ac:dyDescent="0.15">
      <c r="A54" s="163"/>
      <c r="B54" s="163" t="s">
        <v>2637</v>
      </c>
      <c r="C54" s="163" t="s">
        <v>2638</v>
      </c>
      <c r="D54" s="164">
        <v>23</v>
      </c>
      <c r="E54" s="165">
        <v>26.4</v>
      </c>
      <c r="F54" s="165">
        <v>35.799999999999997</v>
      </c>
      <c r="G54" s="165">
        <v>29.58</v>
      </c>
      <c r="H54" s="165">
        <v>35.29</v>
      </c>
    </row>
    <row r="55" spans="1:10" ht="14.25" customHeight="1" x14ac:dyDescent="0.15">
      <c r="A55" s="163"/>
      <c r="B55" s="163" t="s">
        <v>2639</v>
      </c>
      <c r="C55" s="163" t="s">
        <v>2640</v>
      </c>
      <c r="D55" s="164">
        <v>15</v>
      </c>
      <c r="E55" s="165">
        <v>27.46</v>
      </c>
      <c r="F55" s="165">
        <v>29.88</v>
      </c>
      <c r="G55" s="165">
        <v>24.1</v>
      </c>
      <c r="H55" s="165">
        <v>23.16</v>
      </c>
    </row>
    <row r="56" spans="1:10" ht="14.25" customHeight="1" x14ac:dyDescent="0.15">
      <c r="A56" s="160" t="s">
        <v>2641</v>
      </c>
      <c r="B56" s="160"/>
      <c r="C56" s="160" t="s">
        <v>2642</v>
      </c>
      <c r="D56" s="161">
        <v>100</v>
      </c>
      <c r="E56" s="162">
        <v>15.93</v>
      </c>
      <c r="F56" s="162">
        <v>38.57</v>
      </c>
      <c r="G56" s="162">
        <v>14.65</v>
      </c>
      <c r="H56" s="162">
        <v>34.69</v>
      </c>
    </row>
    <row r="57" spans="1:10" ht="14.25" customHeight="1" x14ac:dyDescent="0.15">
      <c r="A57" s="163"/>
      <c r="B57" s="163" t="s">
        <v>2643</v>
      </c>
      <c r="C57" s="163" t="s">
        <v>2644</v>
      </c>
      <c r="D57" s="164">
        <v>2</v>
      </c>
      <c r="E57" s="165">
        <v>43.48</v>
      </c>
      <c r="F57" s="165">
        <v>66.02</v>
      </c>
      <c r="G57" s="165">
        <v>49.72</v>
      </c>
      <c r="H57" s="165">
        <v>81.8</v>
      </c>
    </row>
    <row r="58" spans="1:10" ht="14.25" customHeight="1" x14ac:dyDescent="0.15">
      <c r="A58" s="163"/>
      <c r="B58" s="163" t="s">
        <v>2645</v>
      </c>
      <c r="C58" s="163" t="s">
        <v>2646</v>
      </c>
      <c r="D58" s="164">
        <v>68</v>
      </c>
      <c r="E58" s="165">
        <v>14.93</v>
      </c>
      <c r="F58" s="165">
        <v>40.229999999999997</v>
      </c>
      <c r="G58" s="165">
        <v>13.77</v>
      </c>
      <c r="H58" s="165">
        <v>34.630000000000003</v>
      </c>
    </row>
    <row r="59" spans="1:10" ht="14.25" customHeight="1" x14ac:dyDescent="0.15">
      <c r="A59" s="163"/>
      <c r="B59" s="163" t="s">
        <v>2647</v>
      </c>
      <c r="C59" s="163" t="s">
        <v>2648</v>
      </c>
      <c r="D59" s="164">
        <v>1</v>
      </c>
      <c r="E59" s="165">
        <v>32.42</v>
      </c>
      <c r="F59" s="165">
        <v>32.42</v>
      </c>
      <c r="G59" s="165">
        <v>46.35</v>
      </c>
      <c r="H59" s="165">
        <v>46.35</v>
      </c>
    </row>
    <row r="60" spans="1:10" ht="14.25" customHeight="1" x14ac:dyDescent="0.15">
      <c r="A60" s="163"/>
      <c r="B60" s="163" t="s">
        <v>2649</v>
      </c>
      <c r="C60" s="163" t="s">
        <v>2650</v>
      </c>
      <c r="D60" s="164">
        <v>29</v>
      </c>
      <c r="E60" s="165">
        <v>29.94</v>
      </c>
      <c r="F60" s="165">
        <v>38.299999999999997</v>
      </c>
      <c r="G60" s="165">
        <v>26.64</v>
      </c>
      <c r="H60" s="165">
        <v>32.15</v>
      </c>
    </row>
    <row r="61" spans="1:10" ht="14.25" customHeight="1" x14ac:dyDescent="0.15">
      <c r="A61" s="160" t="s">
        <v>2651</v>
      </c>
      <c r="B61" s="160"/>
      <c r="C61" s="160" t="s">
        <v>2652</v>
      </c>
      <c r="D61" s="161">
        <v>165</v>
      </c>
      <c r="E61" s="162">
        <v>34.799999999999997</v>
      </c>
      <c r="F61" s="162">
        <v>38.99</v>
      </c>
      <c r="G61" s="162">
        <v>27.43</v>
      </c>
      <c r="H61" s="162">
        <v>30.78</v>
      </c>
    </row>
    <row r="62" spans="1:10" ht="14.25" customHeight="1" x14ac:dyDescent="0.15">
      <c r="A62" s="163"/>
      <c r="B62" s="163" t="s">
        <v>2653</v>
      </c>
      <c r="C62" s="163" t="s">
        <v>2654</v>
      </c>
      <c r="D62" s="164">
        <v>76</v>
      </c>
      <c r="E62" s="165">
        <v>27.91</v>
      </c>
      <c r="F62" s="165">
        <v>36.159999999999997</v>
      </c>
      <c r="G62" s="165">
        <v>23.15</v>
      </c>
      <c r="H62" s="165">
        <v>29.66</v>
      </c>
    </row>
    <row r="63" spans="1:10" ht="14.25" customHeight="1" x14ac:dyDescent="0.15">
      <c r="A63" s="163"/>
      <c r="B63" s="163" t="s">
        <v>2655</v>
      </c>
      <c r="C63" s="163" t="s">
        <v>2656</v>
      </c>
      <c r="D63" s="164">
        <v>89</v>
      </c>
      <c r="E63" s="165">
        <v>41.09</v>
      </c>
      <c r="F63" s="165">
        <v>39.33</v>
      </c>
      <c r="G63" s="165">
        <v>31.03</v>
      </c>
      <c r="H63" s="165">
        <v>31.12</v>
      </c>
    </row>
    <row r="64" spans="1:10" ht="14.25" customHeight="1" x14ac:dyDescent="0.15">
      <c r="A64" s="160" t="s">
        <v>2657</v>
      </c>
      <c r="B64" s="160"/>
      <c r="C64" s="160" t="s">
        <v>2658</v>
      </c>
      <c r="D64" s="161">
        <v>101</v>
      </c>
      <c r="E64" s="162">
        <v>25.67</v>
      </c>
      <c r="F64" s="162">
        <v>33.54</v>
      </c>
      <c r="G64" s="162">
        <v>20.57</v>
      </c>
      <c r="H64" s="162">
        <v>29.32</v>
      </c>
    </row>
    <row r="65" spans="1:8" ht="14.25" customHeight="1" x14ac:dyDescent="0.15">
      <c r="A65" s="163"/>
      <c r="B65" s="163" t="s">
        <v>2659</v>
      </c>
      <c r="C65" s="163" t="s">
        <v>2660</v>
      </c>
      <c r="D65" s="164">
        <v>4</v>
      </c>
      <c r="E65" s="165">
        <v>20.04</v>
      </c>
      <c r="F65" s="165">
        <v>37.82</v>
      </c>
      <c r="G65" s="165">
        <v>11.56</v>
      </c>
      <c r="H65" s="165">
        <v>34.57</v>
      </c>
    </row>
    <row r="66" spans="1:8" ht="14.25" customHeight="1" x14ac:dyDescent="0.15">
      <c r="A66" s="163"/>
      <c r="B66" s="163" t="s">
        <v>2661</v>
      </c>
      <c r="C66" s="163" t="s">
        <v>2662</v>
      </c>
      <c r="D66" s="164">
        <v>35</v>
      </c>
      <c r="E66" s="165">
        <v>17.04</v>
      </c>
      <c r="F66" s="165">
        <v>20.25</v>
      </c>
      <c r="G66" s="165">
        <v>14.94</v>
      </c>
      <c r="H66" s="165">
        <v>16.25</v>
      </c>
    </row>
    <row r="67" spans="1:8" ht="14.25" customHeight="1" x14ac:dyDescent="0.15">
      <c r="A67" s="163"/>
      <c r="B67" s="163" t="s">
        <v>2663</v>
      </c>
      <c r="C67" s="163" t="s">
        <v>2664</v>
      </c>
      <c r="D67" s="164">
        <v>28</v>
      </c>
      <c r="E67" s="165">
        <v>28.14</v>
      </c>
      <c r="F67" s="165">
        <v>49.98</v>
      </c>
      <c r="G67" s="165">
        <v>25.93</v>
      </c>
      <c r="H67" s="165">
        <v>32.14</v>
      </c>
    </row>
    <row r="68" spans="1:8" ht="14.25" customHeight="1" x14ac:dyDescent="0.15">
      <c r="A68" s="163"/>
      <c r="B68" s="163" t="s">
        <v>2665</v>
      </c>
      <c r="C68" s="163" t="s">
        <v>2666</v>
      </c>
      <c r="D68" s="164">
        <v>13</v>
      </c>
      <c r="E68" s="165">
        <v>24.22</v>
      </c>
      <c r="F68" s="165">
        <v>23.22</v>
      </c>
      <c r="G68" s="165">
        <v>21.91</v>
      </c>
      <c r="H68" s="165">
        <v>21.82</v>
      </c>
    </row>
    <row r="69" spans="1:8" ht="14.25" customHeight="1" x14ac:dyDescent="0.15">
      <c r="A69" s="163"/>
      <c r="B69" s="163" t="s">
        <v>2667</v>
      </c>
      <c r="C69" s="163" t="s">
        <v>2668</v>
      </c>
      <c r="D69" s="164">
        <v>0</v>
      </c>
      <c r="E69" s="166" t="s">
        <v>2544</v>
      </c>
      <c r="F69" s="166" t="s">
        <v>2544</v>
      </c>
      <c r="G69" s="166" t="s">
        <v>2544</v>
      </c>
      <c r="H69" s="166" t="s">
        <v>2544</v>
      </c>
    </row>
    <row r="70" spans="1:8" ht="14.25" customHeight="1" x14ac:dyDescent="0.15">
      <c r="A70" s="163"/>
      <c r="B70" s="163" t="s">
        <v>2669</v>
      </c>
      <c r="C70" s="163" t="s">
        <v>2670</v>
      </c>
      <c r="D70" s="164">
        <v>6</v>
      </c>
      <c r="E70" s="165">
        <v>29.65</v>
      </c>
      <c r="F70" s="165">
        <v>40.299999999999997</v>
      </c>
      <c r="G70" s="165">
        <v>24.12</v>
      </c>
      <c r="H70" s="165">
        <v>33.89</v>
      </c>
    </row>
    <row r="71" spans="1:8" ht="14.25" customHeight="1" x14ac:dyDescent="0.15">
      <c r="A71" s="163"/>
      <c r="B71" s="163" t="s">
        <v>2671</v>
      </c>
      <c r="C71" s="163" t="s">
        <v>2672</v>
      </c>
      <c r="D71" s="164">
        <v>10</v>
      </c>
      <c r="E71" s="165">
        <v>42.27</v>
      </c>
      <c r="F71" s="165">
        <v>53.38</v>
      </c>
      <c r="G71" s="165">
        <v>21.25</v>
      </c>
      <c r="H71" s="165">
        <v>36.869999999999997</v>
      </c>
    </row>
    <row r="72" spans="1:8" ht="14.25" customHeight="1" x14ac:dyDescent="0.15">
      <c r="A72" s="163"/>
      <c r="B72" s="163" t="s">
        <v>2673</v>
      </c>
      <c r="C72" s="163" t="s">
        <v>2674</v>
      </c>
      <c r="D72" s="164">
        <v>5</v>
      </c>
      <c r="E72" s="165">
        <v>45.93</v>
      </c>
      <c r="F72" s="165">
        <v>51.7</v>
      </c>
      <c r="G72" s="165">
        <v>26.85</v>
      </c>
      <c r="H72" s="165">
        <v>28.05</v>
      </c>
    </row>
    <row r="73" spans="1:8" ht="14.25" customHeight="1" x14ac:dyDescent="0.15">
      <c r="A73" s="160" t="s">
        <v>2675</v>
      </c>
      <c r="B73" s="160"/>
      <c r="C73" s="160" t="s">
        <v>2676</v>
      </c>
      <c r="D73" s="161">
        <v>9</v>
      </c>
      <c r="E73" s="162">
        <v>62.6</v>
      </c>
      <c r="F73" s="162">
        <v>93.67</v>
      </c>
      <c r="G73" s="162">
        <v>38.11</v>
      </c>
      <c r="H73" s="162">
        <v>38.869999999999997</v>
      </c>
    </row>
    <row r="74" spans="1:8" ht="14.25" customHeight="1" x14ac:dyDescent="0.15">
      <c r="A74" s="163"/>
      <c r="B74" s="163" t="s">
        <v>2677</v>
      </c>
      <c r="C74" s="163" t="s">
        <v>2678</v>
      </c>
      <c r="D74" s="164">
        <v>6</v>
      </c>
      <c r="E74" s="165">
        <v>64.77</v>
      </c>
      <c r="F74" s="165">
        <v>93.67</v>
      </c>
      <c r="G74" s="165">
        <v>38.54</v>
      </c>
      <c r="H74" s="165">
        <v>39.51</v>
      </c>
    </row>
    <row r="75" spans="1:8" ht="14.25" customHeight="1" x14ac:dyDescent="0.15">
      <c r="A75" s="163"/>
      <c r="B75" s="163" t="s">
        <v>2679</v>
      </c>
      <c r="C75" s="163" t="s">
        <v>2680</v>
      </c>
      <c r="D75" s="164">
        <v>3</v>
      </c>
      <c r="E75" s="165">
        <v>48.63</v>
      </c>
      <c r="F75" s="166" t="s">
        <v>2544</v>
      </c>
      <c r="G75" s="165">
        <v>33.21</v>
      </c>
      <c r="H75" s="165">
        <v>33.21</v>
      </c>
    </row>
    <row r="76" spans="1:8" ht="14.25" customHeight="1" x14ac:dyDescent="0.15">
      <c r="A76" s="160" t="s">
        <v>2681</v>
      </c>
      <c r="B76" s="160"/>
      <c r="C76" s="160" t="s">
        <v>2682</v>
      </c>
      <c r="D76" s="161">
        <v>250</v>
      </c>
      <c r="E76" s="162">
        <v>51.39</v>
      </c>
      <c r="F76" s="162">
        <v>59.39</v>
      </c>
      <c r="G76" s="162">
        <v>50.04</v>
      </c>
      <c r="H76" s="162">
        <v>56.33</v>
      </c>
    </row>
    <row r="77" spans="1:8" ht="14.25" customHeight="1" x14ac:dyDescent="0.15">
      <c r="A77" s="163"/>
      <c r="B77" s="163" t="s">
        <v>2683</v>
      </c>
      <c r="C77" s="163" t="s">
        <v>2684</v>
      </c>
      <c r="D77" s="164">
        <v>15</v>
      </c>
      <c r="E77" s="165">
        <v>51.03</v>
      </c>
      <c r="F77" s="165">
        <v>33.61</v>
      </c>
      <c r="G77" s="165">
        <v>55.16</v>
      </c>
      <c r="H77" s="165">
        <v>35.909999999999997</v>
      </c>
    </row>
    <row r="78" spans="1:8" ht="14.25" customHeight="1" x14ac:dyDescent="0.15">
      <c r="A78" s="163"/>
      <c r="B78" s="163" t="s">
        <v>2685</v>
      </c>
      <c r="C78" s="163" t="s">
        <v>2686</v>
      </c>
      <c r="D78" s="164">
        <v>54</v>
      </c>
      <c r="E78" s="165">
        <v>49.52</v>
      </c>
      <c r="F78" s="165">
        <v>41.1</v>
      </c>
      <c r="G78" s="165">
        <v>41.76</v>
      </c>
      <c r="H78" s="165">
        <v>39.17</v>
      </c>
    </row>
    <row r="79" spans="1:8" ht="14.25" customHeight="1" x14ac:dyDescent="0.15">
      <c r="A79" s="163"/>
      <c r="B79" s="163" t="s">
        <v>2687</v>
      </c>
      <c r="C79" s="163" t="s">
        <v>2688</v>
      </c>
      <c r="D79" s="164">
        <v>181</v>
      </c>
      <c r="E79" s="165">
        <v>52.37</v>
      </c>
      <c r="F79" s="165">
        <v>62.86</v>
      </c>
      <c r="G79" s="165">
        <v>53.38</v>
      </c>
      <c r="H79" s="165">
        <v>60.26</v>
      </c>
    </row>
    <row r="80" spans="1:8" ht="14.25" customHeight="1" x14ac:dyDescent="0.15">
      <c r="A80" s="160" t="s">
        <v>2689</v>
      </c>
      <c r="B80" s="160"/>
      <c r="C80" s="160" t="s">
        <v>2690</v>
      </c>
      <c r="D80" s="161">
        <v>80</v>
      </c>
      <c r="E80" s="162">
        <v>9.91</v>
      </c>
      <c r="F80" s="162">
        <v>20.71</v>
      </c>
      <c r="G80" s="162">
        <v>9.42</v>
      </c>
      <c r="H80" s="162">
        <v>21.18</v>
      </c>
    </row>
    <row r="81" spans="1:8" ht="14.25" customHeight="1" x14ac:dyDescent="0.15">
      <c r="A81" s="163"/>
      <c r="B81" s="163" t="s">
        <v>2691</v>
      </c>
      <c r="C81" s="163" t="s">
        <v>2692</v>
      </c>
      <c r="D81" s="164">
        <v>26</v>
      </c>
      <c r="E81" s="165">
        <v>7.58</v>
      </c>
      <c r="F81" s="165">
        <v>8.23</v>
      </c>
      <c r="G81" s="165">
        <v>7.29</v>
      </c>
      <c r="H81" s="165">
        <v>7.8</v>
      </c>
    </row>
    <row r="82" spans="1:8" ht="14.25" customHeight="1" x14ac:dyDescent="0.15">
      <c r="A82" s="163"/>
      <c r="B82" s="163" t="s">
        <v>2693</v>
      </c>
      <c r="C82" s="163" t="s">
        <v>2694</v>
      </c>
      <c r="D82" s="164">
        <v>38</v>
      </c>
      <c r="E82" s="165">
        <v>21.17</v>
      </c>
      <c r="F82" s="165">
        <v>21.72</v>
      </c>
      <c r="G82" s="165">
        <v>21.62</v>
      </c>
      <c r="H82" s="165">
        <v>23.38</v>
      </c>
    </row>
    <row r="83" spans="1:8" ht="14.25" customHeight="1" x14ac:dyDescent="0.15">
      <c r="A83" s="163"/>
      <c r="B83" s="163" t="s">
        <v>2695</v>
      </c>
      <c r="C83" s="163" t="s">
        <v>2696</v>
      </c>
      <c r="D83" s="164">
        <v>6</v>
      </c>
      <c r="E83" s="165">
        <v>24.87</v>
      </c>
      <c r="F83" s="165">
        <v>27.28</v>
      </c>
      <c r="G83" s="165">
        <v>19.059999999999999</v>
      </c>
      <c r="H83" s="165">
        <v>21.61</v>
      </c>
    </row>
    <row r="84" spans="1:8" ht="14.25" customHeight="1" x14ac:dyDescent="0.15">
      <c r="A84" s="163"/>
      <c r="B84" s="163" t="s">
        <v>2697</v>
      </c>
      <c r="C84" s="163" t="s">
        <v>2698</v>
      </c>
      <c r="D84" s="164">
        <v>10</v>
      </c>
      <c r="E84" s="165">
        <v>23.62</v>
      </c>
      <c r="F84" s="165">
        <v>31.01</v>
      </c>
      <c r="G84" s="165">
        <v>17.32</v>
      </c>
      <c r="H84" s="165">
        <v>39.81</v>
      </c>
    </row>
    <row r="85" spans="1:8" ht="14.25" customHeight="1" x14ac:dyDescent="0.15">
      <c r="A85" s="160" t="s">
        <v>2699</v>
      </c>
      <c r="B85" s="160"/>
      <c r="C85" s="160" t="s">
        <v>2700</v>
      </c>
      <c r="D85" s="161">
        <v>129</v>
      </c>
      <c r="E85" s="162">
        <v>16.649999999999999</v>
      </c>
      <c r="F85" s="162">
        <v>24.39</v>
      </c>
      <c r="G85" s="162">
        <v>14.79</v>
      </c>
      <c r="H85" s="162">
        <v>20.65</v>
      </c>
    </row>
    <row r="86" spans="1:8" ht="14.25" customHeight="1" x14ac:dyDescent="0.15">
      <c r="A86" s="163"/>
      <c r="B86" s="163" t="s">
        <v>2701</v>
      </c>
      <c r="C86" s="163" t="s">
        <v>2702</v>
      </c>
      <c r="D86" s="164">
        <v>129</v>
      </c>
      <c r="E86" s="165">
        <v>16.649999999999999</v>
      </c>
      <c r="F86" s="165">
        <v>24.39</v>
      </c>
      <c r="G86" s="165">
        <v>14.79</v>
      </c>
      <c r="H86" s="165">
        <v>20.65</v>
      </c>
    </row>
    <row r="87" spans="1:8" ht="14.25" customHeight="1" x14ac:dyDescent="0.15">
      <c r="A87" s="160" t="s">
        <v>2703</v>
      </c>
      <c r="B87" s="160"/>
      <c r="C87" s="160" t="s">
        <v>2704</v>
      </c>
      <c r="D87" s="161">
        <v>50</v>
      </c>
      <c r="E87" s="162">
        <v>31.88</v>
      </c>
      <c r="F87" s="162">
        <v>36.96</v>
      </c>
      <c r="G87" s="162">
        <v>27.97</v>
      </c>
      <c r="H87" s="162">
        <v>34.79</v>
      </c>
    </row>
    <row r="88" spans="1:8" ht="14.25" customHeight="1" x14ac:dyDescent="0.15">
      <c r="A88" s="163"/>
      <c r="B88" s="163" t="s">
        <v>2705</v>
      </c>
      <c r="C88" s="163" t="s">
        <v>2706</v>
      </c>
      <c r="D88" s="164">
        <v>5</v>
      </c>
      <c r="E88" s="165">
        <v>22.71</v>
      </c>
      <c r="F88" s="165">
        <v>35.81</v>
      </c>
      <c r="G88" s="165">
        <v>19.98</v>
      </c>
      <c r="H88" s="165">
        <v>35.81</v>
      </c>
    </row>
    <row r="89" spans="1:8" ht="14.25" customHeight="1" x14ac:dyDescent="0.15">
      <c r="A89" s="163"/>
      <c r="B89" s="163" t="s">
        <v>2707</v>
      </c>
      <c r="C89" s="163" t="s">
        <v>2708</v>
      </c>
      <c r="D89" s="164">
        <v>45</v>
      </c>
      <c r="E89" s="165">
        <v>33.340000000000003</v>
      </c>
      <c r="F89" s="165">
        <v>38.1</v>
      </c>
      <c r="G89" s="165">
        <v>29.26</v>
      </c>
      <c r="H89" s="165">
        <v>34.409999999999997</v>
      </c>
    </row>
    <row r="90" spans="1:8" ht="14.25" customHeight="1" x14ac:dyDescent="0.15">
      <c r="A90" s="160" t="s">
        <v>2709</v>
      </c>
      <c r="B90" s="160"/>
      <c r="C90" s="160" t="s">
        <v>2710</v>
      </c>
      <c r="D90" s="161">
        <v>45</v>
      </c>
      <c r="E90" s="162">
        <v>66.599999999999994</v>
      </c>
      <c r="F90" s="162">
        <v>55.41</v>
      </c>
      <c r="G90" s="162">
        <v>59.39</v>
      </c>
      <c r="H90" s="162">
        <v>53.53</v>
      </c>
    </row>
    <row r="91" spans="1:8" ht="14.25" customHeight="1" x14ac:dyDescent="0.15">
      <c r="A91" s="163"/>
      <c r="B91" s="163" t="s">
        <v>2711</v>
      </c>
      <c r="C91" s="163" t="s">
        <v>2712</v>
      </c>
      <c r="D91" s="164">
        <v>4</v>
      </c>
      <c r="E91" s="165">
        <v>96.57</v>
      </c>
      <c r="F91" s="166" t="s">
        <v>2544</v>
      </c>
      <c r="G91" s="165">
        <v>91.53</v>
      </c>
      <c r="H91" s="165">
        <v>81.53</v>
      </c>
    </row>
    <row r="92" spans="1:8" ht="14.25" customHeight="1" x14ac:dyDescent="0.15">
      <c r="A92" s="163"/>
      <c r="B92" s="163" t="s">
        <v>2713</v>
      </c>
      <c r="C92" s="163" t="s">
        <v>2714</v>
      </c>
      <c r="D92" s="164">
        <v>40</v>
      </c>
      <c r="E92" s="165">
        <v>63.45</v>
      </c>
      <c r="F92" s="165">
        <v>51.69</v>
      </c>
      <c r="G92" s="165">
        <v>56.44</v>
      </c>
      <c r="H92" s="165">
        <v>50.25</v>
      </c>
    </row>
    <row r="93" spans="1:8" ht="14.25" customHeight="1" x14ac:dyDescent="0.15">
      <c r="A93" s="163"/>
      <c r="B93" s="163" t="s">
        <v>2715</v>
      </c>
      <c r="C93" s="163" t="s">
        <v>2716</v>
      </c>
      <c r="D93" s="164">
        <v>1</v>
      </c>
      <c r="E93" s="166" t="s">
        <v>2544</v>
      </c>
      <c r="F93" s="166" t="s">
        <v>2544</v>
      </c>
      <c r="G93" s="166" t="s">
        <v>2544</v>
      </c>
      <c r="H93" s="166" t="s">
        <v>2544</v>
      </c>
    </row>
    <row r="94" spans="1:8" ht="14.25" customHeight="1" x14ac:dyDescent="0.15">
      <c r="A94" s="160" t="s">
        <v>2717</v>
      </c>
      <c r="B94" s="160"/>
      <c r="C94" s="160" t="s">
        <v>2718</v>
      </c>
      <c r="D94" s="161">
        <v>44</v>
      </c>
      <c r="E94" s="162">
        <v>39.380000000000003</v>
      </c>
      <c r="F94" s="162">
        <v>45.87</v>
      </c>
      <c r="G94" s="162">
        <v>32.159999999999997</v>
      </c>
      <c r="H94" s="162">
        <v>42.42</v>
      </c>
    </row>
    <row r="95" spans="1:8" ht="14.25" customHeight="1" x14ac:dyDescent="0.15">
      <c r="A95" s="163"/>
      <c r="B95" s="163" t="s">
        <v>2719</v>
      </c>
      <c r="C95" s="163" t="s">
        <v>2720</v>
      </c>
      <c r="D95" s="164">
        <v>0</v>
      </c>
      <c r="E95" s="166" t="s">
        <v>2544</v>
      </c>
      <c r="F95" s="166" t="s">
        <v>2544</v>
      </c>
      <c r="G95" s="166" t="s">
        <v>2544</v>
      </c>
      <c r="H95" s="166" t="s">
        <v>2544</v>
      </c>
    </row>
    <row r="96" spans="1:8" ht="14.25" customHeight="1" x14ac:dyDescent="0.15">
      <c r="A96" s="163"/>
      <c r="B96" s="163" t="s">
        <v>2721</v>
      </c>
      <c r="C96" s="163" t="s">
        <v>2722</v>
      </c>
      <c r="D96" s="164">
        <v>28</v>
      </c>
      <c r="E96" s="165">
        <v>39.299999999999997</v>
      </c>
      <c r="F96" s="165">
        <v>46.82</v>
      </c>
      <c r="G96" s="165">
        <v>31.53</v>
      </c>
      <c r="H96" s="165">
        <v>41.97</v>
      </c>
    </row>
    <row r="97" spans="1:8" ht="14.25" customHeight="1" x14ac:dyDescent="0.15">
      <c r="A97" s="163"/>
      <c r="B97" s="163" t="s">
        <v>2723</v>
      </c>
      <c r="C97" s="163" t="s">
        <v>2724</v>
      </c>
      <c r="D97" s="164">
        <v>16</v>
      </c>
      <c r="E97" s="165">
        <v>39.840000000000003</v>
      </c>
      <c r="F97" s="165">
        <v>44.91</v>
      </c>
      <c r="G97" s="165">
        <v>36.049999999999997</v>
      </c>
      <c r="H97" s="165">
        <v>46.04</v>
      </c>
    </row>
    <row r="98" spans="1:8" ht="14.25" customHeight="1" x14ac:dyDescent="0.15">
      <c r="A98" s="160" t="s">
        <v>2725</v>
      </c>
      <c r="B98" s="160"/>
      <c r="C98" s="160" t="s">
        <v>2726</v>
      </c>
      <c r="D98" s="161">
        <v>1</v>
      </c>
      <c r="E98" s="162">
        <v>51.72</v>
      </c>
      <c r="F98" s="162">
        <v>51.72</v>
      </c>
      <c r="G98" s="162">
        <v>51.72</v>
      </c>
      <c r="H98" s="162">
        <v>51.72</v>
      </c>
    </row>
    <row r="99" spans="1:8" ht="14.25" customHeight="1" x14ac:dyDescent="0.15">
      <c r="A99" s="163"/>
      <c r="B99" s="163" t="s">
        <v>2727</v>
      </c>
      <c r="C99" s="163" t="s">
        <v>2728</v>
      </c>
      <c r="D99" s="164">
        <v>0</v>
      </c>
      <c r="E99" s="166" t="s">
        <v>2544</v>
      </c>
      <c r="F99" s="166" t="s">
        <v>2544</v>
      </c>
      <c r="G99" s="166" t="s">
        <v>2544</v>
      </c>
      <c r="H99" s="166" t="s">
        <v>2544</v>
      </c>
    </row>
    <row r="100" spans="1:8" ht="14.25" customHeight="1" x14ac:dyDescent="0.15">
      <c r="A100" s="163"/>
      <c r="B100" s="163" t="s">
        <v>2729</v>
      </c>
      <c r="C100" s="163" t="s">
        <v>2730</v>
      </c>
      <c r="D100" s="164">
        <v>1</v>
      </c>
      <c r="E100" s="165">
        <v>51.72</v>
      </c>
      <c r="F100" s="165">
        <v>51.72</v>
      </c>
      <c r="G100" s="165">
        <v>51.72</v>
      </c>
      <c r="H100" s="165">
        <v>51.72</v>
      </c>
    </row>
    <row r="101" spans="1:8" ht="14.25" customHeight="1" x14ac:dyDescent="0.15">
      <c r="A101" s="163"/>
      <c r="B101" s="163" t="s">
        <v>2731</v>
      </c>
      <c r="C101" s="163" t="s">
        <v>2732</v>
      </c>
      <c r="D101" s="164">
        <v>0</v>
      </c>
      <c r="E101" s="166" t="s">
        <v>2544</v>
      </c>
      <c r="F101" s="166" t="s">
        <v>2544</v>
      </c>
      <c r="G101" s="166" t="s">
        <v>2544</v>
      </c>
      <c r="H101" s="166" t="s">
        <v>2544</v>
      </c>
    </row>
    <row r="102" spans="1:8" ht="14.25" customHeight="1" x14ac:dyDescent="0.15">
      <c r="A102" s="160" t="s">
        <v>2733</v>
      </c>
      <c r="B102" s="160"/>
      <c r="C102" s="160" t="s">
        <v>2734</v>
      </c>
      <c r="D102" s="161">
        <v>3</v>
      </c>
      <c r="E102" s="162">
        <v>55.04</v>
      </c>
      <c r="F102" s="162">
        <v>53.54</v>
      </c>
      <c r="G102" s="162">
        <v>62.46</v>
      </c>
      <c r="H102" s="162">
        <v>63.27</v>
      </c>
    </row>
    <row r="103" spans="1:8" ht="14.25" customHeight="1" x14ac:dyDescent="0.15">
      <c r="A103" s="163"/>
      <c r="B103" s="163" t="s">
        <v>2735</v>
      </c>
      <c r="C103" s="163" t="s">
        <v>2736</v>
      </c>
      <c r="D103" s="164">
        <v>3</v>
      </c>
      <c r="E103" s="165">
        <v>55.04</v>
      </c>
      <c r="F103" s="165">
        <v>53.54</v>
      </c>
      <c r="G103" s="165">
        <v>62.46</v>
      </c>
      <c r="H103" s="165">
        <v>63.27</v>
      </c>
    </row>
    <row r="104" spans="1:8" ht="14.25" customHeight="1" x14ac:dyDescent="0.15">
      <c r="A104" s="160" t="s">
        <v>2737</v>
      </c>
      <c r="B104" s="160"/>
      <c r="C104" s="160" t="s">
        <v>2738</v>
      </c>
      <c r="D104" s="161">
        <v>9</v>
      </c>
      <c r="E104" s="162">
        <v>86.45</v>
      </c>
      <c r="F104" s="162">
        <v>90.2</v>
      </c>
      <c r="G104" s="162">
        <v>93.51</v>
      </c>
      <c r="H104" s="162">
        <v>83.16</v>
      </c>
    </row>
    <row r="105" spans="1:8" ht="14.25" customHeight="1" x14ac:dyDescent="0.15">
      <c r="A105" s="163"/>
      <c r="B105" s="163" t="s">
        <v>2739</v>
      </c>
      <c r="C105" s="163" t="s">
        <v>2740</v>
      </c>
      <c r="D105" s="164">
        <v>9</v>
      </c>
      <c r="E105" s="165">
        <v>86.45</v>
      </c>
      <c r="F105" s="165">
        <v>90.2</v>
      </c>
      <c r="G105" s="165">
        <v>93.51</v>
      </c>
      <c r="H105" s="165">
        <v>83.16</v>
      </c>
    </row>
    <row r="106" spans="1:8" ht="14.25" customHeight="1" x14ac:dyDescent="0.15">
      <c r="A106" s="163"/>
      <c r="B106" s="163" t="s">
        <v>2741</v>
      </c>
      <c r="C106" s="163" t="s">
        <v>2742</v>
      </c>
      <c r="D106" s="164">
        <v>0</v>
      </c>
      <c r="E106" s="166" t="s">
        <v>2544</v>
      </c>
      <c r="F106" s="166" t="s">
        <v>2544</v>
      </c>
      <c r="G106" s="166" t="s">
        <v>2544</v>
      </c>
      <c r="H106" s="166" t="s">
        <v>2544</v>
      </c>
    </row>
    <row r="107" spans="1:8" ht="14.25" customHeight="1" x14ac:dyDescent="0.15">
      <c r="A107" s="160" t="s">
        <v>2743</v>
      </c>
      <c r="B107" s="160"/>
      <c r="C107" s="160" t="s">
        <v>2744</v>
      </c>
      <c r="D107" s="161">
        <v>57</v>
      </c>
      <c r="E107" s="162">
        <v>29.27</v>
      </c>
      <c r="F107" s="162">
        <v>32.99</v>
      </c>
      <c r="G107" s="162">
        <v>26.52</v>
      </c>
      <c r="H107" s="162">
        <v>32.869999999999997</v>
      </c>
    </row>
    <row r="108" spans="1:8" ht="14.25" customHeight="1" x14ac:dyDescent="0.15">
      <c r="A108" s="163"/>
      <c r="B108" s="163" t="s">
        <v>2745</v>
      </c>
      <c r="C108" s="163" t="s">
        <v>2746</v>
      </c>
      <c r="D108" s="164">
        <v>24</v>
      </c>
      <c r="E108" s="165">
        <v>20.79</v>
      </c>
      <c r="F108" s="165">
        <v>22.61</v>
      </c>
      <c r="G108" s="165">
        <v>17.899999999999999</v>
      </c>
      <c r="H108" s="165">
        <v>20.25</v>
      </c>
    </row>
    <row r="109" spans="1:8" ht="14.25" customHeight="1" x14ac:dyDescent="0.15">
      <c r="A109" s="163"/>
      <c r="B109" s="163" t="s">
        <v>2747</v>
      </c>
      <c r="C109" s="163" t="s">
        <v>2748</v>
      </c>
      <c r="D109" s="164">
        <v>24</v>
      </c>
      <c r="E109" s="165">
        <v>35.74</v>
      </c>
      <c r="F109" s="165">
        <v>34.31</v>
      </c>
      <c r="G109" s="165">
        <v>34.69</v>
      </c>
      <c r="H109" s="165">
        <v>33.69</v>
      </c>
    </row>
    <row r="110" spans="1:8" ht="14.25" customHeight="1" x14ac:dyDescent="0.15">
      <c r="A110" s="163"/>
      <c r="B110" s="163" t="s">
        <v>2749</v>
      </c>
      <c r="C110" s="163" t="s">
        <v>2750</v>
      </c>
      <c r="D110" s="164">
        <v>8</v>
      </c>
      <c r="E110" s="165">
        <v>53.19</v>
      </c>
      <c r="F110" s="165">
        <v>58.44</v>
      </c>
      <c r="G110" s="165">
        <v>46.58</v>
      </c>
      <c r="H110" s="165">
        <v>46.3</v>
      </c>
    </row>
    <row r="111" spans="1:8" ht="14.25" customHeight="1" x14ac:dyDescent="0.15">
      <c r="A111" s="163"/>
      <c r="B111" s="163" t="s">
        <v>2751</v>
      </c>
      <c r="C111" s="163" t="s">
        <v>2752</v>
      </c>
      <c r="D111" s="164">
        <v>1</v>
      </c>
      <c r="E111" s="165">
        <v>77.38</v>
      </c>
      <c r="F111" s="165">
        <v>77.38</v>
      </c>
      <c r="G111" s="165">
        <v>77.38</v>
      </c>
      <c r="H111" s="165">
        <v>77.38</v>
      </c>
    </row>
    <row r="112" spans="1:8" ht="14.25" customHeight="1" x14ac:dyDescent="0.15">
      <c r="A112" s="163"/>
      <c r="B112" s="163" t="s">
        <v>2753</v>
      </c>
      <c r="C112" s="163" t="s">
        <v>2754</v>
      </c>
      <c r="D112" s="164">
        <v>0</v>
      </c>
      <c r="E112" s="166" t="s">
        <v>2544</v>
      </c>
      <c r="F112" s="166" t="s">
        <v>2544</v>
      </c>
      <c r="G112" s="166" t="s">
        <v>2544</v>
      </c>
      <c r="H112" s="166" t="s">
        <v>2544</v>
      </c>
    </row>
    <row r="113" spans="1:8" ht="14.25" customHeight="1" x14ac:dyDescent="0.15">
      <c r="A113" s="160" t="s">
        <v>2755</v>
      </c>
      <c r="B113" s="160"/>
      <c r="C113" s="160" t="s">
        <v>2756</v>
      </c>
      <c r="D113" s="161">
        <v>24</v>
      </c>
      <c r="E113" s="162">
        <v>50.26</v>
      </c>
      <c r="F113" s="162">
        <v>75.81</v>
      </c>
      <c r="G113" s="162">
        <v>44.75</v>
      </c>
      <c r="H113" s="162">
        <v>81.8</v>
      </c>
    </row>
    <row r="114" spans="1:8" ht="14.25" customHeight="1" x14ac:dyDescent="0.15">
      <c r="A114" s="163"/>
      <c r="B114" s="163" t="s">
        <v>2757</v>
      </c>
      <c r="C114" s="163" t="s">
        <v>2758</v>
      </c>
      <c r="D114" s="164">
        <v>24</v>
      </c>
      <c r="E114" s="165">
        <v>50.26</v>
      </c>
      <c r="F114" s="165">
        <v>75.81</v>
      </c>
      <c r="G114" s="165">
        <v>44.75</v>
      </c>
      <c r="H114" s="165">
        <v>81.8</v>
      </c>
    </row>
    <row r="115" spans="1:8" ht="14.25" customHeight="1" x14ac:dyDescent="0.2">
      <c r="A115" s="168"/>
      <c r="B115" s="169"/>
      <c r="C115" s="169"/>
      <c r="D115" s="170"/>
      <c r="E115" s="171"/>
      <c r="F115" s="171"/>
      <c r="G115" s="171"/>
      <c r="H115" s="171"/>
    </row>
    <row r="116" spans="1:8" ht="14.25" customHeight="1" x14ac:dyDescent="0.2">
      <c r="A116" s="172"/>
      <c r="B116" s="172"/>
      <c r="C116" s="172"/>
      <c r="D116" s="172"/>
      <c r="E116" s="172"/>
      <c r="F116" s="172"/>
      <c r="G116" s="172"/>
      <c r="H116" s="172"/>
    </row>
    <row r="117" spans="1:8" ht="14.25" customHeight="1" x14ac:dyDescent="0.2">
      <c r="A117" s="173" t="s">
        <v>2759</v>
      </c>
      <c r="B117" s="174"/>
      <c r="C117" s="174"/>
      <c r="D117" s="174"/>
      <c r="E117" s="174"/>
      <c r="F117" s="174"/>
      <c r="G117" s="174"/>
      <c r="H117" s="175"/>
    </row>
    <row r="118" spans="1:8" ht="14.25" customHeight="1" x14ac:dyDescent="0.2">
      <c r="A118" s="176"/>
      <c r="B118" s="177"/>
      <c r="C118" s="177"/>
      <c r="D118" s="177"/>
      <c r="E118" s="177"/>
      <c r="F118" s="177"/>
      <c r="G118" s="177"/>
      <c r="H118" s="178"/>
    </row>
    <row r="119" spans="1:8" ht="14.25" customHeight="1" x14ac:dyDescent="0.2">
      <c r="A119" s="176"/>
      <c r="B119" s="177"/>
      <c r="C119" s="177"/>
      <c r="D119" s="177"/>
      <c r="E119" s="177"/>
      <c r="F119" s="177"/>
      <c r="G119" s="177"/>
      <c r="H119" s="178"/>
    </row>
    <row r="120" spans="1:8" ht="14.25" customHeight="1" x14ac:dyDescent="0.2">
      <c r="A120" s="176"/>
      <c r="B120" s="177"/>
      <c r="C120" s="177"/>
      <c r="D120" s="177"/>
      <c r="E120" s="177"/>
      <c r="F120" s="177"/>
      <c r="G120" s="177"/>
      <c r="H120" s="178"/>
    </row>
    <row r="121" spans="1:8" ht="14.25" customHeight="1" x14ac:dyDescent="0.2">
      <c r="A121" s="176"/>
      <c r="B121" s="177"/>
      <c r="C121" s="177"/>
      <c r="D121" s="177"/>
      <c r="E121" s="177"/>
      <c r="F121" s="177"/>
      <c r="G121" s="177"/>
      <c r="H121" s="178"/>
    </row>
    <row r="122" spans="1:8" ht="77" customHeight="1" x14ac:dyDescent="0.2">
      <c r="A122" s="179"/>
      <c r="B122" s="180"/>
      <c r="C122" s="180"/>
      <c r="D122" s="180"/>
      <c r="E122" s="180"/>
      <c r="F122" s="180"/>
      <c r="G122" s="180"/>
      <c r="H122" s="181"/>
    </row>
  </sheetData>
  <mergeCells count="8">
    <mergeCell ref="A117:H122"/>
    <mergeCell ref="A1:H1"/>
    <mergeCell ref="A3:F3"/>
    <mergeCell ref="A4:B4"/>
    <mergeCell ref="C4:C5"/>
    <mergeCell ref="D4:D5"/>
    <mergeCell ref="E4:F4"/>
    <mergeCell ref="G4:H4"/>
  </mergeCells>
  <phoneticPr fontId="3" type="noConversion"/>
  <pageMargins left="0.70972222222222225" right="0.70972222222222225" top="0.75" bottom="0.75" header="0.30972222222222223" footer="0.3097222222222222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baseColWidth="10" defaultRowHeight="15" x14ac:dyDescent="0.2"/>
  <sheetData>
    <row r="1" spans="1:3" x14ac:dyDescent="0.2">
      <c r="A1">
        <v>2020</v>
      </c>
      <c r="B1">
        <v>60</v>
      </c>
      <c r="C1" s="29">
        <f>POWER(B1/B2,1/5)-1</f>
        <v>1.3532496400624483E-2</v>
      </c>
    </row>
    <row r="2" spans="1:3" x14ac:dyDescent="0.2">
      <c r="A2" s="45">
        <v>2015</v>
      </c>
      <c r="B2">
        <v>56.1</v>
      </c>
      <c r="C2" s="29">
        <f>POWER(B2/B3,1/5)-1</f>
        <v>2.3494406964031267E-2</v>
      </c>
    </row>
    <row r="3" spans="1:3" x14ac:dyDescent="0.2">
      <c r="A3" s="45">
        <v>2010</v>
      </c>
      <c r="B3">
        <v>49.95</v>
      </c>
      <c r="C3" s="29">
        <f>POWER(B3/B4,1/5)-1</f>
        <v>3.0465863778157853E-2</v>
      </c>
    </row>
    <row r="4" spans="1:3" x14ac:dyDescent="0.2">
      <c r="A4" s="45">
        <v>2005</v>
      </c>
      <c r="B4">
        <v>42.99</v>
      </c>
      <c r="C4" s="29">
        <f>POWER(B4/B5,1/5)-1</f>
        <v>3.4865240278312726E-2</v>
      </c>
    </row>
    <row r="5" spans="1:3" x14ac:dyDescent="0.2">
      <c r="A5">
        <v>2000</v>
      </c>
      <c r="B5">
        <v>36.22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workbookViewId="0">
      <selection activeCell="F18" sqref="F18"/>
    </sheetView>
  </sheetViews>
  <sheetFormatPr baseColWidth="10" defaultRowHeight="15" x14ac:dyDescent="0.2"/>
  <cols>
    <col min="1" max="1" width="15.5" bestFit="1" customWidth="1"/>
  </cols>
  <sheetData>
    <row r="1" spans="1:5" x14ac:dyDescent="0.2">
      <c r="A1" s="116" t="s">
        <v>2481</v>
      </c>
      <c r="B1" s="116" t="s">
        <v>2482</v>
      </c>
      <c r="D1" s="116" t="s">
        <v>2483</v>
      </c>
    </row>
    <row r="2" spans="1:5" x14ac:dyDescent="0.2">
      <c r="B2" s="117" t="s">
        <v>2484</v>
      </c>
      <c r="C2" s="117" t="s">
        <v>2485</v>
      </c>
      <c r="D2" s="117" t="s">
        <v>2484</v>
      </c>
      <c r="E2" s="117" t="s">
        <v>2485</v>
      </c>
    </row>
    <row r="3" spans="1:5" x14ac:dyDescent="0.2">
      <c r="A3" s="117">
        <v>201803</v>
      </c>
      <c r="B3" s="117">
        <v>51.5</v>
      </c>
      <c r="C3" s="127">
        <v>-5.7999999999999996E-3</v>
      </c>
      <c r="D3" s="117">
        <v>54.6</v>
      </c>
      <c r="E3" s="127">
        <v>-9.1000000000000004E-3</v>
      </c>
    </row>
    <row r="4" spans="1:5" x14ac:dyDescent="0.2">
      <c r="A4" s="117">
        <v>201802</v>
      </c>
      <c r="B4" s="117">
        <v>50.3</v>
      </c>
      <c r="C4" s="127">
        <v>-2.52E-2</v>
      </c>
      <c r="D4" s="117">
        <v>54.4</v>
      </c>
      <c r="E4" s="118">
        <v>3.7000000000000002E-3</v>
      </c>
    </row>
    <row r="5" spans="1:5" x14ac:dyDescent="0.2">
      <c r="A5" s="117">
        <v>201801</v>
      </c>
      <c r="B5" s="117">
        <v>51.3</v>
      </c>
      <c r="C5" s="128">
        <v>0</v>
      </c>
      <c r="D5" s="117">
        <v>55.3</v>
      </c>
      <c r="E5" s="118">
        <v>1.2800000000000001E-2</v>
      </c>
    </row>
    <row r="6" spans="1:5" x14ac:dyDescent="0.2">
      <c r="A6" s="117">
        <v>201712</v>
      </c>
      <c r="B6" s="117">
        <v>51.6</v>
      </c>
      <c r="C6" s="118">
        <v>3.8999999999999998E-3</v>
      </c>
      <c r="D6" s="117">
        <v>55</v>
      </c>
      <c r="E6" s="118">
        <v>9.1999999999999998E-3</v>
      </c>
    </row>
    <row r="7" spans="1:5" x14ac:dyDescent="0.2">
      <c r="A7" s="117">
        <v>201711</v>
      </c>
      <c r="B7" s="117">
        <v>51.8</v>
      </c>
      <c r="C7" s="118">
        <v>1.9E-3</v>
      </c>
      <c r="D7" s="117">
        <v>54.8</v>
      </c>
      <c r="E7" s="118">
        <v>1.8E-3</v>
      </c>
    </row>
    <row r="8" spans="1:5" x14ac:dyDescent="0.2">
      <c r="A8" s="117">
        <v>201710</v>
      </c>
      <c r="B8" s="117">
        <v>51.6</v>
      </c>
      <c r="C8" s="118">
        <v>7.7999999999999996E-3</v>
      </c>
      <c r="D8" s="117">
        <v>54.3</v>
      </c>
      <c r="E8" s="118">
        <v>5.5999999999999999E-3</v>
      </c>
    </row>
    <row r="9" spans="1:5" x14ac:dyDescent="0.2">
      <c r="A9" s="117">
        <v>201709</v>
      </c>
      <c r="B9" s="117">
        <v>52.4</v>
      </c>
      <c r="C9" s="118">
        <v>3.9699999999999999E-2</v>
      </c>
      <c r="D9" s="117">
        <v>55.4</v>
      </c>
      <c r="E9" s="118">
        <v>3.1699999999999999E-2</v>
      </c>
    </row>
    <row r="10" spans="1:5" x14ac:dyDescent="0.2">
      <c r="A10" s="117">
        <v>201708</v>
      </c>
      <c r="B10" s="117">
        <v>51.7</v>
      </c>
      <c r="C10" s="118">
        <v>2.58E-2</v>
      </c>
      <c r="D10" s="117">
        <v>53.4</v>
      </c>
      <c r="E10" s="127">
        <v>-1.9E-3</v>
      </c>
    </row>
    <row r="11" spans="1:5" x14ac:dyDescent="0.2">
      <c r="A11" s="117">
        <v>201707</v>
      </c>
      <c r="B11" s="117">
        <v>51.4</v>
      </c>
      <c r="C11" s="118">
        <v>3.0099999999999998E-2</v>
      </c>
      <c r="D11" s="117">
        <v>54.5</v>
      </c>
      <c r="E11" s="118">
        <v>1.11E-2</v>
      </c>
    </row>
    <row r="12" spans="1:5" x14ac:dyDescent="0.2">
      <c r="A12" s="117">
        <v>201706</v>
      </c>
      <c r="B12" s="117">
        <v>51.7</v>
      </c>
      <c r="C12" s="118">
        <v>3.4000000000000002E-2</v>
      </c>
      <c r="D12" s="117">
        <v>54.9</v>
      </c>
      <c r="E12" s="118">
        <v>2.23E-2</v>
      </c>
    </row>
    <row r="13" spans="1:5" x14ac:dyDescent="0.2">
      <c r="A13" s="117">
        <v>201705</v>
      </c>
      <c r="B13" s="117">
        <v>51.2</v>
      </c>
      <c r="C13" s="118">
        <v>2.1999999999999999E-2</v>
      </c>
      <c r="D13" s="117">
        <v>54.5</v>
      </c>
      <c r="E13" s="118">
        <v>2.64E-2</v>
      </c>
    </row>
    <row r="14" spans="1:5" x14ac:dyDescent="0.2">
      <c r="A14" s="117">
        <v>201704</v>
      </c>
      <c r="B14" s="117">
        <v>51.2</v>
      </c>
      <c r="C14" s="118">
        <v>2.1999999999999999E-2</v>
      </c>
      <c r="D14" s="117">
        <v>54</v>
      </c>
      <c r="E14" s="118">
        <v>9.2999999999999992E-3</v>
      </c>
    </row>
    <row r="15" spans="1:5" x14ac:dyDescent="0.2">
      <c r="A15" s="117">
        <v>201703</v>
      </c>
      <c r="B15" s="117">
        <v>51.8</v>
      </c>
      <c r="C15" s="118">
        <v>3.1899999999999998E-2</v>
      </c>
      <c r="D15" s="117">
        <v>55.1</v>
      </c>
      <c r="E15" s="118">
        <v>2.4199999999999999E-2</v>
      </c>
    </row>
    <row r="16" spans="1:5" x14ac:dyDescent="0.2">
      <c r="A16" s="117">
        <v>201702</v>
      </c>
      <c r="B16" s="117">
        <v>51.6</v>
      </c>
      <c r="C16" s="118">
        <v>5.3100000000000001E-2</v>
      </c>
      <c r="D16" s="117">
        <v>54.2</v>
      </c>
      <c r="E16" s="118">
        <v>2.8500000000000001E-2</v>
      </c>
    </row>
    <row r="17" spans="1:5" x14ac:dyDescent="0.2">
      <c r="A17" s="117">
        <v>201701</v>
      </c>
      <c r="B17" s="117">
        <v>51.3</v>
      </c>
      <c r="C17" s="118">
        <v>3.85E-2</v>
      </c>
      <c r="D17" s="117">
        <v>54.6</v>
      </c>
      <c r="E17" s="118">
        <v>2.06E-2</v>
      </c>
    </row>
    <row r="18" spans="1:5" x14ac:dyDescent="0.2">
      <c r="A18" s="117">
        <v>201612</v>
      </c>
      <c r="B18" s="117">
        <v>51.4</v>
      </c>
      <c r="C18" s="118">
        <v>3.4200000000000001E-2</v>
      </c>
      <c r="D18" s="117">
        <v>54.5</v>
      </c>
      <c r="E18" s="118">
        <v>1.8E-3</v>
      </c>
    </row>
    <row r="19" spans="1:5" x14ac:dyDescent="0.2">
      <c r="A19" s="117">
        <v>201611</v>
      </c>
      <c r="B19" s="117">
        <v>51.7</v>
      </c>
      <c r="C19" s="118">
        <v>4.2299999999999997E-2</v>
      </c>
      <c r="D19" s="117">
        <v>54.7</v>
      </c>
      <c r="E19" s="118">
        <v>2.0500000000000001E-2</v>
      </c>
    </row>
    <row r="20" spans="1:5" x14ac:dyDescent="0.2">
      <c r="A20" s="117">
        <v>201610</v>
      </c>
      <c r="B20" s="117">
        <v>51.2</v>
      </c>
      <c r="C20" s="118">
        <v>2.81E-2</v>
      </c>
      <c r="D20" s="117">
        <v>54</v>
      </c>
      <c r="E20" s="118">
        <v>1.6899999999999998E-2</v>
      </c>
    </row>
    <row r="21" spans="1:5" x14ac:dyDescent="0.2">
      <c r="A21" s="117">
        <v>201609</v>
      </c>
      <c r="B21" s="117">
        <v>50.4</v>
      </c>
      <c r="C21" s="118">
        <v>1.2E-2</v>
      </c>
      <c r="D21" s="117">
        <v>53.7</v>
      </c>
      <c r="E21" s="118">
        <v>5.5999999999999999E-3</v>
      </c>
    </row>
    <row r="22" spans="1:5" x14ac:dyDescent="0.2">
      <c r="A22" s="117">
        <v>201608</v>
      </c>
      <c r="B22" s="117">
        <v>50.4</v>
      </c>
      <c r="C22" s="118">
        <v>1.41E-2</v>
      </c>
      <c r="D22" s="117">
        <v>53.5</v>
      </c>
      <c r="E22" s="118">
        <v>1.9E-3</v>
      </c>
    </row>
    <row r="23" spans="1:5" x14ac:dyDescent="0.2">
      <c r="A23" s="117">
        <v>201607</v>
      </c>
      <c r="B23" s="117">
        <v>49.9</v>
      </c>
      <c r="C23" s="127">
        <v>-2E-3</v>
      </c>
      <c r="D23" s="117">
        <v>53.9</v>
      </c>
      <c r="E23" s="128">
        <v>0</v>
      </c>
    </row>
    <row r="24" spans="1:5" x14ac:dyDescent="0.2">
      <c r="A24" s="117">
        <v>201606</v>
      </c>
      <c r="B24" s="117">
        <v>50</v>
      </c>
      <c r="C24" s="127">
        <v>-4.0000000000000001E-3</v>
      </c>
      <c r="D24" s="117">
        <v>53.7</v>
      </c>
      <c r="E24" s="127">
        <v>-1.9E-3</v>
      </c>
    </row>
    <row r="25" spans="1:5" x14ac:dyDescent="0.2">
      <c r="A25" s="117">
        <v>201605</v>
      </c>
      <c r="B25" s="117">
        <v>50.1</v>
      </c>
      <c r="C25" s="127">
        <v>-2E-3</v>
      </c>
      <c r="D25" s="117">
        <v>53.1</v>
      </c>
      <c r="E25" s="127">
        <v>-1.9E-3</v>
      </c>
    </row>
    <row r="26" spans="1:5" x14ac:dyDescent="0.2">
      <c r="A26" s="117">
        <v>201604</v>
      </c>
      <c r="B26" s="117">
        <v>50.1</v>
      </c>
      <c r="C26" s="128">
        <v>0</v>
      </c>
      <c r="D26" s="117">
        <v>53.5</v>
      </c>
      <c r="E26" s="118">
        <v>1.9E-3</v>
      </c>
    </row>
    <row r="27" spans="1:5" x14ac:dyDescent="0.2">
      <c r="A27" s="117">
        <v>201603</v>
      </c>
      <c r="B27" s="117">
        <v>50.2</v>
      </c>
      <c r="C27" s="118">
        <v>2E-3</v>
      </c>
      <c r="D27" s="117">
        <v>53.8</v>
      </c>
      <c r="E27" s="118">
        <v>1.9E-3</v>
      </c>
    </row>
    <row r="28" spans="1:5" x14ac:dyDescent="0.2">
      <c r="A28" s="117">
        <v>201602</v>
      </c>
      <c r="B28" s="117">
        <v>49</v>
      </c>
      <c r="C28" s="127">
        <v>-1.7999999999999999E-2</v>
      </c>
      <c r="D28" s="117">
        <v>52.7</v>
      </c>
      <c r="E28" s="127">
        <v>-2.23E-2</v>
      </c>
    </row>
    <row r="29" spans="1:5" x14ac:dyDescent="0.2">
      <c r="A29" s="117">
        <v>201601</v>
      </c>
      <c r="B29" s="117">
        <v>49.4</v>
      </c>
      <c r="C29" s="127">
        <v>-8.0000000000000002E-3</v>
      </c>
      <c r="D29" s="117">
        <v>53.5</v>
      </c>
      <c r="E29" s="127">
        <v>-3.7000000000000002E-3</v>
      </c>
    </row>
    <row r="30" spans="1:5" x14ac:dyDescent="0.2">
      <c r="A30" s="117">
        <v>201512</v>
      </c>
      <c r="B30" s="117">
        <v>49.7</v>
      </c>
      <c r="C30" s="127">
        <v>-8.0000000000000002E-3</v>
      </c>
      <c r="D30" s="117">
        <v>54.4</v>
      </c>
      <c r="E30" s="118">
        <v>5.4999999999999997E-3</v>
      </c>
    </row>
    <row r="31" spans="1:5" x14ac:dyDescent="0.2">
      <c r="A31" s="117">
        <v>201511</v>
      </c>
      <c r="B31" s="117">
        <v>49.6</v>
      </c>
      <c r="C31" s="127">
        <v>-1.3899999999999999E-2</v>
      </c>
      <c r="D31" s="117">
        <v>53.6</v>
      </c>
      <c r="E31" s="127">
        <v>-5.5999999999999999E-3</v>
      </c>
    </row>
    <row r="32" spans="1:5" x14ac:dyDescent="0.2">
      <c r="A32" s="117">
        <v>201510</v>
      </c>
      <c r="B32" s="117">
        <v>49.8</v>
      </c>
      <c r="C32" s="127">
        <v>-1.9699999999999999E-2</v>
      </c>
      <c r="D32" s="117">
        <v>53.1</v>
      </c>
      <c r="E32" s="127">
        <v>-1.2999999999999999E-2</v>
      </c>
    </row>
    <row r="33" spans="1:5" x14ac:dyDescent="0.2">
      <c r="A33" s="117">
        <v>201509</v>
      </c>
      <c r="B33" s="117">
        <v>49.8</v>
      </c>
      <c r="C33" s="127">
        <v>-2.5399999999999999E-2</v>
      </c>
      <c r="D33" s="117">
        <v>53.4</v>
      </c>
      <c r="E33" s="127">
        <v>-1.11E-2</v>
      </c>
    </row>
    <row r="34" spans="1:5" x14ac:dyDescent="0.2">
      <c r="A34" s="117">
        <v>201508</v>
      </c>
      <c r="B34" s="117">
        <v>49.7</v>
      </c>
      <c r="C34" s="127">
        <v>-2.7400000000000001E-2</v>
      </c>
      <c r="D34" s="117">
        <v>53.4</v>
      </c>
      <c r="E34" s="127">
        <v>-1.84E-2</v>
      </c>
    </row>
    <row r="35" spans="1:5" x14ac:dyDescent="0.2">
      <c r="A35" s="117">
        <v>201507</v>
      </c>
      <c r="B35" s="117">
        <v>50</v>
      </c>
      <c r="C35" s="127">
        <v>-3.2899999999999999E-2</v>
      </c>
      <c r="D35" s="117">
        <v>53.9</v>
      </c>
      <c r="E35" s="127">
        <v>-5.4999999999999997E-3</v>
      </c>
    </row>
    <row r="36" spans="1:5" x14ac:dyDescent="0.2">
      <c r="A36" s="117">
        <v>201506</v>
      </c>
      <c r="B36" s="117">
        <v>50.2</v>
      </c>
      <c r="C36" s="127">
        <v>-1.5699999999999999E-2</v>
      </c>
      <c r="D36" s="117">
        <v>53.8</v>
      </c>
      <c r="E36" s="127">
        <v>-2.18E-2</v>
      </c>
    </row>
    <row r="37" spans="1:5" x14ac:dyDescent="0.2">
      <c r="A37" s="117">
        <v>201505</v>
      </c>
      <c r="B37" s="117">
        <v>50.2</v>
      </c>
      <c r="C37" s="127">
        <v>-1.18E-2</v>
      </c>
      <c r="D37" s="117">
        <v>53.2</v>
      </c>
      <c r="E37" s="127">
        <v>-4.1399999999999999E-2</v>
      </c>
    </row>
    <row r="38" spans="1:5" x14ac:dyDescent="0.2">
      <c r="A38" s="117">
        <v>201504</v>
      </c>
      <c r="B38" s="117">
        <v>50.1</v>
      </c>
      <c r="C38" s="127">
        <v>-6.0000000000000001E-3</v>
      </c>
      <c r="D38" s="117">
        <v>53.4</v>
      </c>
      <c r="E38" s="127">
        <v>-2.5499999999999998E-2</v>
      </c>
    </row>
    <row r="39" spans="1:5" x14ac:dyDescent="0.2">
      <c r="A39" s="117">
        <v>201503</v>
      </c>
      <c r="B39" s="117">
        <v>50.1</v>
      </c>
      <c r="C39" s="127">
        <v>-4.0000000000000001E-3</v>
      </c>
      <c r="D39" s="117">
        <v>53.7</v>
      </c>
      <c r="E39" s="127">
        <v>-1.47E-2</v>
      </c>
    </row>
    <row r="40" spans="1:5" x14ac:dyDescent="0.2">
      <c r="A40" s="117">
        <v>201502</v>
      </c>
      <c r="B40" s="117">
        <v>49.9</v>
      </c>
      <c r="C40" s="127">
        <v>-6.0000000000000001E-3</v>
      </c>
      <c r="D40" s="117">
        <v>53.9</v>
      </c>
      <c r="E40" s="127">
        <v>-0.02</v>
      </c>
    </row>
    <row r="41" spans="1:5" x14ac:dyDescent="0.2">
      <c r="A41" s="117">
        <v>201501</v>
      </c>
      <c r="B41" s="117">
        <v>49.8</v>
      </c>
      <c r="C41" s="127">
        <v>-1.3899999999999999E-2</v>
      </c>
      <c r="D41" s="117">
        <v>53.7</v>
      </c>
      <c r="E41" s="118">
        <v>5.5999999999999999E-3</v>
      </c>
    </row>
    <row r="42" spans="1:5" x14ac:dyDescent="0.2">
      <c r="A42" s="117">
        <v>201412</v>
      </c>
      <c r="B42" s="117">
        <v>50.1</v>
      </c>
      <c r="C42" s="127">
        <v>-1.7600000000000001E-2</v>
      </c>
      <c r="D42" s="117">
        <v>54.1</v>
      </c>
      <c r="E42" s="127">
        <v>-9.1999999999999998E-3</v>
      </c>
    </row>
    <row r="43" spans="1:5" x14ac:dyDescent="0.2">
      <c r="A43" s="117">
        <v>201411</v>
      </c>
      <c r="B43" s="117">
        <v>50.3</v>
      </c>
      <c r="C43" s="127">
        <v>-2.1399999999999999E-2</v>
      </c>
      <c r="D43" s="117">
        <v>53.9</v>
      </c>
      <c r="E43" s="127">
        <v>-3.7499999999999999E-2</v>
      </c>
    </row>
    <row r="44" spans="1:5" x14ac:dyDescent="0.2">
      <c r="A44" s="117">
        <v>201410</v>
      </c>
      <c r="B44" s="117">
        <v>50.8</v>
      </c>
      <c r="C44" s="127">
        <v>-1.17E-2</v>
      </c>
      <c r="D44" s="117">
        <v>53.8</v>
      </c>
      <c r="E44" s="127">
        <v>-4.4400000000000002E-2</v>
      </c>
    </row>
    <row r="45" spans="1:5" x14ac:dyDescent="0.2">
      <c r="A45" s="117">
        <v>201409</v>
      </c>
      <c r="B45" s="117">
        <v>51.1</v>
      </c>
      <c r="C45" s="128">
        <v>0</v>
      </c>
      <c r="D45" s="117">
        <v>54</v>
      </c>
      <c r="E45" s="127">
        <v>-2.53E-2</v>
      </c>
    </row>
    <row r="46" spans="1:5" x14ac:dyDescent="0.2">
      <c r="A46" s="117">
        <v>201408</v>
      </c>
      <c r="B46" s="117">
        <v>51.1</v>
      </c>
      <c r="C46" s="118">
        <v>2E-3</v>
      </c>
      <c r="D46" s="117">
        <v>54.4</v>
      </c>
      <c r="E46" s="118">
        <v>9.2999999999999992E-3</v>
      </c>
    </row>
    <row r="47" spans="1:5" x14ac:dyDescent="0.2">
      <c r="A47" s="117">
        <v>201407</v>
      </c>
      <c r="B47" s="117">
        <v>51.7</v>
      </c>
      <c r="C47" s="118">
        <v>2.7799999999999998E-2</v>
      </c>
      <c r="D47" s="117">
        <v>54.2</v>
      </c>
      <c r="E47" s="118">
        <v>1.8E-3</v>
      </c>
    </row>
    <row r="48" spans="1:5" x14ac:dyDescent="0.2">
      <c r="A48" s="117">
        <v>201406</v>
      </c>
      <c r="B48" s="117">
        <v>51</v>
      </c>
      <c r="C48" s="118">
        <v>1.7999999999999999E-2</v>
      </c>
      <c r="D48" s="117">
        <v>55</v>
      </c>
      <c r="E48" s="118">
        <v>2.0400000000000001E-2</v>
      </c>
    </row>
    <row r="49" spans="1:5" x14ac:dyDescent="0.2">
      <c r="A49" s="117">
        <v>201405</v>
      </c>
      <c r="B49" s="117">
        <v>50.8</v>
      </c>
      <c r="C49" s="128">
        <v>0</v>
      </c>
      <c r="D49" s="117">
        <v>55.5</v>
      </c>
      <c r="E49" s="118">
        <v>2.2100000000000002E-2</v>
      </c>
    </row>
    <row r="50" spans="1:5" x14ac:dyDescent="0.2">
      <c r="A50" s="117">
        <v>201404</v>
      </c>
      <c r="B50" s="117">
        <v>50.4</v>
      </c>
      <c r="C50" s="127">
        <v>-4.0000000000000001E-3</v>
      </c>
      <c r="D50" s="117">
        <v>54.8</v>
      </c>
      <c r="E50" s="118">
        <v>5.4999999999999997E-3</v>
      </c>
    </row>
    <row r="51" spans="1:5" x14ac:dyDescent="0.2">
      <c r="A51" s="117">
        <v>201403</v>
      </c>
      <c r="B51" s="117">
        <v>50.3</v>
      </c>
      <c r="C51" s="127">
        <v>-1.18E-2</v>
      </c>
      <c r="D51" s="117">
        <v>54.5</v>
      </c>
      <c r="E51" s="127">
        <v>-1.9800000000000002E-2</v>
      </c>
    </row>
    <row r="52" spans="1:5" x14ac:dyDescent="0.2">
      <c r="A52" s="117">
        <v>201402</v>
      </c>
      <c r="B52" s="117">
        <v>50.2</v>
      </c>
      <c r="C52" s="118">
        <v>2E-3</v>
      </c>
      <c r="D52" s="117">
        <v>55</v>
      </c>
      <c r="E52" s="118">
        <v>9.1999999999999998E-3</v>
      </c>
    </row>
    <row r="53" spans="1:5" x14ac:dyDescent="0.2">
      <c r="A53" s="117">
        <v>201401</v>
      </c>
      <c r="B53" s="117">
        <v>50.5</v>
      </c>
      <c r="C53" s="118">
        <v>2E-3</v>
      </c>
      <c r="D53" s="117">
        <v>53.4</v>
      </c>
      <c r="E53" s="127">
        <v>-4.9799999999999997E-2</v>
      </c>
    </row>
    <row r="54" spans="1:5" x14ac:dyDescent="0.2">
      <c r="A54" s="117">
        <v>201312</v>
      </c>
      <c r="B54" s="117">
        <v>51</v>
      </c>
      <c r="C54" s="118">
        <v>7.9000000000000008E-3</v>
      </c>
      <c r="D54" s="117">
        <v>54.6</v>
      </c>
      <c r="E54" s="127">
        <v>-2.6700000000000002E-2</v>
      </c>
    </row>
    <row r="55" spans="1:5" x14ac:dyDescent="0.2">
      <c r="A55" s="117">
        <v>201311</v>
      </c>
      <c r="B55" s="117">
        <v>51.4</v>
      </c>
      <c r="C55" s="118">
        <v>1.5800000000000002E-2</v>
      </c>
      <c r="D55" s="117">
        <v>56</v>
      </c>
      <c r="E55" s="118">
        <v>7.1999999999999998E-3</v>
      </c>
    </row>
    <row r="56" spans="1:5" x14ac:dyDescent="0.2">
      <c r="A56" s="117">
        <v>201310</v>
      </c>
      <c r="B56" s="117">
        <v>51.4</v>
      </c>
      <c r="C56" s="118">
        <v>2.3900000000000001E-2</v>
      </c>
      <c r="D56" s="117">
        <v>56.3</v>
      </c>
      <c r="E56" s="118">
        <v>1.44E-2</v>
      </c>
    </row>
    <row r="57" spans="1:5" x14ac:dyDescent="0.2">
      <c r="A57" s="117">
        <v>201309</v>
      </c>
      <c r="B57" s="117">
        <v>51.1</v>
      </c>
      <c r="C57" s="118">
        <v>2.6100000000000002E-2</v>
      </c>
      <c r="D57" s="117">
        <v>55.4</v>
      </c>
      <c r="E57" s="118">
        <v>3.1699999999999999E-2</v>
      </c>
    </row>
    <row r="58" spans="1:5" x14ac:dyDescent="0.2">
      <c r="A58" s="117">
        <v>201308</v>
      </c>
      <c r="B58" s="117">
        <v>51</v>
      </c>
      <c r="C58" s="118">
        <v>3.6600000000000001E-2</v>
      </c>
      <c r="D58" s="117">
        <v>53.9</v>
      </c>
      <c r="E58" s="127">
        <v>-4.2599999999999999E-2</v>
      </c>
    </row>
    <row r="59" spans="1:5" x14ac:dyDescent="0.2">
      <c r="A59" s="117">
        <v>201307</v>
      </c>
      <c r="B59" s="117">
        <v>50.3</v>
      </c>
      <c r="C59" s="118">
        <v>4.0000000000000001E-3</v>
      </c>
      <c r="D59" s="117">
        <v>54.1</v>
      </c>
      <c r="E59" s="127">
        <v>-2.7E-2</v>
      </c>
    </row>
    <row r="60" spans="1:5" x14ac:dyDescent="0.2">
      <c r="A60" s="117">
        <v>201306</v>
      </c>
      <c r="B60" s="117">
        <v>50.1</v>
      </c>
      <c r="C60" s="127">
        <v>-2E-3</v>
      </c>
      <c r="D60" s="117">
        <v>53.9</v>
      </c>
      <c r="E60" s="127">
        <v>-4.9399999999999999E-2</v>
      </c>
    </row>
    <row r="61" spans="1:5" x14ac:dyDescent="0.2">
      <c r="A61" s="117">
        <v>201305</v>
      </c>
      <c r="B61" s="117">
        <v>50.8</v>
      </c>
      <c r="C61" s="118">
        <v>7.9000000000000008E-3</v>
      </c>
      <c r="D61" s="117">
        <v>54.3</v>
      </c>
      <c r="E61" s="127">
        <v>-1.6299999999999999E-2</v>
      </c>
    </row>
    <row r="62" spans="1:5" x14ac:dyDescent="0.2">
      <c r="A62" s="117">
        <v>201304</v>
      </c>
      <c r="B62" s="117">
        <v>50.6</v>
      </c>
      <c r="C62" s="127">
        <v>-5.0700000000000002E-2</v>
      </c>
      <c r="D62" s="117">
        <v>54.5</v>
      </c>
      <c r="E62" s="127">
        <v>-2.8500000000000001E-2</v>
      </c>
    </row>
    <row r="63" spans="1:5" x14ac:dyDescent="0.2">
      <c r="A63" s="117">
        <v>201303</v>
      </c>
      <c r="B63" s="117">
        <v>50.9</v>
      </c>
      <c r="C63" s="127">
        <v>-4.1399999999999999E-2</v>
      </c>
      <c r="D63" s="117">
        <v>55.6</v>
      </c>
      <c r="E63" s="127">
        <v>-4.1399999999999999E-2</v>
      </c>
    </row>
    <row r="64" spans="1:5" x14ac:dyDescent="0.2">
      <c r="A64" s="117">
        <v>201302</v>
      </c>
      <c r="B64" s="117">
        <v>50.1</v>
      </c>
      <c r="C64" s="127">
        <v>-1.7600000000000001E-2</v>
      </c>
      <c r="D64" s="117">
        <v>54.5</v>
      </c>
      <c r="E64" s="127">
        <v>-4.8899999999999999E-2</v>
      </c>
    </row>
    <row r="65" spans="1:5" x14ac:dyDescent="0.2">
      <c r="A65" s="117">
        <v>201301</v>
      </c>
      <c r="B65" s="117">
        <v>50.4</v>
      </c>
      <c r="C65" s="127">
        <v>-2E-3</v>
      </c>
      <c r="D65" s="117">
        <v>56.2</v>
      </c>
      <c r="E65" s="118">
        <v>8.9999999999999993E-3</v>
      </c>
    </row>
    <row r="66" spans="1:5" x14ac:dyDescent="0.2">
      <c r="A66" s="117">
        <v>201212</v>
      </c>
      <c r="B66" s="117">
        <v>50.6</v>
      </c>
      <c r="C66" s="118">
        <v>6.0000000000000001E-3</v>
      </c>
      <c r="D66" s="117">
        <v>56.1</v>
      </c>
      <c r="E66" s="127">
        <v>-3.5999999999999999E-3</v>
      </c>
    </row>
    <row r="67" spans="1:5" x14ac:dyDescent="0.2">
      <c r="A67" s="117">
        <v>201211</v>
      </c>
      <c r="B67" s="117">
        <v>50.6</v>
      </c>
      <c r="C67" s="118">
        <v>3.27E-2</v>
      </c>
      <c r="D67" s="117">
        <v>55.6</v>
      </c>
      <c r="E67" s="127">
        <v>-5.4000000000000003E-3</v>
      </c>
    </row>
    <row r="68" spans="1:5" x14ac:dyDescent="0.2">
      <c r="A68" s="117">
        <v>201210</v>
      </c>
      <c r="B68" s="117">
        <v>50.2</v>
      </c>
      <c r="C68" s="127">
        <v>-4.0000000000000001E-3</v>
      </c>
      <c r="D68" s="117">
        <v>55.5</v>
      </c>
      <c r="E68" s="128">
        <v>0</v>
      </c>
    </row>
    <row r="69" spans="1:5" x14ac:dyDescent="0.2">
      <c r="A69" s="117">
        <v>201209</v>
      </c>
      <c r="B69" s="117">
        <v>49.8</v>
      </c>
      <c r="C69" s="127">
        <v>-2.7300000000000001E-2</v>
      </c>
      <c r="D69" s="117">
        <v>53.7</v>
      </c>
      <c r="E69" s="127">
        <v>-3.7600000000000001E-2</v>
      </c>
    </row>
    <row r="70" spans="1:5" x14ac:dyDescent="0.2">
      <c r="A70" s="117">
        <v>201208</v>
      </c>
      <c r="B70" s="117">
        <v>49.2</v>
      </c>
      <c r="C70" s="127">
        <v>-3.3399999999999999E-2</v>
      </c>
      <c r="D70" s="117">
        <v>56.3</v>
      </c>
      <c r="E70" s="127">
        <v>-1.4E-2</v>
      </c>
    </row>
    <row r="71" spans="1:5" x14ac:dyDescent="0.2">
      <c r="A71" s="117">
        <v>201207</v>
      </c>
      <c r="B71" s="117">
        <v>50.1</v>
      </c>
      <c r="C71" s="127">
        <v>-1.18E-2</v>
      </c>
      <c r="D71" s="117">
        <v>55.6</v>
      </c>
      <c r="E71" s="127">
        <v>-2.9700000000000001E-2</v>
      </c>
    </row>
    <row r="72" spans="1:5" x14ac:dyDescent="0.2">
      <c r="A72" s="117">
        <v>201206</v>
      </c>
      <c r="B72" s="117">
        <v>50.2</v>
      </c>
      <c r="C72" s="127">
        <v>-1.38E-2</v>
      </c>
      <c r="D72" s="117">
        <v>56.7</v>
      </c>
      <c r="E72" s="118">
        <v>1.8E-3</v>
      </c>
    </row>
    <row r="73" spans="1:5" x14ac:dyDescent="0.2">
      <c r="A73" s="117">
        <v>201205</v>
      </c>
      <c r="B73" s="117">
        <v>50.4</v>
      </c>
      <c r="C73" s="127">
        <v>-3.0800000000000001E-2</v>
      </c>
      <c r="D73" s="117">
        <v>55.2</v>
      </c>
      <c r="E73" s="127">
        <v>-5.96E-2</v>
      </c>
    </row>
    <row r="74" spans="1:5" x14ac:dyDescent="0.2">
      <c r="A74" s="117">
        <v>201204</v>
      </c>
      <c r="B74" s="117">
        <v>53.3</v>
      </c>
      <c r="C74" s="118">
        <v>7.6E-3</v>
      </c>
      <c r="D74" s="117">
        <v>56.1</v>
      </c>
      <c r="E74" s="127">
        <v>-3.61E-2</v>
      </c>
    </row>
    <row r="75" spans="1:5" x14ac:dyDescent="0.2">
      <c r="A75" s="117">
        <v>201203</v>
      </c>
      <c r="B75" s="117">
        <v>53.1</v>
      </c>
      <c r="C75" s="127">
        <v>-5.5999999999999999E-3</v>
      </c>
      <c r="D75" s="117">
        <v>58</v>
      </c>
      <c r="E75" s="127">
        <v>-2.0299999999999999E-2</v>
      </c>
    </row>
    <row r="76" spans="1:5" x14ac:dyDescent="0.2">
      <c r="A76" s="117">
        <v>201202</v>
      </c>
      <c r="B76" s="117">
        <v>51</v>
      </c>
      <c r="C76" s="127">
        <v>-2.3E-2</v>
      </c>
      <c r="D76" s="117">
        <v>57.3</v>
      </c>
      <c r="E76" s="118">
        <v>5.3E-3</v>
      </c>
    </row>
    <row r="77" spans="1:5" x14ac:dyDescent="0.2">
      <c r="A77" s="117">
        <v>201201</v>
      </c>
      <c r="B77" s="117">
        <v>50.5</v>
      </c>
      <c r="C77" s="127">
        <v>-4.5400000000000003E-2</v>
      </c>
      <c r="D77" s="117">
        <v>55.7</v>
      </c>
      <c r="E77" s="127">
        <v>-2.6200000000000001E-2</v>
      </c>
    </row>
    <row r="78" spans="1:5" x14ac:dyDescent="0.2">
      <c r="A78" s="117">
        <v>201112</v>
      </c>
      <c r="B78" s="117">
        <v>50.3</v>
      </c>
      <c r="C78" s="127">
        <v>-6.6799999999999998E-2</v>
      </c>
      <c r="D78" s="117">
        <v>56.3</v>
      </c>
      <c r="E78" s="127">
        <v>-4.2500000000000003E-2</v>
      </c>
    </row>
    <row r="79" spans="1:5" x14ac:dyDescent="0.2">
      <c r="A79" s="117">
        <v>201111</v>
      </c>
      <c r="B79" s="117">
        <v>49</v>
      </c>
      <c r="C79" s="127">
        <v>-0.1123</v>
      </c>
      <c r="D79" s="117">
        <v>55.9</v>
      </c>
      <c r="E79" s="127">
        <v>-5.0900000000000001E-2</v>
      </c>
    </row>
    <row r="80" spans="1:5" x14ac:dyDescent="0.2">
      <c r="A80" s="117">
        <v>201110</v>
      </c>
      <c r="B80" s="117">
        <v>50.4</v>
      </c>
      <c r="C80" s="127">
        <v>-7.8600000000000003E-2</v>
      </c>
      <c r="D80" s="117">
        <v>55.5</v>
      </c>
      <c r="E80" s="127">
        <v>-3.3099999999999997E-2</v>
      </c>
    </row>
    <row r="81" spans="1:5" x14ac:dyDescent="0.2">
      <c r="A81" s="117">
        <v>201109</v>
      </c>
      <c r="B81" s="117">
        <v>51.2</v>
      </c>
      <c r="C81" s="127">
        <v>-4.8300000000000003E-2</v>
      </c>
      <c r="D81" s="117">
        <v>55.8</v>
      </c>
      <c r="E81" s="127">
        <v>-3.6299999999999999E-2</v>
      </c>
    </row>
    <row r="82" spans="1:5" x14ac:dyDescent="0.2">
      <c r="A82" s="117">
        <v>201108</v>
      </c>
      <c r="B82" s="117">
        <v>50.9</v>
      </c>
      <c r="C82" s="127">
        <v>-1.55E-2</v>
      </c>
      <c r="D82" s="117">
        <v>57.1</v>
      </c>
      <c r="E82" s="127">
        <v>-1.55E-2</v>
      </c>
    </row>
    <row r="83" spans="1:5" x14ac:dyDescent="0.2">
      <c r="A83" s="117">
        <v>201107</v>
      </c>
      <c r="B83" s="117">
        <v>50.7</v>
      </c>
      <c r="C83" s="127">
        <v>-9.7999999999999997E-3</v>
      </c>
      <c r="D83" s="117">
        <v>57.3</v>
      </c>
      <c r="E83" s="118">
        <v>3.5000000000000001E-3</v>
      </c>
    </row>
    <row r="84" spans="1:5" x14ac:dyDescent="0.2">
      <c r="A84" s="117">
        <v>201106</v>
      </c>
      <c r="B84" s="117">
        <v>50.9</v>
      </c>
      <c r="C84" s="127">
        <v>-2.3E-2</v>
      </c>
      <c r="D84" s="117">
        <v>56.6</v>
      </c>
      <c r="E84" s="127">
        <v>-3.7400000000000003E-2</v>
      </c>
    </row>
    <row r="85" spans="1:5" x14ac:dyDescent="0.2">
      <c r="A85" s="117">
        <v>201105</v>
      </c>
      <c r="B85" s="117">
        <v>52</v>
      </c>
      <c r="C85" s="127">
        <v>-3.5299999999999998E-2</v>
      </c>
      <c r="D85" s="117">
        <v>58.7</v>
      </c>
      <c r="E85" s="118">
        <v>1.03E-2</v>
      </c>
    </row>
    <row r="86" spans="1:5" x14ac:dyDescent="0.2">
      <c r="A86" s="117">
        <v>201104</v>
      </c>
      <c r="B86" s="117">
        <v>52.9</v>
      </c>
      <c r="C86" s="127">
        <v>-5.0299999999999997E-2</v>
      </c>
      <c r="D86" s="117">
        <v>58.2</v>
      </c>
      <c r="E86" s="118">
        <v>6.8999999999999999E-3</v>
      </c>
    </row>
    <row r="87" spans="1:5" x14ac:dyDescent="0.2">
      <c r="A87" s="117">
        <v>201103</v>
      </c>
      <c r="B87" s="117">
        <v>53.4</v>
      </c>
      <c r="C87" s="127">
        <v>-3.09E-2</v>
      </c>
      <c r="D87" s="117">
        <v>59.2</v>
      </c>
      <c r="E87" s="118">
        <v>3.32E-2</v>
      </c>
    </row>
    <row r="88" spans="1:5" x14ac:dyDescent="0.2">
      <c r="A88" s="117">
        <v>201102</v>
      </c>
      <c r="B88" s="117">
        <v>52.2</v>
      </c>
      <c r="C88" s="118">
        <v>3.8E-3</v>
      </c>
      <c r="D88" s="117">
        <v>57</v>
      </c>
      <c r="E88" s="128">
        <v>0</v>
      </c>
    </row>
    <row r="89" spans="1:5" x14ac:dyDescent="0.2">
      <c r="A89" s="117">
        <v>201101</v>
      </c>
      <c r="B89" s="117">
        <v>52.9</v>
      </c>
      <c r="C89" s="127">
        <v>-5.1999999999999998E-2</v>
      </c>
      <c r="D89" s="117">
        <v>57.2</v>
      </c>
      <c r="E89" s="127">
        <v>-1.55E-2</v>
      </c>
    </row>
    <row r="90" spans="1:5" x14ac:dyDescent="0.2">
      <c r="A90" s="117">
        <v>201012</v>
      </c>
      <c r="B90" s="117">
        <v>53.9</v>
      </c>
      <c r="C90" s="127">
        <v>-4.7699999999999999E-2</v>
      </c>
      <c r="D90" s="117">
        <v>58.8</v>
      </c>
      <c r="E90" s="128">
        <v>0</v>
      </c>
    </row>
    <row r="91" spans="1:5" x14ac:dyDescent="0.2">
      <c r="A91" s="117">
        <v>201011</v>
      </c>
      <c r="B91" s="117">
        <v>55.2</v>
      </c>
      <c r="C91" s="128">
        <v>0</v>
      </c>
      <c r="D91" s="117">
        <v>58.9</v>
      </c>
      <c r="E91" s="118">
        <v>8.6E-3</v>
      </c>
    </row>
    <row r="92" spans="1:5" x14ac:dyDescent="0.2">
      <c r="A92" s="117">
        <v>201010</v>
      </c>
      <c r="B92" s="117">
        <v>54.7</v>
      </c>
      <c r="C92" s="127">
        <v>-9.1000000000000004E-3</v>
      </c>
      <c r="D92" s="117">
        <v>57.4</v>
      </c>
      <c r="E92" s="127">
        <v>-3.5299999999999998E-2</v>
      </c>
    </row>
    <row r="93" spans="1:5" x14ac:dyDescent="0.2">
      <c r="A93" s="117">
        <v>201009</v>
      </c>
      <c r="B93" s="117">
        <v>53.8</v>
      </c>
      <c r="C93" s="127">
        <v>-9.1999999999999998E-3</v>
      </c>
      <c r="D93" s="117">
        <v>57.9</v>
      </c>
      <c r="E93" s="128">
        <v>0</v>
      </c>
    </row>
    <row r="94" spans="1:5" x14ac:dyDescent="0.2">
      <c r="A94" s="117">
        <v>201008</v>
      </c>
      <c r="B94" s="117">
        <v>51.7</v>
      </c>
      <c r="C94" s="127">
        <v>-4.2599999999999999E-2</v>
      </c>
      <c r="D94" s="117">
        <v>58</v>
      </c>
      <c r="E94" s="118">
        <v>1.2200000000000001E-2</v>
      </c>
    </row>
    <row r="95" spans="1:5" x14ac:dyDescent="0.2">
      <c r="A95" s="117">
        <v>201007</v>
      </c>
      <c r="B95" s="117">
        <v>51.2</v>
      </c>
      <c r="C95" s="127">
        <v>-3.9399999999999998E-2</v>
      </c>
      <c r="D95" s="117">
        <v>57.1</v>
      </c>
      <c r="E95" s="127">
        <v>-3.5000000000000001E-3</v>
      </c>
    </row>
    <row r="96" spans="1:5" x14ac:dyDescent="0.2">
      <c r="A96" s="117">
        <v>201006</v>
      </c>
      <c r="B96" s="117">
        <v>52.1</v>
      </c>
      <c r="C96" s="127">
        <v>-2.07E-2</v>
      </c>
      <c r="D96" s="117">
        <v>58.8</v>
      </c>
      <c r="E96" s="118">
        <v>6.1400000000000003E-2</v>
      </c>
    </row>
    <row r="97" spans="1:5" x14ac:dyDescent="0.2">
      <c r="A97" s="117">
        <v>201005</v>
      </c>
      <c r="B97" s="117">
        <v>53.9</v>
      </c>
      <c r="C97" s="118">
        <v>1.5100000000000001E-2</v>
      </c>
      <c r="D97" s="117">
        <v>58.1</v>
      </c>
      <c r="E97" s="118">
        <v>5.8299999999999998E-2</v>
      </c>
    </row>
    <row r="98" spans="1:5" x14ac:dyDescent="0.2">
      <c r="A98" s="117">
        <v>201004</v>
      </c>
      <c r="B98" s="117">
        <v>55.7</v>
      </c>
      <c r="C98" s="118">
        <v>4.1099999999999998E-2</v>
      </c>
      <c r="D98" s="117">
        <v>57.8</v>
      </c>
      <c r="E98" s="118">
        <v>8.0399999999999999E-2</v>
      </c>
    </row>
    <row r="99" spans="1:5" x14ac:dyDescent="0.2">
      <c r="A99" s="117">
        <v>201003</v>
      </c>
      <c r="B99" s="117">
        <v>55.1</v>
      </c>
      <c r="C99" s="118">
        <v>5.1499999999999997E-2</v>
      </c>
      <c r="D99" s="117">
        <v>57.3</v>
      </c>
      <c r="E99" s="118">
        <v>5.33E-2</v>
      </c>
    </row>
    <row r="100" spans="1:5" x14ac:dyDescent="0.2">
      <c r="A100" s="117">
        <v>201002</v>
      </c>
      <c r="B100" s="117">
        <v>52</v>
      </c>
      <c r="C100" s="118">
        <v>6.1199999999999997E-2</v>
      </c>
      <c r="D100" s="117">
        <v>57</v>
      </c>
      <c r="E100" s="118">
        <v>3.4500000000000003E-2</v>
      </c>
    </row>
    <row r="101" spans="1:5" x14ac:dyDescent="0.2">
      <c r="A101" s="117">
        <v>201001</v>
      </c>
      <c r="B101" s="117">
        <v>55.8</v>
      </c>
      <c r="C101" s="118">
        <v>0.23180000000000001</v>
      </c>
      <c r="D101" s="117">
        <v>58.1</v>
      </c>
      <c r="E101" s="118">
        <v>8.1900000000000001E-2</v>
      </c>
    </row>
    <row r="102" spans="1:5" x14ac:dyDescent="0.2">
      <c r="A102" s="117">
        <v>200912</v>
      </c>
      <c r="B102" s="117">
        <v>56.6</v>
      </c>
      <c r="C102" s="118">
        <v>0.37380000000000002</v>
      </c>
      <c r="D102" s="117">
        <v>58.8</v>
      </c>
      <c r="E102" s="118">
        <v>0.1575</v>
      </c>
    </row>
    <row r="103" spans="1:5" x14ac:dyDescent="0.2">
      <c r="A103" s="117">
        <v>200911</v>
      </c>
      <c r="B103" s="117">
        <v>55.2</v>
      </c>
      <c r="C103" s="118">
        <v>0.42270000000000002</v>
      </c>
      <c r="D103" s="117">
        <v>58.4</v>
      </c>
      <c r="E103" s="118">
        <v>0.1406</v>
      </c>
    </row>
    <row r="104" spans="1:5" x14ac:dyDescent="0.2">
      <c r="A104" s="117">
        <v>200910</v>
      </c>
      <c r="B104" s="117">
        <v>55.2</v>
      </c>
      <c r="C104" s="118">
        <v>0.23769999999999999</v>
      </c>
      <c r="D104" s="117">
        <v>59.5</v>
      </c>
      <c r="E104" s="118">
        <v>0.1205</v>
      </c>
    </row>
    <row r="105" spans="1:5" x14ac:dyDescent="0.2">
      <c r="A105" s="117">
        <v>200909</v>
      </c>
      <c r="B105" s="117">
        <v>54.3</v>
      </c>
      <c r="C105" s="118">
        <v>6.0499999999999998E-2</v>
      </c>
      <c r="D105" s="117">
        <v>57.9</v>
      </c>
      <c r="E105" s="118">
        <v>5.2699999999999997E-2</v>
      </c>
    </row>
    <row r="106" spans="1:5" x14ac:dyDescent="0.2">
      <c r="A106" s="117">
        <v>200908</v>
      </c>
      <c r="B106" s="117">
        <v>54</v>
      </c>
      <c r="C106" s="118">
        <v>0.1157</v>
      </c>
      <c r="D106" s="117">
        <v>57.3</v>
      </c>
      <c r="E106" s="118">
        <v>8.3199999999999996E-2</v>
      </c>
    </row>
    <row r="107" spans="1:5" x14ac:dyDescent="0.2">
      <c r="A107" s="117">
        <v>200907</v>
      </c>
      <c r="B107" s="117">
        <v>53.3</v>
      </c>
      <c r="C107" s="118">
        <v>0.1012</v>
      </c>
      <c r="D107" s="117">
        <v>57.3</v>
      </c>
      <c r="E107" s="118">
        <v>2.87E-2</v>
      </c>
    </row>
    <row r="108" spans="1:5" x14ac:dyDescent="0.2">
      <c r="A108" s="117">
        <v>200906</v>
      </c>
      <c r="B108" s="117">
        <v>53.2</v>
      </c>
      <c r="C108" s="118">
        <v>2.3099999999999999E-2</v>
      </c>
      <c r="D108" s="117">
        <v>55.4</v>
      </c>
      <c r="E108" s="127">
        <v>-3.4799999999999998E-2</v>
      </c>
    </row>
    <row r="109" spans="1:5" x14ac:dyDescent="0.2">
      <c r="A109" s="117">
        <v>200905</v>
      </c>
      <c r="B109" s="117">
        <v>53.1</v>
      </c>
      <c r="C109" s="127">
        <v>-3.8E-3</v>
      </c>
      <c r="D109" s="117">
        <v>54.9</v>
      </c>
      <c r="E109" s="127">
        <v>-4.36E-2</v>
      </c>
    </row>
    <row r="110" spans="1:5" x14ac:dyDescent="0.2">
      <c r="A110" s="117">
        <v>200904</v>
      </c>
      <c r="B110" s="117">
        <v>53.5</v>
      </c>
      <c r="C110" s="127">
        <v>-9.6299999999999997E-2</v>
      </c>
      <c r="D110" s="117">
        <v>53.5</v>
      </c>
      <c r="E110" s="127">
        <v>-8.3900000000000002E-2</v>
      </c>
    </row>
    <row r="111" spans="1:5" x14ac:dyDescent="0.2">
      <c r="A111" s="117">
        <v>200903</v>
      </c>
      <c r="B111" s="117">
        <v>52.4</v>
      </c>
      <c r="C111" s="127">
        <v>-0.1027</v>
      </c>
      <c r="D111" s="117">
        <v>54.4</v>
      </c>
      <c r="E111" s="127">
        <v>-7.6399999999999996E-2</v>
      </c>
    </row>
    <row r="112" spans="1:5" x14ac:dyDescent="0.2">
      <c r="A112" s="117">
        <v>200902</v>
      </c>
      <c r="B112" s="117">
        <v>49</v>
      </c>
      <c r="C112" s="127">
        <v>-8.2400000000000001E-2</v>
      </c>
      <c r="D112" s="117">
        <v>55.1</v>
      </c>
      <c r="E112" s="127">
        <v>-7.0800000000000002E-2</v>
      </c>
    </row>
    <row r="113" spans="1:13" x14ac:dyDescent="0.2">
      <c r="A113" s="117">
        <v>200901</v>
      </c>
      <c r="B113" s="117">
        <v>45.3</v>
      </c>
      <c r="C113" s="127">
        <v>-0.14530000000000001</v>
      </c>
      <c r="D113" s="117">
        <v>53.7</v>
      </c>
      <c r="E113" s="127">
        <v>-0.108</v>
      </c>
    </row>
    <row r="114" spans="1:13" x14ac:dyDescent="0.2">
      <c r="A114" s="117">
        <v>200812</v>
      </c>
      <c r="B114" s="117">
        <v>41.2</v>
      </c>
      <c r="C114" s="127">
        <v>-0.255</v>
      </c>
      <c r="D114" s="117">
        <v>50.8</v>
      </c>
      <c r="E114" s="127">
        <v>-0.15609999999999999</v>
      </c>
    </row>
    <row r="115" spans="1:13" x14ac:dyDescent="0.2">
      <c r="A115" s="117">
        <v>200811</v>
      </c>
      <c r="B115" s="117">
        <v>38.799999999999997</v>
      </c>
      <c r="C115" s="127">
        <v>-0.29959999999999998</v>
      </c>
      <c r="D115" s="117">
        <v>51.2</v>
      </c>
      <c r="E115" s="127">
        <v>-0.15509999999999999</v>
      </c>
    </row>
    <row r="116" spans="1:13" x14ac:dyDescent="0.2">
      <c r="A116" s="117">
        <v>200810</v>
      </c>
      <c r="B116" s="117">
        <v>44.6</v>
      </c>
      <c r="C116" s="127">
        <v>-0.16170000000000001</v>
      </c>
      <c r="D116" s="117">
        <v>53.1</v>
      </c>
      <c r="E116" s="127">
        <v>-0.13519999999999999</v>
      </c>
    </row>
    <row r="117" spans="1:13" x14ac:dyDescent="0.2">
      <c r="A117" s="117">
        <v>200809</v>
      </c>
      <c r="B117" s="117">
        <v>51.2</v>
      </c>
      <c r="C117" s="127">
        <v>-8.7300000000000003E-2</v>
      </c>
      <c r="D117" s="117">
        <v>55</v>
      </c>
      <c r="E117" s="127">
        <v>-0.1115</v>
      </c>
    </row>
    <row r="118" spans="1:13" x14ac:dyDescent="0.2">
      <c r="A118" s="117">
        <v>200808</v>
      </c>
      <c r="B118" s="117">
        <v>48.4</v>
      </c>
      <c r="C118" s="127">
        <v>-0.1037</v>
      </c>
      <c r="D118" s="117">
        <v>52.9</v>
      </c>
      <c r="E118" s="127">
        <v>-0.1426</v>
      </c>
    </row>
    <row r="119" spans="1:13" x14ac:dyDescent="0.2">
      <c r="A119" s="117">
        <v>200807</v>
      </c>
      <c r="B119" s="117">
        <v>48.4</v>
      </c>
      <c r="C119" s="127">
        <v>-9.1899999999999996E-2</v>
      </c>
      <c r="D119" s="117">
        <v>55.7</v>
      </c>
      <c r="E119" s="127">
        <v>-6.2300000000000001E-2</v>
      </c>
    </row>
    <row r="120" spans="1:13" x14ac:dyDescent="0.2">
      <c r="A120" s="117">
        <v>200806</v>
      </c>
      <c r="B120" s="117">
        <v>52</v>
      </c>
      <c r="C120" s="127">
        <v>-4.5900000000000003E-2</v>
      </c>
      <c r="D120" s="117">
        <v>57.4</v>
      </c>
      <c r="E120" s="127">
        <v>-4.3299999999999998E-2</v>
      </c>
    </row>
    <row r="121" spans="1:13" x14ac:dyDescent="0.2">
      <c r="A121" s="117">
        <v>200805</v>
      </c>
      <c r="B121" s="117">
        <v>53.3</v>
      </c>
      <c r="C121" s="127">
        <v>-4.3099999999999999E-2</v>
      </c>
      <c r="D121" s="117">
        <v>57.4</v>
      </c>
      <c r="E121" s="127">
        <v>-7.7200000000000005E-2</v>
      </c>
    </row>
    <row r="122" spans="1:13" x14ac:dyDescent="0.2">
      <c r="A122" s="117">
        <v>200804</v>
      </c>
      <c r="B122" s="117">
        <v>59.2</v>
      </c>
      <c r="C122" s="118">
        <v>1.0200000000000001E-2</v>
      </c>
      <c r="D122" s="117">
        <v>58.4</v>
      </c>
      <c r="E122" s="127">
        <v>-3.3099999999999997E-2</v>
      </c>
    </row>
    <row r="123" spans="1:13" x14ac:dyDescent="0.2">
      <c r="A123" s="117">
        <v>200803</v>
      </c>
      <c r="B123" s="117">
        <v>58.4</v>
      </c>
      <c r="C123" s="118">
        <v>4.1000000000000002E-2</v>
      </c>
      <c r="D123" s="117">
        <v>58.9</v>
      </c>
      <c r="E123" s="118">
        <v>1.2E-2</v>
      </c>
    </row>
    <row r="124" spans="1:13" x14ac:dyDescent="0.2">
      <c r="A124" s="117">
        <v>200802</v>
      </c>
      <c r="B124" s="117">
        <v>53.4</v>
      </c>
      <c r="C124" s="118">
        <v>5.5999999999999999E-3</v>
      </c>
      <c r="D124" s="117">
        <v>59.3</v>
      </c>
      <c r="E124" s="127">
        <v>-2.1499999999999998E-2</v>
      </c>
    </row>
    <row r="125" spans="1:13" x14ac:dyDescent="0.2">
      <c r="A125" s="117">
        <v>200801</v>
      </c>
      <c r="B125" s="117">
        <v>53</v>
      </c>
      <c r="C125" s="127">
        <v>-3.8100000000000002E-2</v>
      </c>
      <c r="D125" s="117">
        <v>60.2</v>
      </c>
      <c r="E125" s="127">
        <v>-3.3E-3</v>
      </c>
    </row>
    <row r="126" spans="1:13" ht="18" x14ac:dyDescent="0.2">
      <c r="A126" s="117">
        <v>200712</v>
      </c>
      <c r="B126" s="129">
        <v>55.3</v>
      </c>
      <c r="D126" s="129">
        <f>D114/(1+E114)</f>
        <v>60.196705770825922</v>
      </c>
      <c r="K126" s="130" t="s">
        <v>2486</v>
      </c>
      <c r="L126" s="130">
        <v>55.3</v>
      </c>
      <c r="M126" s="130">
        <v>53.3</v>
      </c>
    </row>
    <row r="127" spans="1:13" ht="18" x14ac:dyDescent="0.2">
      <c r="A127" s="117">
        <v>200711</v>
      </c>
      <c r="B127" s="129">
        <v>55.4</v>
      </c>
      <c r="D127" s="129">
        <f t="shared" ref="D127:D137" si="0">D115/(1+E115)</f>
        <v>60.598887442300871</v>
      </c>
      <c r="K127" s="130" t="s">
        <v>2487</v>
      </c>
      <c r="L127" s="130">
        <v>55.4</v>
      </c>
      <c r="M127" s="130">
        <v>52.8</v>
      </c>
    </row>
    <row r="128" spans="1:13" ht="18" x14ac:dyDescent="0.2">
      <c r="A128" s="117">
        <v>200710</v>
      </c>
      <c r="B128" s="129">
        <v>53.2</v>
      </c>
      <c r="D128" s="129">
        <f t="shared" si="0"/>
        <v>61.401480111008325</v>
      </c>
      <c r="K128" s="130" t="s">
        <v>2488</v>
      </c>
      <c r="L128" s="130">
        <v>53.2</v>
      </c>
      <c r="M128" s="130">
        <v>55.2</v>
      </c>
    </row>
    <row r="129" spans="1:13" ht="18" x14ac:dyDescent="0.2">
      <c r="A129" s="117">
        <v>200709</v>
      </c>
      <c r="B129" s="129">
        <v>56.1</v>
      </c>
      <c r="D129" s="129">
        <f t="shared" si="0"/>
        <v>61.902082160945419</v>
      </c>
      <c r="K129" s="130" t="s">
        <v>2489</v>
      </c>
      <c r="L129" s="130">
        <v>56.1</v>
      </c>
      <c r="M129" s="130">
        <v>55</v>
      </c>
    </row>
    <row r="130" spans="1:13" ht="18" x14ac:dyDescent="0.2">
      <c r="A130" s="117">
        <v>200708</v>
      </c>
      <c r="B130" s="129">
        <v>54</v>
      </c>
      <c r="D130" s="129">
        <f t="shared" si="0"/>
        <v>61.698157219500821</v>
      </c>
      <c r="K130" s="130" t="s">
        <v>2490</v>
      </c>
      <c r="L130" s="130">
        <v>54</v>
      </c>
      <c r="M130" s="130">
        <v>53.4</v>
      </c>
    </row>
    <row r="131" spans="1:13" ht="18" x14ac:dyDescent="0.2">
      <c r="A131" s="117">
        <v>200707</v>
      </c>
      <c r="B131" s="129">
        <v>53.3</v>
      </c>
      <c r="D131" s="129">
        <f t="shared" si="0"/>
        <v>59.400661192278982</v>
      </c>
      <c r="K131" s="130" t="s">
        <v>2491</v>
      </c>
      <c r="L131" s="130">
        <v>53.3</v>
      </c>
      <c r="M131" s="130">
        <v>53.2</v>
      </c>
    </row>
    <row r="132" spans="1:13" ht="18" x14ac:dyDescent="0.2">
      <c r="A132" s="117">
        <v>200706</v>
      </c>
      <c r="B132" s="129">
        <v>54.5</v>
      </c>
      <c r="D132" s="129">
        <f t="shared" si="0"/>
        <v>59.997909480505903</v>
      </c>
      <c r="K132" s="130" t="s">
        <v>2492</v>
      </c>
      <c r="L132" s="130">
        <v>54.5</v>
      </c>
      <c r="M132" s="130">
        <v>55</v>
      </c>
    </row>
    <row r="133" spans="1:13" ht="18" x14ac:dyDescent="0.2">
      <c r="A133" s="117">
        <v>200705</v>
      </c>
      <c r="B133" s="129">
        <v>55.7</v>
      </c>
      <c r="D133" s="129">
        <f t="shared" si="0"/>
        <v>62.201993931512789</v>
      </c>
      <c r="K133" s="130" t="s">
        <v>2493</v>
      </c>
      <c r="L133" s="130">
        <v>55.7</v>
      </c>
      <c r="M133" s="130">
        <v>54.1</v>
      </c>
    </row>
    <row r="134" spans="1:13" ht="18" x14ac:dyDescent="0.2">
      <c r="A134" s="117">
        <v>200704</v>
      </c>
      <c r="B134" s="129">
        <v>58.6</v>
      </c>
      <c r="D134" s="129">
        <f t="shared" si="0"/>
        <v>60.399213982831732</v>
      </c>
      <c r="K134" s="130" t="s">
        <v>2494</v>
      </c>
      <c r="L134" s="130">
        <v>58.6</v>
      </c>
      <c r="M134" s="130">
        <v>53.3</v>
      </c>
    </row>
    <row r="135" spans="1:13" ht="18" x14ac:dyDescent="0.2">
      <c r="A135" s="117">
        <v>200703</v>
      </c>
      <c r="B135" s="129">
        <v>56.1</v>
      </c>
      <c r="D135" s="129">
        <f t="shared" si="0"/>
        <v>58.201581027667984</v>
      </c>
      <c r="K135" s="130" t="s">
        <v>2495</v>
      </c>
      <c r="L135" s="130">
        <v>56.1</v>
      </c>
      <c r="M135" s="130">
        <v>52.3</v>
      </c>
    </row>
    <row r="136" spans="1:13" ht="18" x14ac:dyDescent="0.2">
      <c r="A136" s="117">
        <v>200702</v>
      </c>
      <c r="B136" s="129">
        <v>53.1</v>
      </c>
      <c r="D136" s="129">
        <f t="shared" si="0"/>
        <v>60.602963719979556</v>
      </c>
      <c r="K136" s="130" t="s">
        <v>2496</v>
      </c>
      <c r="L136" s="130">
        <v>53.1</v>
      </c>
      <c r="M136" s="130">
        <v>53</v>
      </c>
    </row>
    <row r="137" spans="1:13" ht="18" x14ac:dyDescent="0.2">
      <c r="A137" s="117">
        <v>200701</v>
      </c>
      <c r="B137" s="129">
        <v>55.1</v>
      </c>
      <c r="D137" s="129">
        <f t="shared" si="0"/>
        <v>60.399317748570283</v>
      </c>
      <c r="K137" s="130" t="s">
        <v>2497</v>
      </c>
      <c r="L137" s="130">
        <v>55.1</v>
      </c>
      <c r="M137" s="130">
        <v>52</v>
      </c>
    </row>
    <row r="138" spans="1:13" ht="18" x14ac:dyDescent="0.2">
      <c r="A138" s="117">
        <v>200612</v>
      </c>
      <c r="B138" s="129">
        <v>54.8</v>
      </c>
      <c r="K138" s="130" t="s">
        <v>2498</v>
      </c>
      <c r="L138" s="130">
        <v>54.8</v>
      </c>
      <c r="M138" s="130">
        <v>52.4</v>
      </c>
    </row>
    <row r="139" spans="1:13" ht="18" x14ac:dyDescent="0.2">
      <c r="A139" s="117">
        <v>200611</v>
      </c>
      <c r="B139" s="129">
        <v>55.3</v>
      </c>
      <c r="K139" s="130" t="s">
        <v>2499</v>
      </c>
      <c r="L139" s="130">
        <v>55.3</v>
      </c>
      <c r="M139" s="130">
        <v>53</v>
      </c>
    </row>
    <row r="140" spans="1:13" ht="18" x14ac:dyDescent="0.2">
      <c r="A140" s="117">
        <v>200610</v>
      </c>
      <c r="B140" s="129">
        <v>54.7</v>
      </c>
      <c r="K140" s="130" t="s">
        <v>2500</v>
      </c>
      <c r="L140" s="130">
        <v>54.7</v>
      </c>
      <c r="M140" s="130">
        <v>52.1</v>
      </c>
    </row>
    <row r="141" spans="1:13" ht="18" x14ac:dyDescent="0.2">
      <c r="A141" s="117">
        <v>200609</v>
      </c>
      <c r="B141">
        <v>57</v>
      </c>
      <c r="K141" s="130" t="s">
        <v>2501</v>
      </c>
      <c r="L141" s="130">
        <v>57</v>
      </c>
      <c r="M141" s="130">
        <v>52.4</v>
      </c>
    </row>
    <row r="142" spans="1:13" ht="18" x14ac:dyDescent="0.2">
      <c r="A142" s="117">
        <v>200608</v>
      </c>
      <c r="B142">
        <v>53.1</v>
      </c>
      <c r="K142" s="130" t="s">
        <v>2502</v>
      </c>
      <c r="L142" s="130">
        <v>53.1</v>
      </c>
      <c r="M142" s="130">
        <v>52.6</v>
      </c>
    </row>
    <row r="143" spans="1:13" ht="18" x14ac:dyDescent="0.2">
      <c r="A143" s="117">
        <v>200607</v>
      </c>
      <c r="B143">
        <v>52.4</v>
      </c>
      <c r="K143" s="130" t="s">
        <v>2503</v>
      </c>
      <c r="L143" s="130">
        <v>52.4</v>
      </c>
      <c r="M143" s="130">
        <v>53</v>
      </c>
    </row>
    <row r="144" spans="1:13" ht="18" x14ac:dyDescent="0.2">
      <c r="A144" s="117">
        <v>200606</v>
      </c>
      <c r="B144">
        <v>54.1</v>
      </c>
      <c r="K144" s="130" t="s">
        <v>2504</v>
      </c>
      <c r="L144" s="130">
        <v>54.1</v>
      </c>
      <c r="M144" s="130">
        <v>52.9</v>
      </c>
    </row>
    <row r="145" spans="1:13" ht="18" x14ac:dyDescent="0.2">
      <c r="A145" s="117">
        <v>200605</v>
      </c>
      <c r="B145">
        <v>54.8</v>
      </c>
      <c r="K145" s="130" t="s">
        <v>2505</v>
      </c>
      <c r="L145" s="130">
        <v>54.8</v>
      </c>
      <c r="M145" s="130">
        <v>52.8</v>
      </c>
    </row>
    <row r="146" spans="1:13" ht="18" x14ac:dyDescent="0.2">
      <c r="A146" s="117">
        <v>200604</v>
      </c>
      <c r="B146">
        <v>58.1</v>
      </c>
      <c r="K146" s="130" t="s">
        <v>2506</v>
      </c>
      <c r="L146" s="130">
        <v>58.1</v>
      </c>
      <c r="M146" s="130">
        <v>52.7</v>
      </c>
    </row>
    <row r="147" spans="1:13" ht="18" x14ac:dyDescent="0.2">
      <c r="A147" s="117">
        <v>200603</v>
      </c>
      <c r="B147">
        <v>55.3</v>
      </c>
      <c r="K147" s="130" t="s">
        <v>2507</v>
      </c>
      <c r="L147" s="130">
        <v>55.3</v>
      </c>
      <c r="M147" s="130">
        <v>51</v>
      </c>
    </row>
    <row r="148" spans="1:13" ht="18" x14ac:dyDescent="0.2">
      <c r="A148" s="117">
        <v>200602</v>
      </c>
      <c r="B148">
        <v>52.1</v>
      </c>
      <c r="K148" s="130" t="s">
        <v>2508</v>
      </c>
      <c r="L148" s="130">
        <v>52.1</v>
      </c>
      <c r="M148" s="130">
        <v>50.7</v>
      </c>
    </row>
    <row r="149" spans="1:13" ht="18" x14ac:dyDescent="0.2">
      <c r="A149" s="117">
        <v>200601</v>
      </c>
      <c r="B149">
        <v>52.1</v>
      </c>
      <c r="K149" s="130" t="s">
        <v>2509</v>
      </c>
      <c r="L149" s="130">
        <v>52.1</v>
      </c>
      <c r="M149" s="130">
        <v>50.2</v>
      </c>
    </row>
    <row r="150" spans="1:13" ht="18" x14ac:dyDescent="0.2">
      <c r="A150" s="117">
        <v>200512</v>
      </c>
      <c r="B150">
        <v>54.3</v>
      </c>
      <c r="K150" s="130" t="s">
        <v>2510</v>
      </c>
      <c r="L150" s="130">
        <v>54.3</v>
      </c>
      <c r="M150" s="130">
        <v>50.1</v>
      </c>
    </row>
    <row r="151" spans="1:13" ht="18" x14ac:dyDescent="0.2">
      <c r="A151" s="117">
        <v>200511</v>
      </c>
      <c r="B151">
        <v>54.1</v>
      </c>
      <c r="K151" s="130" t="s">
        <v>2511</v>
      </c>
      <c r="L151" s="130">
        <v>54.1</v>
      </c>
      <c r="M151" s="130">
        <v>49.8</v>
      </c>
    </row>
    <row r="152" spans="1:13" ht="18" x14ac:dyDescent="0.2">
      <c r="A152" s="117">
        <v>200510</v>
      </c>
      <c r="B152">
        <v>54.1</v>
      </c>
      <c r="K152" s="130" t="s">
        <v>2512</v>
      </c>
      <c r="L152" s="130">
        <v>54.1</v>
      </c>
      <c r="M152" s="130">
        <v>50.1</v>
      </c>
    </row>
    <row r="153" spans="1:13" ht="18" x14ac:dyDescent="0.2">
      <c r="A153" s="117">
        <v>200509</v>
      </c>
      <c r="B153">
        <v>55.1</v>
      </c>
      <c r="K153" s="130" t="s">
        <v>2513</v>
      </c>
      <c r="L153" s="130">
        <v>55.1</v>
      </c>
      <c r="M153" s="130">
        <v>50.9</v>
      </c>
    </row>
    <row r="154" spans="1:13" ht="18" x14ac:dyDescent="0.2">
      <c r="A154" s="117">
        <v>200508</v>
      </c>
      <c r="B154">
        <v>52.6</v>
      </c>
      <c r="K154" s="130" t="s">
        <v>2514</v>
      </c>
      <c r="L154" s="130">
        <v>52.6</v>
      </c>
      <c r="M154" s="130"/>
    </row>
    <row r="155" spans="1:13" ht="18" x14ac:dyDescent="0.2">
      <c r="A155" s="117">
        <v>200507</v>
      </c>
      <c r="B155">
        <v>51.1</v>
      </c>
      <c r="K155" s="130" t="s">
        <v>2515</v>
      </c>
      <c r="L155" s="130">
        <v>51.1</v>
      </c>
      <c r="M155" s="130"/>
    </row>
    <row r="156" spans="1:13" ht="18" x14ac:dyDescent="0.2">
      <c r="A156" s="117">
        <v>200506</v>
      </c>
      <c r="B156">
        <v>51.7</v>
      </c>
      <c r="K156" s="130" t="s">
        <v>2516</v>
      </c>
      <c r="L156" s="130">
        <v>51.7</v>
      </c>
      <c r="M156" s="130"/>
    </row>
    <row r="157" spans="1:13" ht="18" x14ac:dyDescent="0.2">
      <c r="A157" s="117">
        <v>200505</v>
      </c>
      <c r="B157">
        <v>52.9</v>
      </c>
      <c r="K157" s="130" t="s">
        <v>2517</v>
      </c>
      <c r="L157" s="130">
        <v>52.9</v>
      </c>
      <c r="M157" s="130"/>
    </row>
    <row r="158" spans="1:13" ht="18" x14ac:dyDescent="0.2">
      <c r="A158" s="117">
        <v>200504</v>
      </c>
      <c r="B158">
        <v>56.7</v>
      </c>
      <c r="K158" s="130" t="s">
        <v>2518</v>
      </c>
      <c r="L158" s="130">
        <v>56.7</v>
      </c>
      <c r="M158" s="130"/>
    </row>
    <row r="159" spans="1:13" ht="18" x14ac:dyDescent="0.2">
      <c r="A159" s="117">
        <v>200503</v>
      </c>
      <c r="B159">
        <v>57.9</v>
      </c>
      <c r="K159" s="130" t="s">
        <v>2519</v>
      </c>
      <c r="L159" s="130">
        <v>57.9</v>
      </c>
      <c r="M159" s="130"/>
    </row>
    <row r="160" spans="1:13" ht="18" x14ac:dyDescent="0.2">
      <c r="A160" s="117">
        <v>200502</v>
      </c>
      <c r="B160">
        <v>54.5</v>
      </c>
      <c r="K160" s="130" t="s">
        <v>2520</v>
      </c>
      <c r="L160" s="130">
        <v>54.5</v>
      </c>
      <c r="M160" s="130"/>
    </row>
    <row r="161" spans="1:12" ht="18" x14ac:dyDescent="0.2">
      <c r="A161" s="117">
        <v>200501</v>
      </c>
      <c r="B161">
        <v>54.7</v>
      </c>
      <c r="K161" s="130" t="s">
        <v>2521</v>
      </c>
      <c r="L161" s="130">
        <v>54.7</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activeCell="M8" sqref="M8"/>
    </sheetView>
  </sheetViews>
  <sheetFormatPr baseColWidth="10" defaultRowHeight="15" x14ac:dyDescent="0.2"/>
  <cols>
    <col min="1" max="1" width="16.5" bestFit="1" customWidth="1"/>
    <col min="3" max="3" width="10.83203125" style="45"/>
    <col min="5" max="5" width="10.83203125" style="45"/>
    <col min="7" max="7" width="10.83203125" style="45"/>
    <col min="9" max="9" width="10.83203125" style="45"/>
    <col min="11" max="11" width="10.83203125" style="45"/>
    <col min="13" max="13" width="10.83203125" style="45"/>
    <col min="15" max="15" width="10.83203125" style="45"/>
  </cols>
  <sheetData>
    <row r="1" spans="1:18" ht="16" x14ac:dyDescent="0.2">
      <c r="A1" s="116" t="s">
        <v>2362</v>
      </c>
      <c r="B1" s="116" t="s">
        <v>2363</v>
      </c>
      <c r="C1" s="116"/>
      <c r="D1" t="s">
        <v>2419</v>
      </c>
      <c r="E1" s="119" t="s">
        <v>2420</v>
      </c>
      <c r="F1" s="116" t="s">
        <v>2364</v>
      </c>
      <c r="G1" s="116"/>
      <c r="H1" s="45" t="s">
        <v>2419</v>
      </c>
      <c r="I1" s="119" t="s">
        <v>2420</v>
      </c>
      <c r="J1" s="116" t="s">
        <v>2365</v>
      </c>
      <c r="K1" s="126">
        <f>POWER(J8/J28,1/5)-1</f>
        <v>5.486988849534602E-2</v>
      </c>
      <c r="L1" s="45" t="s">
        <v>2419</v>
      </c>
      <c r="M1" s="119" t="s">
        <v>2420</v>
      </c>
      <c r="N1" s="116" t="s">
        <v>2366</v>
      </c>
      <c r="O1" s="116"/>
      <c r="P1" s="45" t="s">
        <v>2419</v>
      </c>
      <c r="Q1" s="119" t="s">
        <v>2420</v>
      </c>
    </row>
    <row r="2" spans="1:18" x14ac:dyDescent="0.2">
      <c r="B2" s="117" t="s">
        <v>2367</v>
      </c>
      <c r="C2" s="120">
        <f>POWER(B4/B32,1/7)-1</f>
        <v>0.10429200745524736</v>
      </c>
      <c r="D2" s="117" t="s">
        <v>2369</v>
      </c>
      <c r="E2" s="117" t="s">
        <v>2369</v>
      </c>
      <c r="F2" s="117" t="s">
        <v>2367</v>
      </c>
      <c r="G2" s="120">
        <f>POWER(F4/F32,1/7)-1</f>
        <v>7.5383168447588522E-2</v>
      </c>
      <c r="H2" s="117" t="s">
        <v>2369</v>
      </c>
      <c r="I2" s="117" t="s">
        <v>2369</v>
      </c>
      <c r="J2" s="117" t="s">
        <v>2367</v>
      </c>
      <c r="K2" s="120">
        <f>POWER(J4/J32,1/7)-1</f>
        <v>8.2890648462473404E-2</v>
      </c>
      <c r="L2" s="117" t="s">
        <v>2369</v>
      </c>
      <c r="M2" s="117" t="s">
        <v>2369</v>
      </c>
      <c r="N2" s="117" t="s">
        <v>2367</v>
      </c>
      <c r="O2" s="120">
        <f>POWER(N4/N32,1/7)-1</f>
        <v>0.12953500310618149</v>
      </c>
      <c r="P2" s="117" t="s">
        <v>2369</v>
      </c>
      <c r="Q2" s="117" t="s">
        <v>2369</v>
      </c>
    </row>
    <row r="3" spans="1:18" x14ac:dyDescent="0.2">
      <c r="B3" s="117" t="s">
        <v>2368</v>
      </c>
      <c r="C3" s="120">
        <f>POWER(B32/B52,1/5)-1</f>
        <v>0.16230097088885453</v>
      </c>
      <c r="D3" s="117" t="s">
        <v>2370</v>
      </c>
      <c r="E3" s="117" t="s">
        <v>2370</v>
      </c>
      <c r="F3" s="117" t="s">
        <v>2368</v>
      </c>
      <c r="G3" s="120">
        <f>POWER(F32/F52,1/5)-1</f>
        <v>0.12086801766422561</v>
      </c>
      <c r="H3" s="117" t="s">
        <v>2370</v>
      </c>
      <c r="I3" s="117" t="s">
        <v>2370</v>
      </c>
      <c r="J3" s="117" t="s">
        <v>2368</v>
      </c>
      <c r="K3" s="120">
        <f>POWER(J32/J52,1/5)-1</f>
        <v>0.15819975668074249</v>
      </c>
      <c r="L3" s="117" t="s">
        <v>2370</v>
      </c>
      <c r="M3" s="117" t="s">
        <v>2370</v>
      </c>
      <c r="N3" s="117" t="s">
        <v>2368</v>
      </c>
      <c r="O3" s="120">
        <f>POWER(N32/N52,1/5)-1</f>
        <v>0.17749519331637331</v>
      </c>
      <c r="P3" s="117" t="s">
        <v>2370</v>
      </c>
      <c r="Q3" s="117" t="s">
        <v>2370</v>
      </c>
    </row>
    <row r="4" spans="1:18" x14ac:dyDescent="0.2">
      <c r="A4" s="117" t="s">
        <v>2371</v>
      </c>
      <c r="B4" s="117">
        <v>827121.7</v>
      </c>
      <c r="C4" s="117">
        <f>B4-B5</f>
        <v>234582.19999999995</v>
      </c>
      <c r="D4" s="118">
        <v>6.9000000000000006E-2</v>
      </c>
      <c r="E4" s="118">
        <f t="shared" ref="D4:E47" si="0">C4/C8-1</f>
        <v>0.1109662967111289</v>
      </c>
      <c r="F4" s="117">
        <v>65467.6</v>
      </c>
      <c r="G4" s="117">
        <f>F4-F5</f>
        <v>24238.5</v>
      </c>
      <c r="H4" s="118">
        <v>3.9E-2</v>
      </c>
      <c r="I4" s="118">
        <f t="shared" ref="I4:I47" si="1">G4/G8-1</f>
        <v>5.3586719812915629E-2</v>
      </c>
      <c r="J4" s="117">
        <v>334622.59999999998</v>
      </c>
      <c r="K4" s="117">
        <f>J4-J5</f>
        <v>96176.699999999983</v>
      </c>
      <c r="L4" s="118">
        <v>6.0999999999999999E-2</v>
      </c>
      <c r="M4" s="118">
        <f t="shared" ref="L4:M47" si="2">K4/K8-1</f>
        <v>0.12103332560153524</v>
      </c>
      <c r="N4" s="117">
        <v>427031.5</v>
      </c>
      <c r="O4" s="117">
        <f>N4-N5</f>
        <v>114166.90000000002</v>
      </c>
      <c r="P4" s="118">
        <v>0.08</v>
      </c>
      <c r="Q4" s="118">
        <f t="shared" ref="Q4:Q47" si="3">O4/O8-1</f>
        <v>0.11542527414980386</v>
      </c>
      <c r="R4" t="s">
        <v>2421</v>
      </c>
    </row>
    <row r="5" spans="1:18" x14ac:dyDescent="0.2">
      <c r="A5" s="117" t="s">
        <v>2372</v>
      </c>
      <c r="B5" s="117">
        <v>592539.5</v>
      </c>
      <c r="C5" s="117">
        <f>B5-B6</f>
        <v>211595.5</v>
      </c>
      <c r="D5" s="118">
        <v>6.9000000000000006E-2</v>
      </c>
      <c r="E5" s="118">
        <f t="shared" si="0"/>
        <v>0.11153924142662497</v>
      </c>
      <c r="F5" s="117">
        <v>41229.1</v>
      </c>
      <c r="G5" s="117">
        <f>F5-F6</f>
        <v>19242.099999999999</v>
      </c>
      <c r="H5" s="118">
        <v>3.6999999999999998E-2</v>
      </c>
      <c r="I5" s="118">
        <f t="shared" si="1"/>
        <v>3.62039440381694E-2</v>
      </c>
      <c r="J5" s="117">
        <v>238445.9</v>
      </c>
      <c r="K5" s="117">
        <f>J5-J6</f>
        <v>85233</v>
      </c>
      <c r="L5" s="118">
        <v>6.3E-2</v>
      </c>
      <c r="M5" s="118">
        <f t="shared" si="2"/>
        <v>0.12683932891762195</v>
      </c>
      <c r="N5" s="117">
        <v>312864.59999999998</v>
      </c>
      <c r="O5" s="117">
        <f>N5-N6</f>
        <v>107120.49999999997</v>
      </c>
      <c r="P5" s="118">
        <v>7.8E-2</v>
      </c>
      <c r="Q5" s="118">
        <f t="shared" si="3"/>
        <v>0.11405257613055686</v>
      </c>
      <c r="R5" s="45" t="s">
        <v>2422</v>
      </c>
    </row>
    <row r="6" spans="1:18" x14ac:dyDescent="0.2">
      <c r="A6" s="117" t="s">
        <v>2373</v>
      </c>
      <c r="B6" s="117">
        <v>380944</v>
      </c>
      <c r="C6" s="117">
        <f>B6-B7</f>
        <v>200558.7</v>
      </c>
      <c r="D6" s="118">
        <v>6.9000000000000006E-2</v>
      </c>
      <c r="E6" s="118">
        <f t="shared" si="0"/>
        <v>0.11042044657395733</v>
      </c>
      <c r="F6" s="117">
        <v>21987</v>
      </c>
      <c r="G6" s="117">
        <f>F6-F7</f>
        <v>13333</v>
      </c>
      <c r="H6" s="118">
        <v>3.5000000000000003E-2</v>
      </c>
      <c r="I6" s="118">
        <f t="shared" si="1"/>
        <v>2.9261100789073069E-3</v>
      </c>
      <c r="J6" s="117">
        <v>153212.9</v>
      </c>
      <c r="K6" s="117">
        <f>J6-J7</f>
        <v>83128.5</v>
      </c>
      <c r="L6" s="118">
        <v>6.4000000000000001E-2</v>
      </c>
      <c r="M6" s="118">
        <f t="shared" si="2"/>
        <v>0.12746115254568346</v>
      </c>
      <c r="N6" s="117">
        <v>205744.1</v>
      </c>
      <c r="O6" s="117">
        <f>N6-N7</f>
        <v>104097.20000000001</v>
      </c>
      <c r="P6" s="118">
        <v>7.6999999999999999E-2</v>
      </c>
      <c r="Q6" s="118">
        <f t="shared" si="3"/>
        <v>0.11226602785334405</v>
      </c>
      <c r="R6" s="45" t="s">
        <v>2423</v>
      </c>
    </row>
    <row r="7" spans="1:18" x14ac:dyDescent="0.2">
      <c r="A7" s="117" t="s">
        <v>2374</v>
      </c>
      <c r="B7" s="117">
        <v>180385.3</v>
      </c>
      <c r="C7" s="117">
        <f>B7</f>
        <v>180385.3</v>
      </c>
      <c r="D7" s="118">
        <v>6.9000000000000006E-2</v>
      </c>
      <c r="E7" s="118">
        <f t="shared" si="0"/>
        <v>0.11723915387631201</v>
      </c>
      <c r="F7" s="117">
        <v>8654</v>
      </c>
      <c r="G7" s="117">
        <f>F7</f>
        <v>8654</v>
      </c>
      <c r="H7" s="118">
        <v>0.03</v>
      </c>
      <c r="I7" s="118">
        <f t="shared" si="1"/>
        <v>-1.6948382406397733E-2</v>
      </c>
      <c r="J7" s="117">
        <v>70084.399999999994</v>
      </c>
      <c r="K7" s="117">
        <f>J7</f>
        <v>70084.399999999994</v>
      </c>
      <c r="L7" s="118">
        <v>6.4000000000000001E-2</v>
      </c>
      <c r="M7" s="118">
        <f t="shared" si="2"/>
        <v>0.14171680098264883</v>
      </c>
      <c r="N7" s="117">
        <v>101646.9</v>
      </c>
      <c r="O7" s="117">
        <f>N7</f>
        <v>101646.9</v>
      </c>
      <c r="P7" s="118">
        <v>7.6999999999999999E-2</v>
      </c>
      <c r="Q7" s="118">
        <f t="shared" si="3"/>
        <v>0.11371771736236425</v>
      </c>
      <c r="R7" s="45" t="s">
        <v>2424</v>
      </c>
    </row>
    <row r="8" spans="1:18" x14ac:dyDescent="0.2">
      <c r="A8" s="117" t="s">
        <v>2375</v>
      </c>
      <c r="B8" s="117">
        <v>743585.5</v>
      </c>
      <c r="C8" s="117">
        <f>B8-B9</f>
        <v>211151.5</v>
      </c>
      <c r="D8" s="118">
        <v>6.7000000000000004E-2</v>
      </c>
      <c r="E8" s="118">
        <f t="shared" si="0"/>
        <v>9.4889394400573979E-2</v>
      </c>
      <c r="F8" s="117">
        <v>63672.800000000003</v>
      </c>
      <c r="G8" s="117">
        <f>F8-F9</f>
        <v>23005.700000000004</v>
      </c>
      <c r="H8" s="118">
        <v>3.3000000000000002E-2</v>
      </c>
      <c r="I8" s="118">
        <f t="shared" si="1"/>
        <v>2.1680914844010468E-2</v>
      </c>
      <c r="J8" s="117">
        <v>296547.7</v>
      </c>
      <c r="K8" s="117">
        <f>J8-J9</f>
        <v>85792.900000000023</v>
      </c>
      <c r="L8" s="118">
        <v>6.3E-2</v>
      </c>
      <c r="M8" s="118">
        <f t="shared" si="2"/>
        <v>9.2862811437539605E-2</v>
      </c>
      <c r="N8" s="117">
        <v>383365</v>
      </c>
      <c r="O8" s="117">
        <f>N8-N9</f>
        <v>102352.79999999999</v>
      </c>
      <c r="P8" s="118">
        <v>7.6999999999999999E-2</v>
      </c>
      <c r="Q8" s="118">
        <f t="shared" si="3"/>
        <v>0.11457058354640437</v>
      </c>
      <c r="R8" s="45" t="s">
        <v>2425</v>
      </c>
    </row>
    <row r="9" spans="1:18" x14ac:dyDescent="0.2">
      <c r="A9" s="117" t="s">
        <v>2376</v>
      </c>
      <c r="B9" s="117">
        <v>532434</v>
      </c>
      <c r="C9" s="117">
        <f>B9-B10</f>
        <v>190362.59999999998</v>
      </c>
      <c r="D9" s="118">
        <v>6.7000000000000004E-2</v>
      </c>
      <c r="E9" s="118">
        <f t="shared" si="0"/>
        <v>7.7256869286205232E-2</v>
      </c>
      <c r="F9" s="117">
        <v>40667.1</v>
      </c>
      <c r="G9" s="117">
        <f>F9-F10</f>
        <v>18569.8</v>
      </c>
      <c r="H9" s="118">
        <v>3.5000000000000003E-2</v>
      </c>
      <c r="I9" s="118">
        <f t="shared" si="1"/>
        <v>2.666482377332402E-2</v>
      </c>
      <c r="J9" s="117">
        <v>210754.8</v>
      </c>
      <c r="K9" s="117">
        <f>J9-J10</f>
        <v>75639</v>
      </c>
      <c r="L9" s="118">
        <v>6.3E-2</v>
      </c>
      <c r="M9" s="118">
        <f t="shared" si="2"/>
        <v>5.5448034125302081E-2</v>
      </c>
      <c r="N9" s="117">
        <v>281012.2</v>
      </c>
      <c r="O9" s="117">
        <f>N9-N10</f>
        <v>96153.900000000023</v>
      </c>
      <c r="P9" s="118">
        <v>7.4999999999999997E-2</v>
      </c>
      <c r="Q9" s="118">
        <f t="shared" si="3"/>
        <v>0.10575613862388122</v>
      </c>
      <c r="R9" s="45" t="s">
        <v>2426</v>
      </c>
    </row>
    <row r="10" spans="1:18" x14ac:dyDescent="0.2">
      <c r="A10" s="117" t="s">
        <v>2377</v>
      </c>
      <c r="B10" s="117">
        <v>342071.4</v>
      </c>
      <c r="C10" s="117">
        <f>B10-B11</f>
        <v>180615.10000000003</v>
      </c>
      <c r="D10" s="118">
        <v>6.7000000000000004E-2</v>
      </c>
      <c r="E10" s="118">
        <f t="shared" si="0"/>
        <v>7.1880619336154528E-2</v>
      </c>
      <c r="F10" s="117">
        <v>22097.3</v>
      </c>
      <c r="G10" s="117">
        <f>F10-F11</f>
        <v>13294.099999999999</v>
      </c>
      <c r="H10" s="118">
        <v>0.03</v>
      </c>
      <c r="I10" s="118">
        <f t="shared" si="1"/>
        <v>6.4660799090231924E-2</v>
      </c>
      <c r="J10" s="117">
        <v>135115.79999999999</v>
      </c>
      <c r="K10" s="117">
        <f>J10-J11</f>
        <v>73730.699999999983</v>
      </c>
      <c r="L10" s="118">
        <v>6.2E-2</v>
      </c>
      <c r="M10" s="118">
        <f t="shared" si="2"/>
        <v>3.630912724850055E-2</v>
      </c>
      <c r="N10" s="117">
        <v>184858.3</v>
      </c>
      <c r="O10" s="117">
        <f>N10-N11</f>
        <v>93590.199999999983</v>
      </c>
      <c r="P10" s="118">
        <v>7.4999999999999997E-2</v>
      </c>
      <c r="Q10" s="118">
        <f t="shared" si="3"/>
        <v>0.10276202472283713</v>
      </c>
      <c r="R10" s="45" t="s">
        <v>2427</v>
      </c>
    </row>
    <row r="11" spans="1:18" x14ac:dyDescent="0.2">
      <c r="A11" s="117" t="s">
        <v>2378</v>
      </c>
      <c r="B11" s="117">
        <v>161456.29999999999</v>
      </c>
      <c r="C11" s="117">
        <f>B11</f>
        <v>161456.29999999999</v>
      </c>
      <c r="D11" s="118">
        <v>6.7000000000000004E-2</v>
      </c>
      <c r="E11" s="118">
        <f t="shared" si="0"/>
        <v>6.9341206874512729E-2</v>
      </c>
      <c r="F11" s="117">
        <v>8803.2000000000007</v>
      </c>
      <c r="G11" s="117">
        <f>F11</f>
        <v>8803.2000000000007</v>
      </c>
      <c r="H11" s="118">
        <v>2.9000000000000001E-2</v>
      </c>
      <c r="I11" s="118">
        <f t="shared" si="1"/>
        <v>0.13291465046844442</v>
      </c>
      <c r="J11" s="117">
        <v>61385.1</v>
      </c>
      <c r="K11" s="117">
        <f>J11</f>
        <v>61385.1</v>
      </c>
      <c r="L11" s="118">
        <v>0.06</v>
      </c>
      <c r="M11" s="118">
        <f t="shared" si="2"/>
        <v>1.0875311034883595E-2</v>
      </c>
      <c r="N11" s="117">
        <v>91268.1</v>
      </c>
      <c r="O11" s="117">
        <f>N11</f>
        <v>91268.1</v>
      </c>
      <c r="P11" s="118">
        <v>7.4999999999999997E-2</v>
      </c>
      <c r="Q11" s="118">
        <f t="shared" si="3"/>
        <v>0.10639265088809036</v>
      </c>
      <c r="R11" s="45" t="s">
        <v>2428</v>
      </c>
    </row>
    <row r="12" spans="1:18" x14ac:dyDescent="0.2">
      <c r="A12" s="117" t="s">
        <v>2379</v>
      </c>
      <c r="B12" s="117">
        <v>689052.1</v>
      </c>
      <c r="C12" s="117">
        <f>B12-B13</f>
        <v>192851.89999999997</v>
      </c>
      <c r="D12" s="118">
        <v>6.9000000000000006E-2</v>
      </c>
      <c r="E12" s="118">
        <f t="shared" si="0"/>
        <v>6.4406882563161183E-2</v>
      </c>
      <c r="F12" s="117">
        <v>60862.1</v>
      </c>
      <c r="G12" s="117">
        <f>F12-F13</f>
        <v>22517.5</v>
      </c>
      <c r="H12" s="118">
        <v>3.9E-2</v>
      </c>
      <c r="I12" s="118">
        <f t="shared" si="1"/>
        <v>4.6225827734567515E-2</v>
      </c>
      <c r="J12" s="117">
        <v>282040.3</v>
      </c>
      <c r="K12" s="117">
        <f>J12-J13</f>
        <v>78502.899999999994</v>
      </c>
      <c r="L12" s="118">
        <v>6.2E-2</v>
      </c>
      <c r="M12" s="118">
        <f t="shared" si="2"/>
        <v>9.2370706722684215E-3</v>
      </c>
      <c r="N12" s="117">
        <v>346149.7</v>
      </c>
      <c r="O12" s="117">
        <f>N12-N13</f>
        <v>91831.6</v>
      </c>
      <c r="P12" s="118">
        <v>8.2000000000000003E-2</v>
      </c>
      <c r="Q12" s="118">
        <f t="shared" si="3"/>
        <v>0.12160321855309264</v>
      </c>
      <c r="R12" s="45" t="s">
        <v>2429</v>
      </c>
    </row>
    <row r="13" spans="1:18" x14ac:dyDescent="0.2">
      <c r="A13" s="117" t="s">
        <v>2380</v>
      </c>
      <c r="B13" s="117">
        <v>496200.2</v>
      </c>
      <c r="C13" s="117">
        <f>B13-B14</f>
        <v>176710.5</v>
      </c>
      <c r="D13" s="118">
        <v>6.9000000000000006E-2</v>
      </c>
      <c r="E13" s="118">
        <f t="shared" si="0"/>
        <v>6.6372461104158065E-2</v>
      </c>
      <c r="F13" s="117">
        <v>38344.6</v>
      </c>
      <c r="G13" s="117">
        <f>F13-F14</f>
        <v>18087.5</v>
      </c>
      <c r="H13" s="118">
        <v>3.7999999999999999E-2</v>
      </c>
      <c r="I13" s="118">
        <f t="shared" si="1"/>
        <v>2.3303310778700403E-2</v>
      </c>
      <c r="J13" s="117">
        <v>203537.4</v>
      </c>
      <c r="K13" s="117">
        <f>J13-J14</f>
        <v>71665.299999999988</v>
      </c>
      <c r="L13" s="118">
        <v>6.2E-2</v>
      </c>
      <c r="M13" s="118">
        <f t="shared" si="2"/>
        <v>9.0179768193645593E-3</v>
      </c>
      <c r="N13" s="117">
        <v>254318.1</v>
      </c>
      <c r="O13" s="117">
        <f>N13-N14</f>
        <v>86957.6</v>
      </c>
      <c r="P13" s="118">
        <v>8.2000000000000003E-2</v>
      </c>
      <c r="Q13" s="118">
        <f t="shared" si="3"/>
        <v>0.12914937489936618</v>
      </c>
      <c r="R13" s="45" t="s">
        <v>2430</v>
      </c>
    </row>
    <row r="14" spans="1:18" x14ac:dyDescent="0.2">
      <c r="A14" s="117" t="s">
        <v>2381</v>
      </c>
      <c r="B14" s="117">
        <v>319489.7</v>
      </c>
      <c r="C14" s="117">
        <f>B14-B15</f>
        <v>168503</v>
      </c>
      <c r="D14" s="118">
        <v>7.0000000000000007E-2</v>
      </c>
      <c r="E14" s="118">
        <f t="shared" si="0"/>
        <v>7.6962113339136495E-2</v>
      </c>
      <c r="F14" s="117">
        <v>20257.099999999999</v>
      </c>
      <c r="G14" s="117">
        <f>F14-F15</f>
        <v>12486.699999999999</v>
      </c>
      <c r="H14" s="118">
        <v>3.5000000000000003E-2</v>
      </c>
      <c r="I14" s="118">
        <f t="shared" si="1"/>
        <v>7.1507027991830618E-2</v>
      </c>
      <c r="J14" s="117">
        <v>131872.1</v>
      </c>
      <c r="K14" s="117">
        <f>J14-J15</f>
        <v>71147.400000000009</v>
      </c>
      <c r="L14" s="118">
        <v>6.3E-2</v>
      </c>
      <c r="M14" s="118">
        <f t="shared" si="2"/>
        <v>2.3098570485655223E-2</v>
      </c>
      <c r="N14" s="117">
        <v>167360.5</v>
      </c>
      <c r="O14" s="117">
        <f>N14-N15</f>
        <v>84868.9</v>
      </c>
      <c r="P14" s="118">
        <v>8.1000000000000003E-2</v>
      </c>
      <c r="Q14" s="118">
        <f t="shared" si="3"/>
        <v>0.12757567423575078</v>
      </c>
      <c r="R14" s="45" t="s">
        <v>2431</v>
      </c>
    </row>
    <row r="15" spans="1:18" x14ac:dyDescent="0.2">
      <c r="A15" s="117" t="s">
        <v>2382</v>
      </c>
      <c r="B15" s="117">
        <v>150986.70000000001</v>
      </c>
      <c r="C15" s="117">
        <f>B15</f>
        <v>150986.70000000001</v>
      </c>
      <c r="D15" s="118">
        <v>7.0000000000000007E-2</v>
      </c>
      <c r="E15" s="118">
        <f t="shared" si="0"/>
        <v>7.3734357476943124E-2</v>
      </c>
      <c r="F15" s="117">
        <v>7770.4</v>
      </c>
      <c r="G15" s="117">
        <f>F15</f>
        <v>7770.4</v>
      </c>
      <c r="H15" s="118">
        <v>3.1E-2</v>
      </c>
      <c r="I15" s="118">
        <f t="shared" si="1"/>
        <v>3.7173480692481276E-2</v>
      </c>
      <c r="J15" s="117">
        <v>60724.7</v>
      </c>
      <c r="K15" s="117">
        <f>J15</f>
        <v>60724.7</v>
      </c>
      <c r="L15" s="118">
        <v>6.4000000000000001E-2</v>
      </c>
      <c r="M15" s="118">
        <f t="shared" si="2"/>
        <v>2.5382673522284849E-2</v>
      </c>
      <c r="N15" s="117">
        <v>82491.600000000006</v>
      </c>
      <c r="O15" s="117">
        <f>N15</f>
        <v>82491.600000000006</v>
      </c>
      <c r="P15" s="118">
        <v>7.8E-2</v>
      </c>
      <c r="Q15" s="118">
        <f t="shared" si="3"/>
        <v>0.11618429064339364</v>
      </c>
      <c r="R15" s="45" t="s">
        <v>2432</v>
      </c>
    </row>
    <row r="16" spans="1:18" x14ac:dyDescent="0.2">
      <c r="A16" s="117" t="s">
        <v>2383</v>
      </c>
      <c r="B16" s="117">
        <v>643974</v>
      </c>
      <c r="C16" s="117">
        <f>B16-B17</f>
        <v>181182.5</v>
      </c>
      <c r="D16" s="118">
        <v>7.2999999999999995E-2</v>
      </c>
      <c r="E16" s="118">
        <f t="shared" si="0"/>
        <v>7.4469340566736264E-2</v>
      </c>
      <c r="F16" s="117">
        <v>58343.5</v>
      </c>
      <c r="G16" s="117">
        <f>F16-F17</f>
        <v>21522.6</v>
      </c>
      <c r="H16" s="118">
        <v>4.1000000000000002E-2</v>
      </c>
      <c r="I16" s="118">
        <f t="shared" si="1"/>
        <v>3.8530020604031101E-2</v>
      </c>
      <c r="J16" s="117">
        <v>277571.8</v>
      </c>
      <c r="K16" s="117">
        <f>J16-J17</f>
        <v>77784.399999999994</v>
      </c>
      <c r="L16" s="118">
        <v>7.3999999999999996E-2</v>
      </c>
      <c r="M16" s="118">
        <f t="shared" si="2"/>
        <v>4.8130705743641533E-2</v>
      </c>
      <c r="N16" s="117">
        <v>308058.59999999998</v>
      </c>
      <c r="O16" s="117">
        <f>N16-N17</f>
        <v>81875.299999999988</v>
      </c>
      <c r="P16" s="118">
        <v>7.8E-2</v>
      </c>
      <c r="Q16" s="118">
        <f t="shared" si="3"/>
        <v>0.11109859598363947</v>
      </c>
      <c r="R16" s="45" t="s">
        <v>2433</v>
      </c>
    </row>
    <row r="17" spans="1:18" x14ac:dyDescent="0.2">
      <c r="A17" s="117" t="s">
        <v>2384</v>
      </c>
      <c r="B17" s="117">
        <v>462791.5</v>
      </c>
      <c r="C17" s="117">
        <f>B17-B18</f>
        <v>165711.79999999999</v>
      </c>
      <c r="D17" s="118">
        <v>7.2999999999999995E-2</v>
      </c>
      <c r="E17" s="118">
        <f t="shared" si="0"/>
        <v>8.3753745780070776E-2</v>
      </c>
      <c r="F17" s="117">
        <v>36820.9</v>
      </c>
      <c r="G17" s="117">
        <f>F17-F18</f>
        <v>17675.600000000002</v>
      </c>
      <c r="H17" s="118">
        <v>4.1000000000000002E-2</v>
      </c>
      <c r="I17" s="118">
        <f t="shared" si="1"/>
        <v>6.5237960357016123E-2</v>
      </c>
      <c r="J17" s="117">
        <v>199787.4</v>
      </c>
      <c r="K17" s="117">
        <f>J17-J18</f>
        <v>71024.799999999988</v>
      </c>
      <c r="L17" s="118">
        <v>7.5999999999999998E-2</v>
      </c>
      <c r="M17" s="118">
        <f t="shared" si="2"/>
        <v>6.4041947565542934E-2</v>
      </c>
      <c r="N17" s="117">
        <v>226183.3</v>
      </c>
      <c r="O17" s="117">
        <f>N17-N18</f>
        <v>77011.599999999977</v>
      </c>
      <c r="P17" s="118">
        <v>7.5999999999999998E-2</v>
      </c>
      <c r="Q17" s="118">
        <f t="shared" si="3"/>
        <v>0.10708817851048558</v>
      </c>
      <c r="R17" s="45" t="s">
        <v>2434</v>
      </c>
    </row>
    <row r="18" spans="1:18" x14ac:dyDescent="0.2">
      <c r="A18" s="117" t="s">
        <v>2385</v>
      </c>
      <c r="B18" s="117">
        <v>297079.7</v>
      </c>
      <c r="C18" s="117">
        <f>B18-B19</f>
        <v>156461.40000000002</v>
      </c>
      <c r="D18" s="118">
        <v>7.3999999999999996E-2</v>
      </c>
      <c r="E18" s="118">
        <f t="shared" si="0"/>
        <v>8.678731013864982E-2</v>
      </c>
      <c r="F18" s="117">
        <v>19145.3</v>
      </c>
      <c r="G18" s="117">
        <f>F18-F19</f>
        <v>11653.4</v>
      </c>
      <c r="H18" s="118">
        <v>3.6999999999999998E-2</v>
      </c>
      <c r="I18" s="118">
        <f t="shared" si="1"/>
        <v>7.4808850520645898E-2</v>
      </c>
      <c r="J18" s="117">
        <v>128762.6</v>
      </c>
      <c r="K18" s="117">
        <f>J18-J19</f>
        <v>69541.100000000006</v>
      </c>
      <c r="L18" s="118">
        <v>7.6999999999999999E-2</v>
      </c>
      <c r="M18" s="118">
        <f t="shared" si="2"/>
        <v>6.770631017652029E-2</v>
      </c>
      <c r="N18" s="117">
        <v>149171.70000000001</v>
      </c>
      <c r="O18" s="117">
        <f>N18-N19</f>
        <v>75266.700000000012</v>
      </c>
      <c r="P18" s="118">
        <v>7.5999999999999998E-2</v>
      </c>
      <c r="Q18" s="118">
        <f t="shared" si="3"/>
        <v>0.10697067656566683</v>
      </c>
      <c r="R18" s="45" t="s">
        <v>2435</v>
      </c>
    </row>
    <row r="19" spans="1:18" x14ac:dyDescent="0.2">
      <c r="A19" s="117" t="s">
        <v>2386</v>
      </c>
      <c r="B19" s="117">
        <v>140618.29999999999</v>
      </c>
      <c r="C19" s="117">
        <f>B19</f>
        <v>140618.29999999999</v>
      </c>
      <c r="D19" s="118">
        <v>7.3999999999999996E-2</v>
      </c>
      <c r="E19" s="118">
        <f t="shared" si="0"/>
        <v>8.3788449829283129E-2</v>
      </c>
      <c r="F19" s="117">
        <v>7491.9</v>
      </c>
      <c r="G19" s="117">
        <f>F19</f>
        <v>7491.9</v>
      </c>
      <c r="H19" s="118">
        <v>3.2000000000000001E-2</v>
      </c>
      <c r="I19" s="118">
        <f t="shared" si="1"/>
        <v>4.4953693372015158E-2</v>
      </c>
      <c r="J19" s="117">
        <v>59221.5</v>
      </c>
      <c r="K19" s="117">
        <f>J19</f>
        <v>59221.5</v>
      </c>
      <c r="L19" s="118">
        <v>7.5999999999999998E-2</v>
      </c>
      <c r="M19" s="118">
        <f t="shared" si="2"/>
        <v>6.0133578459891535E-2</v>
      </c>
      <c r="N19" s="117">
        <v>73905</v>
      </c>
      <c r="O19" s="117">
        <f>N19</f>
        <v>73905</v>
      </c>
      <c r="P19" s="118">
        <v>7.5999999999999998E-2</v>
      </c>
      <c r="Q19" s="118">
        <f t="shared" si="3"/>
        <v>0.10777186539758676</v>
      </c>
      <c r="R19" s="45" t="s">
        <v>2436</v>
      </c>
    </row>
    <row r="20" spans="1:18" x14ac:dyDescent="0.2">
      <c r="A20" s="117" t="s">
        <v>2387</v>
      </c>
      <c r="B20" s="117">
        <v>595244.4</v>
      </c>
      <c r="C20" s="117">
        <f>B20-B21</f>
        <v>168625.10000000003</v>
      </c>
      <c r="D20" s="118">
        <v>7.8E-2</v>
      </c>
      <c r="E20" s="118">
        <f t="shared" si="0"/>
        <v>0.10596463014072377</v>
      </c>
      <c r="F20" s="117">
        <v>55329.1</v>
      </c>
      <c r="G20" s="117">
        <f>F20-F21</f>
        <v>20724.099999999999</v>
      </c>
      <c r="H20" s="118">
        <v>3.7999999999999999E-2</v>
      </c>
      <c r="I20" s="118">
        <f t="shared" si="1"/>
        <v>0.10596365771006178</v>
      </c>
      <c r="J20" s="117">
        <v>261956.1</v>
      </c>
      <c r="K20" s="117">
        <f>J20-J21</f>
        <v>74212.5</v>
      </c>
      <c r="L20" s="118">
        <v>0.08</v>
      </c>
      <c r="M20" s="118">
        <f t="shared" si="2"/>
        <v>8.1271080870407797E-2</v>
      </c>
      <c r="N20" s="117">
        <v>277959.3</v>
      </c>
      <c r="O20" s="117">
        <f>N20-N21</f>
        <v>73688.599999999977</v>
      </c>
      <c r="P20" s="118">
        <v>8.3000000000000004E-2</v>
      </c>
      <c r="Q20" s="118">
        <f t="shared" si="3"/>
        <v>0.13200063291236441</v>
      </c>
      <c r="R20" s="45" t="s">
        <v>2437</v>
      </c>
    </row>
    <row r="21" spans="1:18" x14ac:dyDescent="0.2">
      <c r="A21" s="117" t="s">
        <v>2388</v>
      </c>
      <c r="B21" s="117">
        <v>426619.3</v>
      </c>
      <c r="C21" s="117">
        <f>B21-B22</f>
        <v>152905.39999999997</v>
      </c>
      <c r="D21" s="118">
        <v>7.8E-2</v>
      </c>
      <c r="E21" s="118">
        <f t="shared" si="0"/>
        <v>0.1030368873095362</v>
      </c>
      <c r="F21" s="117">
        <v>34605</v>
      </c>
      <c r="G21" s="117">
        <f>F21-F22</f>
        <v>16593.099999999999</v>
      </c>
      <c r="H21" s="118">
        <v>3.3000000000000002E-2</v>
      </c>
      <c r="I21" s="118">
        <f t="shared" si="1"/>
        <v>9.186681581891154E-2</v>
      </c>
      <c r="J21" s="117">
        <v>187743.6</v>
      </c>
      <c r="K21" s="117">
        <f>J21-J22</f>
        <v>66750</v>
      </c>
      <c r="L21" s="118">
        <v>7.9000000000000001E-2</v>
      </c>
      <c r="M21" s="118">
        <f t="shared" si="2"/>
        <v>7.2163425012006899E-2</v>
      </c>
      <c r="N21" s="117">
        <v>204270.7</v>
      </c>
      <c r="O21" s="117">
        <f>N21-N22</f>
        <v>69562.300000000017</v>
      </c>
      <c r="P21" s="118">
        <v>8.4000000000000005E-2</v>
      </c>
      <c r="Q21" s="118">
        <f t="shared" si="3"/>
        <v>0.13723352079518736</v>
      </c>
      <c r="R21" s="45" t="s">
        <v>2438</v>
      </c>
    </row>
    <row r="22" spans="1:18" x14ac:dyDescent="0.2">
      <c r="A22" s="117" t="s">
        <v>2389</v>
      </c>
      <c r="B22" s="117">
        <v>273713.90000000002</v>
      </c>
      <c r="C22" s="117">
        <f>B22-B23</f>
        <v>143966.90000000002</v>
      </c>
      <c r="D22" s="118">
        <v>7.6999999999999999E-2</v>
      </c>
      <c r="E22" s="118">
        <f t="shared" si="0"/>
        <v>9.3288022326429187E-2</v>
      </c>
      <c r="F22" s="117">
        <v>18011.900000000001</v>
      </c>
      <c r="G22" s="117">
        <f>F22-F23</f>
        <v>10842.300000000001</v>
      </c>
      <c r="H22" s="118">
        <v>2.8000000000000001E-2</v>
      </c>
      <c r="I22" s="118">
        <f t="shared" si="1"/>
        <v>5.4718963403957543E-2</v>
      </c>
      <c r="J22" s="117">
        <v>120993.60000000001</v>
      </c>
      <c r="K22" s="117">
        <f>J22-J23</f>
        <v>65131.3</v>
      </c>
      <c r="L22" s="118">
        <v>7.6999999999999999E-2</v>
      </c>
      <c r="M22" s="118">
        <f t="shared" si="2"/>
        <v>6.018156040374989E-2</v>
      </c>
      <c r="N22" s="117">
        <v>134708.4</v>
      </c>
      <c r="O22" s="117">
        <f>N22-N23</f>
        <v>67993.399999999994</v>
      </c>
      <c r="P22" s="118">
        <v>8.3000000000000004E-2</v>
      </c>
      <c r="Q22" s="118">
        <f t="shared" si="3"/>
        <v>0.13381858809208147</v>
      </c>
      <c r="R22" s="45" t="s">
        <v>2439</v>
      </c>
    </row>
    <row r="23" spans="1:18" x14ac:dyDescent="0.2">
      <c r="A23" s="117" t="s">
        <v>2390</v>
      </c>
      <c r="B23" s="117">
        <v>129747</v>
      </c>
      <c r="C23" s="117">
        <f>B23</f>
        <v>129747</v>
      </c>
      <c r="D23" s="118">
        <v>7.9000000000000001E-2</v>
      </c>
      <c r="E23" s="118">
        <f t="shared" si="0"/>
        <v>0.10334804781540541</v>
      </c>
      <c r="F23" s="117">
        <v>7169.6</v>
      </c>
      <c r="G23" s="117">
        <f>F23</f>
        <v>7169.6</v>
      </c>
      <c r="H23" s="118">
        <v>0.03</v>
      </c>
      <c r="I23" s="118">
        <f t="shared" si="1"/>
        <v>7.2169881860326024E-2</v>
      </c>
      <c r="J23" s="117">
        <v>55862.3</v>
      </c>
      <c r="K23" s="117">
        <f>J23</f>
        <v>55862.3</v>
      </c>
      <c r="L23" s="118">
        <v>7.8E-2</v>
      </c>
      <c r="M23" s="118">
        <f t="shared" si="2"/>
        <v>6.7757572050598958E-2</v>
      </c>
      <c r="N23" s="117">
        <v>66715</v>
      </c>
      <c r="O23" s="117">
        <f>N23</f>
        <v>66715</v>
      </c>
      <c r="P23" s="118">
        <v>8.4000000000000005E-2</v>
      </c>
      <c r="Q23" s="118">
        <f t="shared" si="3"/>
        <v>0.13868525930414144</v>
      </c>
      <c r="R23" s="45" t="s">
        <v>2440</v>
      </c>
    </row>
    <row r="24" spans="1:18" x14ac:dyDescent="0.2">
      <c r="A24" s="117" t="s">
        <v>2391</v>
      </c>
      <c r="B24" s="117">
        <v>540367.4</v>
      </c>
      <c r="C24" s="117">
        <f>B24-B25</f>
        <v>152468.80000000005</v>
      </c>
      <c r="D24" s="118">
        <v>7.9000000000000001E-2</v>
      </c>
      <c r="E24" s="118">
        <f t="shared" si="0"/>
        <v>0.10083073772918261</v>
      </c>
      <c r="F24" s="117">
        <v>50902.3</v>
      </c>
      <c r="G24" s="117">
        <f>F24-F25</f>
        <v>18738.500000000004</v>
      </c>
      <c r="H24" s="118">
        <v>4.4999999999999998E-2</v>
      </c>
      <c r="I24" s="118">
        <f t="shared" si="1"/>
        <v>0.12285253740644664</v>
      </c>
      <c r="J24" s="117">
        <v>244643.3</v>
      </c>
      <c r="K24" s="117">
        <f>J24-J25</f>
        <v>68634.5</v>
      </c>
      <c r="L24" s="118">
        <v>8.4000000000000005E-2</v>
      </c>
      <c r="M24" s="118">
        <f t="shared" si="2"/>
        <v>6.6821583729045342E-2</v>
      </c>
      <c r="N24" s="117">
        <v>244821.9</v>
      </c>
      <c r="O24" s="117">
        <f>N24-N25</f>
        <v>65095.899999999994</v>
      </c>
      <c r="P24" s="118">
        <v>0.08</v>
      </c>
      <c r="Q24" s="118">
        <f t="shared" si="3"/>
        <v>0.13250637183691572</v>
      </c>
      <c r="R24" s="45" t="s">
        <v>2441</v>
      </c>
    </row>
    <row r="25" spans="1:18" x14ac:dyDescent="0.2">
      <c r="A25" s="117" t="s">
        <v>2392</v>
      </c>
      <c r="B25" s="117">
        <v>387898.6</v>
      </c>
      <c r="C25" s="117">
        <f>B25-B26</f>
        <v>138622.19999999998</v>
      </c>
      <c r="D25" s="118">
        <v>7.8E-2</v>
      </c>
      <c r="E25" s="118">
        <f t="shared" si="0"/>
        <v>9.1671549263830254E-2</v>
      </c>
      <c r="F25" s="117">
        <v>32163.8</v>
      </c>
      <c r="G25" s="117">
        <f>F25-F26</f>
        <v>15197</v>
      </c>
      <c r="H25" s="118">
        <v>4.2000000000000003E-2</v>
      </c>
      <c r="I25" s="118">
        <f t="shared" si="1"/>
        <v>6.4156069687972828E-2</v>
      </c>
      <c r="J25" s="117">
        <v>176008.8</v>
      </c>
      <c r="K25" s="117">
        <f>J25-J26</f>
        <v>62257.299999999988</v>
      </c>
      <c r="L25" s="118">
        <v>8.3000000000000004E-2</v>
      </c>
      <c r="M25" s="118">
        <f t="shared" si="2"/>
        <v>6.1985381289073604E-2</v>
      </c>
      <c r="N25" s="117">
        <v>179726</v>
      </c>
      <c r="O25" s="117">
        <f>N25-N26</f>
        <v>61168</v>
      </c>
      <c r="P25" s="118">
        <v>7.8E-2</v>
      </c>
      <c r="Q25" s="118">
        <f t="shared" si="3"/>
        <v>0.13112156117261775</v>
      </c>
      <c r="R25" s="45" t="s">
        <v>2442</v>
      </c>
    </row>
    <row r="26" spans="1:18" x14ac:dyDescent="0.2">
      <c r="A26" s="117" t="s">
        <v>2393</v>
      </c>
      <c r="B26" s="117">
        <v>249276.4</v>
      </c>
      <c r="C26" s="117">
        <f>B26-B27</f>
        <v>131682.5</v>
      </c>
      <c r="D26" s="118">
        <v>7.9000000000000001E-2</v>
      </c>
      <c r="E26" s="118">
        <f t="shared" si="0"/>
        <v>0.10495719295183603</v>
      </c>
      <c r="F26" s="117">
        <v>16966.8</v>
      </c>
      <c r="G26" s="117">
        <f>F26-F27</f>
        <v>10279.799999999999</v>
      </c>
      <c r="H26" s="118">
        <v>4.2999999999999997E-2</v>
      </c>
      <c r="I26" s="118">
        <f t="shared" si="1"/>
        <v>9.0521402429321496E-2</v>
      </c>
      <c r="J26" s="117">
        <v>113751.5</v>
      </c>
      <c r="K26" s="117">
        <f>J26-J27</f>
        <v>61434.1</v>
      </c>
      <c r="L26" s="118">
        <v>8.6999999999999994E-2</v>
      </c>
      <c r="M26" s="118">
        <f t="shared" si="2"/>
        <v>7.9973912187438323E-2</v>
      </c>
      <c r="N26" s="117">
        <v>118558</v>
      </c>
      <c r="O26" s="117">
        <f>N26-N27</f>
        <v>59968.5</v>
      </c>
      <c r="P26" s="118">
        <v>7.5999999999999998E-2</v>
      </c>
      <c r="Q26" s="118">
        <f t="shared" si="3"/>
        <v>0.13441133796542371</v>
      </c>
      <c r="R26" s="45" t="s">
        <v>2443</v>
      </c>
    </row>
    <row r="27" spans="1:18" x14ac:dyDescent="0.2">
      <c r="A27" s="117" t="s">
        <v>2394</v>
      </c>
      <c r="B27" s="117">
        <v>117593.9</v>
      </c>
      <c r="C27" s="117">
        <f>B27</f>
        <v>117593.9</v>
      </c>
      <c r="D27" s="118">
        <v>8.1000000000000003E-2</v>
      </c>
      <c r="E27" s="118">
        <f t="shared" si="0"/>
        <v>0.12378095455618365</v>
      </c>
      <c r="F27" s="117">
        <v>6687</v>
      </c>
      <c r="G27" s="117">
        <f>F27</f>
        <v>6687</v>
      </c>
      <c r="H27" s="118">
        <v>3.6999999999999998E-2</v>
      </c>
      <c r="I27" s="118">
        <f t="shared" si="1"/>
        <v>0.15942782834850444</v>
      </c>
      <c r="J27" s="117">
        <v>52317.4</v>
      </c>
      <c r="K27" s="117">
        <f>J27</f>
        <v>52317.4</v>
      </c>
      <c r="L27" s="118">
        <v>9.5000000000000001E-2</v>
      </c>
      <c r="M27" s="118">
        <f t="shared" si="2"/>
        <v>0.10853692128403436</v>
      </c>
      <c r="N27" s="117">
        <v>58589.5</v>
      </c>
      <c r="O27" s="117">
        <f>N27</f>
        <v>58589.5</v>
      </c>
      <c r="P27" s="118">
        <v>7.2999999999999995E-2</v>
      </c>
      <c r="Q27" s="118">
        <f t="shared" si="3"/>
        <v>0.13372627407423177</v>
      </c>
      <c r="R27" s="45" t="s">
        <v>2444</v>
      </c>
    </row>
    <row r="28" spans="1:18" x14ac:dyDescent="0.2">
      <c r="A28" s="117" t="s">
        <v>2395</v>
      </c>
      <c r="B28" s="117">
        <v>489300.6</v>
      </c>
      <c r="C28" s="117">
        <f>B28-B29</f>
        <v>138503.39999999997</v>
      </c>
      <c r="D28" s="118">
        <v>9.5000000000000001E-2</v>
      </c>
      <c r="E28" s="118">
        <f t="shared" si="0"/>
        <v>0.15764381386213056</v>
      </c>
      <c r="F28" s="117">
        <v>46163.1</v>
      </c>
      <c r="G28" s="117">
        <f>F28-F29</f>
        <v>16688.3</v>
      </c>
      <c r="H28" s="118">
        <v>4.2000000000000003E-2</v>
      </c>
      <c r="I28" s="118">
        <f t="shared" si="1"/>
        <v>0.14867534398381088</v>
      </c>
      <c r="J28" s="117">
        <v>227038.8</v>
      </c>
      <c r="K28" s="117">
        <f>J28-J29</f>
        <v>64335.5</v>
      </c>
      <c r="L28" s="118">
        <v>0.107</v>
      </c>
      <c r="M28" s="118">
        <f t="shared" si="2"/>
        <v>0.15019764259139756</v>
      </c>
      <c r="N28" s="117">
        <v>216098.6</v>
      </c>
      <c r="O28" s="117">
        <f>N28-N29</f>
        <v>57479.5</v>
      </c>
      <c r="P28" s="118">
        <v>9.5000000000000001E-2</v>
      </c>
      <c r="Q28" s="118">
        <f t="shared" si="3"/>
        <v>0.16875762505083358</v>
      </c>
      <c r="R28" s="45" t="s">
        <v>2445</v>
      </c>
    </row>
    <row r="29" spans="1:18" x14ac:dyDescent="0.2">
      <c r="A29" s="117" t="s">
        <v>2396</v>
      </c>
      <c r="B29" s="117">
        <v>350797.2</v>
      </c>
      <c r="C29" s="117">
        <f>B29-B30</f>
        <v>126981.6</v>
      </c>
      <c r="D29" s="118">
        <v>9.8000000000000004E-2</v>
      </c>
      <c r="E29" s="118">
        <f t="shared" si="0"/>
        <v>0.1952491843830777</v>
      </c>
      <c r="F29" s="117">
        <v>29474.799999999999</v>
      </c>
      <c r="G29" s="117">
        <f>F29-F30</f>
        <v>14280.8</v>
      </c>
      <c r="H29" s="118">
        <v>3.5000000000000003E-2</v>
      </c>
      <c r="I29" s="118">
        <f t="shared" si="1"/>
        <v>0.19861679983885039</v>
      </c>
      <c r="J29" s="117">
        <v>162703.29999999999</v>
      </c>
      <c r="K29" s="117">
        <f>J29-J30</f>
        <v>58623.499999999985</v>
      </c>
      <c r="L29" s="118">
        <v>0.11</v>
      </c>
      <c r="M29" s="118">
        <f t="shared" si="2"/>
        <v>0.19866563887190636</v>
      </c>
      <c r="N29" s="117">
        <v>158619.1</v>
      </c>
      <c r="O29" s="117">
        <f>N29-N30</f>
        <v>54077.3</v>
      </c>
      <c r="P29" s="118">
        <v>9.9000000000000005E-2</v>
      </c>
      <c r="Q29" s="118">
        <f t="shared" si="3"/>
        <v>0.19068410507078859</v>
      </c>
      <c r="R29" s="45" t="s">
        <v>2446</v>
      </c>
    </row>
    <row r="30" spans="1:18" x14ac:dyDescent="0.2">
      <c r="A30" s="117" t="s">
        <v>2397</v>
      </c>
      <c r="B30" s="117">
        <v>223815.6</v>
      </c>
      <c r="C30" s="117">
        <f>B30-B31</f>
        <v>119174.3</v>
      </c>
      <c r="D30" s="118">
        <v>0.10100000000000001</v>
      </c>
      <c r="E30" s="118">
        <f t="shared" si="0"/>
        <v>0.19734056715143278</v>
      </c>
      <c r="F30" s="117">
        <v>15194</v>
      </c>
      <c r="G30" s="117">
        <f>F30-F31</f>
        <v>9426.5</v>
      </c>
      <c r="H30" s="118">
        <v>2.9000000000000001E-2</v>
      </c>
      <c r="I30" s="118">
        <f t="shared" si="1"/>
        <v>0.18199144838309245</v>
      </c>
      <c r="J30" s="117">
        <v>104079.8</v>
      </c>
      <c r="K30" s="117">
        <f>J30-J31</f>
        <v>56884.800000000003</v>
      </c>
      <c r="L30" s="118">
        <v>0.111</v>
      </c>
      <c r="M30" s="118">
        <f t="shared" si="2"/>
        <v>0.1995192206313392</v>
      </c>
      <c r="N30" s="117">
        <v>104541.8</v>
      </c>
      <c r="O30" s="117">
        <f>N30-N31</f>
        <v>52863.100000000006</v>
      </c>
      <c r="P30" s="118">
        <v>0.10100000000000001</v>
      </c>
      <c r="Q30" s="118">
        <f t="shared" si="3"/>
        <v>0.19777814534273808</v>
      </c>
      <c r="R30" s="45" t="s">
        <v>2447</v>
      </c>
    </row>
    <row r="31" spans="1:18" x14ac:dyDescent="0.2">
      <c r="A31" s="117" t="s">
        <v>2398</v>
      </c>
      <c r="B31" s="117">
        <v>104641.3</v>
      </c>
      <c r="C31" s="117">
        <f>B31</f>
        <v>104641.3</v>
      </c>
      <c r="D31" s="118">
        <v>0.10199999999999999</v>
      </c>
      <c r="E31" s="118">
        <f t="shared" si="0"/>
        <v>0.19430770617930149</v>
      </c>
      <c r="F31" s="117">
        <v>5767.5</v>
      </c>
      <c r="G31" s="117">
        <f>F31</f>
        <v>5767.5</v>
      </c>
      <c r="H31" s="118">
        <v>3.2000000000000001E-2</v>
      </c>
      <c r="I31" s="118">
        <f t="shared" si="1"/>
        <v>0.16637679987057097</v>
      </c>
      <c r="J31" s="117">
        <v>47195</v>
      </c>
      <c r="K31" s="117">
        <f>J31</f>
        <v>47195</v>
      </c>
      <c r="L31" s="118">
        <v>0.113</v>
      </c>
      <c r="M31" s="118">
        <f t="shared" si="2"/>
        <v>0.19890156788229207</v>
      </c>
      <c r="N31" s="117">
        <v>51678.7</v>
      </c>
      <c r="O31" s="117">
        <f>N31</f>
        <v>51678.7</v>
      </c>
      <c r="P31" s="118">
        <v>9.9000000000000005E-2</v>
      </c>
      <c r="Q31" s="118">
        <f t="shared" si="3"/>
        <v>0.19331881671889106</v>
      </c>
      <c r="R31" s="45" t="s">
        <v>2448</v>
      </c>
    </row>
    <row r="32" spans="1:18" x14ac:dyDescent="0.2">
      <c r="A32" s="117" t="s">
        <v>2399</v>
      </c>
      <c r="B32" s="117">
        <v>413030.3</v>
      </c>
      <c r="C32" s="117">
        <f>B32-B33</f>
        <v>119642.5</v>
      </c>
      <c r="D32" s="118">
        <v>0.106</v>
      </c>
      <c r="E32" s="118">
        <f t="shared" si="0"/>
        <v>0.1841934656928581</v>
      </c>
      <c r="F32" s="117">
        <v>39362.6</v>
      </c>
      <c r="G32" s="117">
        <f>F32-F33</f>
        <v>14528.3</v>
      </c>
      <c r="H32" s="118">
        <v>4.2999999999999997E-2</v>
      </c>
      <c r="I32" s="118">
        <f t="shared" si="1"/>
        <v>0.15598469115763147</v>
      </c>
      <c r="J32" s="117">
        <v>191629.8</v>
      </c>
      <c r="K32" s="117">
        <f>J32-J33</f>
        <v>55934.299999999988</v>
      </c>
      <c r="L32" s="118">
        <v>0.127</v>
      </c>
      <c r="M32" s="118">
        <f t="shared" si="2"/>
        <v>0.19189200707451626</v>
      </c>
      <c r="N32" s="117">
        <v>182038</v>
      </c>
      <c r="O32" s="117">
        <f>N32-N33</f>
        <v>49180</v>
      </c>
      <c r="P32" s="118">
        <v>9.7000000000000003E-2</v>
      </c>
      <c r="Q32" s="118">
        <f t="shared" si="3"/>
        <v>0.18403597851497144</v>
      </c>
      <c r="R32" s="45" t="s">
        <v>2449</v>
      </c>
    </row>
    <row r="33" spans="1:18" x14ac:dyDescent="0.2">
      <c r="A33" s="117" t="s">
        <v>2400</v>
      </c>
      <c r="B33" s="117">
        <v>293387.8</v>
      </c>
      <c r="C33" s="117">
        <f>B33-B34</f>
        <v>106238.59999999998</v>
      </c>
      <c r="D33" s="118">
        <v>0.109</v>
      </c>
      <c r="E33" s="118">
        <f t="shared" si="0"/>
        <v>0.18024529517630561</v>
      </c>
      <c r="F33" s="117">
        <v>24834.3</v>
      </c>
      <c r="G33" s="117">
        <f>F33-F34</f>
        <v>11914.4</v>
      </c>
      <c r="H33" s="118">
        <v>0.04</v>
      </c>
      <c r="I33" s="118">
        <f t="shared" si="1"/>
        <v>0.17200810560900259</v>
      </c>
      <c r="J33" s="117">
        <v>135695.5</v>
      </c>
      <c r="K33" s="117">
        <f>J33-J34</f>
        <v>48907.3</v>
      </c>
      <c r="L33" s="118">
        <v>0.13100000000000001</v>
      </c>
      <c r="M33" s="118">
        <f t="shared" si="2"/>
        <v>0.18380057026949825</v>
      </c>
      <c r="N33" s="117">
        <v>132858</v>
      </c>
      <c r="O33" s="117">
        <f>N33-N34</f>
        <v>45417</v>
      </c>
      <c r="P33" s="118">
        <v>9.7000000000000003E-2</v>
      </c>
      <c r="Q33" s="118">
        <f t="shared" si="3"/>
        <v>0.17860618406882134</v>
      </c>
      <c r="R33" s="45" t="s">
        <v>2450</v>
      </c>
    </row>
    <row r="34" spans="1:18" x14ac:dyDescent="0.2">
      <c r="A34" s="117" t="s">
        <v>2401</v>
      </c>
      <c r="B34" s="117">
        <v>187149.2</v>
      </c>
      <c r="C34" s="117">
        <f>B34-B35</f>
        <v>99532.500000000015</v>
      </c>
      <c r="D34" s="118">
        <v>0.114</v>
      </c>
      <c r="E34" s="118">
        <f t="shared" si="0"/>
        <v>0.18517314548221409</v>
      </c>
      <c r="F34" s="117">
        <v>12919.9</v>
      </c>
      <c r="G34" s="117">
        <f>F34-F35</f>
        <v>7975.0999999999995</v>
      </c>
      <c r="H34" s="118">
        <v>3.6999999999999998E-2</v>
      </c>
      <c r="I34" s="118">
        <f t="shared" si="1"/>
        <v>0.1414197795906682</v>
      </c>
      <c r="J34" s="117">
        <v>86788.2</v>
      </c>
      <c r="K34" s="117">
        <f>J34-J35</f>
        <v>47423</v>
      </c>
      <c r="L34" s="118">
        <v>0.14000000000000001</v>
      </c>
      <c r="M34" s="118">
        <f t="shared" si="2"/>
        <v>0.20426213772210278</v>
      </c>
      <c r="N34" s="117">
        <v>87441</v>
      </c>
      <c r="O34" s="117">
        <f>N34-N35</f>
        <v>44134.3</v>
      </c>
      <c r="P34" s="118">
        <v>9.8000000000000004E-2</v>
      </c>
      <c r="Q34" s="118">
        <f t="shared" si="3"/>
        <v>0.17331337680878178</v>
      </c>
      <c r="R34" s="45" t="s">
        <v>2451</v>
      </c>
    </row>
    <row r="35" spans="1:18" x14ac:dyDescent="0.2">
      <c r="A35" s="117" t="s">
        <v>2402</v>
      </c>
      <c r="B35" s="117">
        <v>87616.7</v>
      </c>
      <c r="C35" s="117">
        <f>B35</f>
        <v>87616.7</v>
      </c>
      <c r="D35" s="118">
        <v>0.122</v>
      </c>
      <c r="E35" s="118">
        <f t="shared" si="0"/>
        <v>0.18316046188478263</v>
      </c>
      <c r="F35" s="117">
        <v>4944.8</v>
      </c>
      <c r="G35" s="117">
        <f>F35</f>
        <v>4944.8</v>
      </c>
      <c r="H35" s="118">
        <v>3.9E-2</v>
      </c>
      <c r="I35" s="118">
        <f t="shared" si="1"/>
        <v>0.1134178469298146</v>
      </c>
      <c r="J35" s="117">
        <v>39365.199999999997</v>
      </c>
      <c r="K35" s="117">
        <f>J35</f>
        <v>39365.199999999997</v>
      </c>
      <c r="L35" s="118">
        <v>0.154</v>
      </c>
      <c r="M35" s="118">
        <f t="shared" si="2"/>
        <v>0.20939120603632611</v>
      </c>
      <c r="N35" s="117">
        <v>43306.7</v>
      </c>
      <c r="O35" s="117">
        <f>N35</f>
        <v>43306.7</v>
      </c>
      <c r="P35" s="118">
        <v>0.1</v>
      </c>
      <c r="Q35" s="118">
        <f t="shared" si="3"/>
        <v>0.16848072439993089</v>
      </c>
      <c r="R35" s="45" t="s">
        <v>2452</v>
      </c>
    </row>
    <row r="36" spans="1:18" x14ac:dyDescent="0.2">
      <c r="A36" s="117" t="s">
        <v>2403</v>
      </c>
      <c r="B36" s="117">
        <v>349081.4</v>
      </c>
      <c r="C36" s="117">
        <f>B36-B37</f>
        <v>101032.90000000002</v>
      </c>
      <c r="D36" s="118">
        <v>9.4E-2</v>
      </c>
      <c r="E36" s="118">
        <f t="shared" si="0"/>
        <v>0.13783091932702929</v>
      </c>
      <c r="F36" s="117">
        <v>34161.800000000003</v>
      </c>
      <c r="G36" s="117">
        <f>F36-F37</f>
        <v>12567.900000000001</v>
      </c>
      <c r="H36" s="118">
        <v>0.04</v>
      </c>
      <c r="I36" s="118">
        <f t="shared" si="1"/>
        <v>8.8931248104665794E-2</v>
      </c>
      <c r="J36" s="117">
        <v>160171.70000000001</v>
      </c>
      <c r="K36" s="117">
        <f>J36-J37</f>
        <v>46929.000000000015</v>
      </c>
      <c r="L36" s="118">
        <v>0.10299999999999999</v>
      </c>
      <c r="M36" s="118">
        <f t="shared" si="2"/>
        <v>0.13910592964238666</v>
      </c>
      <c r="N36" s="117">
        <v>154747.9</v>
      </c>
      <c r="O36" s="117">
        <f>N36-N37</f>
        <v>41535.899999999994</v>
      </c>
      <c r="P36" s="118">
        <v>9.6000000000000002E-2</v>
      </c>
      <c r="Q36" s="118">
        <f t="shared" si="3"/>
        <v>0.15202136747395656</v>
      </c>
      <c r="R36" s="45" t="s">
        <v>2453</v>
      </c>
    </row>
    <row r="37" spans="1:18" x14ac:dyDescent="0.2">
      <c r="A37" s="117" t="s">
        <v>2404</v>
      </c>
      <c r="B37" s="117">
        <v>248048.5</v>
      </c>
      <c r="C37" s="117">
        <f>B37-B38</f>
        <v>90014</v>
      </c>
      <c r="D37" s="118">
        <v>8.5000000000000006E-2</v>
      </c>
      <c r="E37" s="118">
        <f t="shared" si="0"/>
        <v>9.0526254576468901E-2</v>
      </c>
      <c r="F37" s="117">
        <v>21593.9</v>
      </c>
      <c r="G37" s="117">
        <f>F37-F38</f>
        <v>10165.800000000001</v>
      </c>
      <c r="H37" s="118">
        <v>3.9E-2</v>
      </c>
      <c r="I37" s="118">
        <f t="shared" si="1"/>
        <v>2.5615674088721674E-2</v>
      </c>
      <c r="J37" s="117">
        <v>113242.7</v>
      </c>
      <c r="K37" s="117">
        <f>J37-J38</f>
        <v>41313.800000000003</v>
      </c>
      <c r="L37" s="118">
        <v>8.6999999999999994E-2</v>
      </c>
      <c r="M37" s="118">
        <f t="shared" si="2"/>
        <v>6.2168825859928223E-2</v>
      </c>
      <c r="N37" s="117">
        <v>113212</v>
      </c>
      <c r="O37" s="117">
        <f>N37-N38</f>
        <v>38534.5</v>
      </c>
      <c r="P37" s="118">
        <v>9.0999999999999998E-2</v>
      </c>
      <c r="Q37" s="118">
        <f t="shared" si="3"/>
        <v>0.14229434136768804</v>
      </c>
      <c r="R37" s="45" t="s">
        <v>2454</v>
      </c>
    </row>
    <row r="38" spans="1:18" x14ac:dyDescent="0.2">
      <c r="A38" s="117" t="s">
        <v>2405</v>
      </c>
      <c r="B38" s="117">
        <v>158034.5</v>
      </c>
      <c r="C38" s="117">
        <f>B38-B39</f>
        <v>83981.4</v>
      </c>
      <c r="D38" s="118">
        <v>7.2999999999999995E-2</v>
      </c>
      <c r="E38" s="118">
        <f t="shared" si="0"/>
        <v>6.6173240741916217E-2</v>
      </c>
      <c r="F38" s="117">
        <v>11428.1</v>
      </c>
      <c r="G38" s="117">
        <f>F38-F39</f>
        <v>6987</v>
      </c>
      <c r="H38" s="118">
        <v>3.6999999999999998E-2</v>
      </c>
      <c r="I38" s="118">
        <f t="shared" si="1"/>
        <v>1.372526260809015E-2</v>
      </c>
      <c r="J38" s="117">
        <v>71928.899999999994</v>
      </c>
      <c r="K38" s="117">
        <f>J38-J39</f>
        <v>39379.299999999996</v>
      </c>
      <c r="L38" s="118">
        <v>7.0999999999999994E-2</v>
      </c>
      <c r="M38" s="118">
        <f t="shared" si="2"/>
        <v>2.9551099375146883E-2</v>
      </c>
      <c r="N38" s="117">
        <v>74677.5</v>
      </c>
      <c r="O38" s="117">
        <f>N38-N39</f>
        <v>37615.1</v>
      </c>
      <c r="P38" s="118">
        <v>8.1000000000000003E-2</v>
      </c>
      <c r="Q38" s="118">
        <f t="shared" si="3"/>
        <v>0.1185815181027432</v>
      </c>
      <c r="R38" s="45" t="s">
        <v>2455</v>
      </c>
    </row>
    <row r="39" spans="1:18" x14ac:dyDescent="0.2">
      <c r="A39" s="117" t="s">
        <v>2406</v>
      </c>
      <c r="B39" s="117">
        <v>74053.100000000006</v>
      </c>
      <c r="C39" s="117">
        <f>B39</f>
        <v>74053.100000000006</v>
      </c>
      <c r="D39" s="118">
        <v>6.4000000000000001E-2</v>
      </c>
      <c r="E39" s="118">
        <f t="shared" si="0"/>
        <v>6.6887671011837124E-2</v>
      </c>
      <c r="F39" s="117">
        <v>4441.1000000000004</v>
      </c>
      <c r="G39" s="117">
        <f>F39</f>
        <v>4441.1000000000004</v>
      </c>
      <c r="H39" s="118">
        <v>3.7999999999999999E-2</v>
      </c>
      <c r="I39" s="118">
        <f t="shared" si="1"/>
        <v>7.6462313382041902E-3</v>
      </c>
      <c r="J39" s="117">
        <v>32549.599999999999</v>
      </c>
      <c r="K39" s="117">
        <f>J39</f>
        <v>32549.599999999999</v>
      </c>
      <c r="L39" s="118">
        <v>5.8000000000000003E-2</v>
      </c>
      <c r="M39" s="118">
        <f t="shared" si="2"/>
        <v>2.960099703294139E-2</v>
      </c>
      <c r="N39" s="117">
        <v>37062.400000000001</v>
      </c>
      <c r="O39" s="117">
        <f>N39</f>
        <v>37062.400000000001</v>
      </c>
      <c r="P39" s="118">
        <v>7.1999999999999995E-2</v>
      </c>
      <c r="Q39" s="118">
        <f t="shared" si="3"/>
        <v>0.11001162052400182</v>
      </c>
      <c r="R39" s="45" t="s">
        <v>2456</v>
      </c>
    </row>
    <row r="40" spans="1:18" x14ac:dyDescent="0.2">
      <c r="A40" s="117" t="s">
        <v>2407</v>
      </c>
      <c r="B40" s="117">
        <v>319515.5</v>
      </c>
      <c r="C40" s="117">
        <f>B40-B41</f>
        <v>88794.299999999988</v>
      </c>
      <c r="D40" s="118">
        <v>9.7000000000000003E-2</v>
      </c>
      <c r="E40" s="118">
        <f t="shared" si="0"/>
        <v>0.12795487890855717</v>
      </c>
      <c r="F40" s="117">
        <v>32753.200000000001</v>
      </c>
      <c r="G40" s="117">
        <f>F40-F41</f>
        <v>11541.5</v>
      </c>
      <c r="H40" s="118">
        <v>5.1999999999999998E-2</v>
      </c>
      <c r="I40" s="118">
        <f t="shared" si="1"/>
        <v>0.111737224871165</v>
      </c>
      <c r="J40" s="117">
        <v>149956.6</v>
      </c>
      <c r="K40" s="117">
        <f>J40-J41</f>
        <v>41198.100000000006</v>
      </c>
      <c r="L40" s="118">
        <v>9.8000000000000004E-2</v>
      </c>
      <c r="M40" s="118">
        <f t="shared" si="2"/>
        <v>0.11763365426090333</v>
      </c>
      <c r="N40" s="117">
        <v>136805.79999999999</v>
      </c>
      <c r="O40" s="117">
        <f>N40-N41</f>
        <v>36054.799999999988</v>
      </c>
      <c r="P40" s="118">
        <v>0.105</v>
      </c>
      <c r="Q40" s="118">
        <f t="shared" si="3"/>
        <v>0.14539314634618994</v>
      </c>
      <c r="R40" s="45" t="s">
        <v>2457</v>
      </c>
    </row>
    <row r="41" spans="1:18" x14ac:dyDescent="0.2">
      <c r="A41" s="117" t="s">
        <v>2408</v>
      </c>
      <c r="B41" s="117">
        <v>230721.2</v>
      </c>
      <c r="C41" s="117">
        <f>B41-B42</f>
        <v>82541.800000000017</v>
      </c>
      <c r="D41" s="118">
        <v>0.106</v>
      </c>
      <c r="E41" s="118">
        <f t="shared" si="0"/>
        <v>0.18723840044186102</v>
      </c>
      <c r="F41" s="117">
        <v>21211.7</v>
      </c>
      <c r="G41" s="117">
        <f>F41-F42</f>
        <v>9911.9000000000015</v>
      </c>
      <c r="H41" s="118">
        <v>4.3999999999999997E-2</v>
      </c>
      <c r="I41" s="118">
        <f t="shared" si="1"/>
        <v>0.18173255758500662</v>
      </c>
      <c r="J41" s="117">
        <v>108758.5</v>
      </c>
      <c r="K41" s="117">
        <f>J41-J42</f>
        <v>38895.699999999997</v>
      </c>
      <c r="L41" s="118">
        <v>0.111</v>
      </c>
      <c r="M41" s="118">
        <f t="shared" si="2"/>
        <v>0.19089127705826514</v>
      </c>
      <c r="N41" s="117">
        <v>100751</v>
      </c>
      <c r="O41" s="117">
        <f>N41-N42</f>
        <v>33734.300000000003</v>
      </c>
      <c r="P41" s="118">
        <v>0.113</v>
      </c>
      <c r="Q41" s="118">
        <f t="shared" si="3"/>
        <v>0.18467389624801567</v>
      </c>
      <c r="R41" s="45" t="s">
        <v>2458</v>
      </c>
    </row>
    <row r="42" spans="1:18" x14ac:dyDescent="0.2">
      <c r="A42" s="117" t="s">
        <v>2409</v>
      </c>
      <c r="B42" s="117">
        <v>148179.4</v>
      </c>
      <c r="C42" s="117">
        <f>B42-B43</f>
        <v>78769</v>
      </c>
      <c r="D42" s="118">
        <v>0.112</v>
      </c>
      <c r="E42" s="118">
        <f t="shared" si="0"/>
        <v>0.21539092973880392</v>
      </c>
      <c r="F42" s="117">
        <v>11299.8</v>
      </c>
      <c r="G42" s="117">
        <f>F42-F43</f>
        <v>6892.4</v>
      </c>
      <c r="H42" s="118">
        <v>3.4000000000000002E-2</v>
      </c>
      <c r="I42" s="118">
        <f t="shared" si="1"/>
        <v>0.2458020786262991</v>
      </c>
      <c r="J42" s="117">
        <v>69862.8</v>
      </c>
      <c r="K42" s="117">
        <f>J42-J43</f>
        <v>38249</v>
      </c>
      <c r="L42" s="118">
        <v>0.122</v>
      </c>
      <c r="M42" s="118">
        <f t="shared" si="2"/>
        <v>0.22880852253195805</v>
      </c>
      <c r="N42" s="117">
        <v>67016.7</v>
      </c>
      <c r="O42" s="117">
        <f>N42-N43</f>
        <v>33627.5</v>
      </c>
      <c r="P42" s="118">
        <v>0.115</v>
      </c>
      <c r="Q42" s="118">
        <f t="shared" si="3"/>
        <v>0.1945741060454278</v>
      </c>
      <c r="R42" s="45" t="s">
        <v>2459</v>
      </c>
    </row>
    <row r="43" spans="1:18" x14ac:dyDescent="0.2">
      <c r="A43" s="117" t="s">
        <v>2410</v>
      </c>
      <c r="B43" s="117">
        <v>69410.399999999994</v>
      </c>
      <c r="C43" s="117">
        <f>B43</f>
        <v>69410.399999999994</v>
      </c>
      <c r="D43" s="118">
        <v>0.115</v>
      </c>
      <c r="E43" s="118">
        <f t="shared" si="0"/>
        <v>0.21395666089511511</v>
      </c>
      <c r="F43" s="117">
        <v>4407.3999999999996</v>
      </c>
      <c r="G43" s="117">
        <f>F43</f>
        <v>4407.3999999999996</v>
      </c>
      <c r="H43" s="118">
        <v>2.7E-2</v>
      </c>
      <c r="I43" s="118">
        <f t="shared" si="1"/>
        <v>0.26416934373565848</v>
      </c>
      <c r="J43" s="117">
        <v>31613.8</v>
      </c>
      <c r="K43" s="117">
        <f>J43</f>
        <v>31613.8</v>
      </c>
      <c r="L43" s="118">
        <v>0.127</v>
      </c>
      <c r="M43" s="118">
        <f t="shared" si="2"/>
        <v>0.21667346577482904</v>
      </c>
      <c r="N43" s="117">
        <v>33389.199999999997</v>
      </c>
      <c r="O43" s="117">
        <f>N43</f>
        <v>33389.199999999997</v>
      </c>
      <c r="P43" s="118">
        <v>0.114</v>
      </c>
      <c r="Q43" s="118">
        <f t="shared" si="3"/>
        <v>0.20509044711045665</v>
      </c>
      <c r="R43" s="45" t="s">
        <v>2460</v>
      </c>
    </row>
    <row r="44" spans="1:18" x14ac:dyDescent="0.2">
      <c r="A44" s="117" t="s">
        <v>2411</v>
      </c>
      <c r="B44" s="117">
        <v>270232.3</v>
      </c>
      <c r="C44" s="117">
        <f>B44-B45</f>
        <v>78721.5</v>
      </c>
      <c r="D44" s="118">
        <v>0.14199999999999999</v>
      </c>
      <c r="E44" s="118">
        <f t="shared" si="0"/>
        <v>0.23733726071450434</v>
      </c>
      <c r="F44" s="117">
        <v>27788</v>
      </c>
      <c r="G44" s="117">
        <f>F44-F45</f>
        <v>10381.5</v>
      </c>
      <c r="H44" s="118">
        <v>3.5000000000000003E-2</v>
      </c>
      <c r="I44" s="118">
        <f t="shared" si="1"/>
        <v>0.20482556925005224</v>
      </c>
      <c r="J44" s="117">
        <v>126633.60000000001</v>
      </c>
      <c r="K44" s="117">
        <f>J44-J45</f>
        <v>36861.900000000009</v>
      </c>
      <c r="L44" s="118">
        <v>0.151</v>
      </c>
      <c r="M44" s="118">
        <f t="shared" si="2"/>
        <v>0.21134716813723098</v>
      </c>
      <c r="N44" s="117">
        <v>115810.7</v>
      </c>
      <c r="O44" s="117">
        <f>N44-N45</f>
        <v>31478.099999999991</v>
      </c>
      <c r="P44" s="118">
        <v>0.161</v>
      </c>
      <c r="Q44" s="118">
        <f t="shared" si="3"/>
        <v>0.28092013705207819</v>
      </c>
      <c r="R44" s="45" t="s">
        <v>2461</v>
      </c>
    </row>
    <row r="45" spans="1:18" x14ac:dyDescent="0.2">
      <c r="A45" s="117" t="s">
        <v>2412</v>
      </c>
      <c r="B45" s="117">
        <v>191510.8</v>
      </c>
      <c r="C45" s="117">
        <f>B45-B46</f>
        <v>69524.199999999983</v>
      </c>
      <c r="D45" s="118">
        <v>0.14399999999999999</v>
      </c>
      <c r="E45" s="118">
        <f t="shared" si="0"/>
        <v>0.24007305857885353</v>
      </c>
      <c r="F45" s="117">
        <v>17406.5</v>
      </c>
      <c r="G45" s="117">
        <f>F45-F46</f>
        <v>8387.6</v>
      </c>
      <c r="H45" s="118">
        <v>0.04</v>
      </c>
      <c r="I45" s="118">
        <f t="shared" si="1"/>
        <v>0.20898856969889157</v>
      </c>
      <c r="J45" s="117">
        <v>89771.7</v>
      </c>
      <c r="K45" s="117">
        <f>J45-J46</f>
        <v>32661</v>
      </c>
      <c r="L45" s="118">
        <v>0.153</v>
      </c>
      <c r="M45" s="118">
        <f t="shared" si="2"/>
        <v>0.21248682119893658</v>
      </c>
      <c r="N45" s="117">
        <v>84332.6</v>
      </c>
      <c r="O45" s="117">
        <f>N45-N46</f>
        <v>28475.600000000006</v>
      </c>
      <c r="P45" s="118">
        <v>0.156</v>
      </c>
      <c r="Q45" s="118">
        <f t="shared" si="3"/>
        <v>0.28327429719961428</v>
      </c>
      <c r="R45" s="45" t="s">
        <v>2462</v>
      </c>
    </row>
    <row r="46" spans="1:18" x14ac:dyDescent="0.2">
      <c r="A46" s="117" t="s">
        <v>2413</v>
      </c>
      <c r="B46" s="117">
        <v>121986.6</v>
      </c>
      <c r="C46" s="117">
        <f>B46-B47</f>
        <v>64809.600000000006</v>
      </c>
      <c r="D46" s="118">
        <v>0.14399999999999999</v>
      </c>
      <c r="E46" s="118">
        <f t="shared" si="0"/>
        <v>0.2304070563264502</v>
      </c>
      <c r="F46" s="117">
        <v>9018.9</v>
      </c>
      <c r="G46" s="117">
        <f>F46-F47</f>
        <v>5532.5</v>
      </c>
      <c r="H46" s="118">
        <v>3.9E-2</v>
      </c>
      <c r="I46" s="118">
        <f t="shared" si="1"/>
        <v>0.16473684210526307</v>
      </c>
      <c r="J46" s="117">
        <v>57110.7</v>
      </c>
      <c r="K46" s="117">
        <f>J46-J47</f>
        <v>31126.899999999998</v>
      </c>
      <c r="L46" s="118">
        <v>0.156</v>
      </c>
      <c r="M46" s="118">
        <f t="shared" si="2"/>
        <v>0.21706405373913995</v>
      </c>
      <c r="N46" s="117">
        <v>55857</v>
      </c>
      <c r="O46" s="117">
        <f>N46-N47</f>
        <v>28150.2</v>
      </c>
      <c r="P46" s="118">
        <v>0.15</v>
      </c>
      <c r="Q46" s="118">
        <f t="shared" si="3"/>
        <v>0.25963513350247669</v>
      </c>
      <c r="R46" s="45" t="s">
        <v>2463</v>
      </c>
    </row>
    <row r="47" spans="1:18" x14ac:dyDescent="0.2">
      <c r="A47" s="117" t="s">
        <v>2414</v>
      </c>
      <c r="B47" s="117">
        <v>57177</v>
      </c>
      <c r="C47" s="117">
        <f>B47</f>
        <v>57177</v>
      </c>
      <c r="D47" s="118">
        <v>0.13800000000000001</v>
      </c>
      <c r="E47" s="118">
        <f t="shared" si="0"/>
        <v>0.21449311687401362</v>
      </c>
      <c r="F47" s="117">
        <v>3486.4</v>
      </c>
      <c r="G47" s="117">
        <f>F47</f>
        <v>3486.4</v>
      </c>
      <c r="H47" s="118">
        <v>4.1000000000000002E-2</v>
      </c>
      <c r="I47" s="118">
        <f t="shared" si="1"/>
        <v>0.15723437448136224</v>
      </c>
      <c r="J47" s="117">
        <v>25983.8</v>
      </c>
      <c r="K47" s="117">
        <f>J47</f>
        <v>25983.8</v>
      </c>
      <c r="L47" s="118">
        <v>0.14799999999999999</v>
      </c>
      <c r="M47" s="118">
        <f t="shared" si="2"/>
        <v>0.21313618473576823</v>
      </c>
      <c r="N47" s="117">
        <v>27706.799999999999</v>
      </c>
      <c r="O47" s="117">
        <f>N47</f>
        <v>27706.799999999999</v>
      </c>
      <c r="P47" s="118">
        <v>0.14099999999999999</v>
      </c>
      <c r="Q47" s="118">
        <f t="shared" si="3"/>
        <v>0.22339871243498144</v>
      </c>
      <c r="R47" s="45" t="s">
        <v>2464</v>
      </c>
    </row>
    <row r="48" spans="1:18" x14ac:dyDescent="0.2">
      <c r="A48" s="117" t="s">
        <v>2415</v>
      </c>
      <c r="B48" s="117">
        <v>219438.5</v>
      </c>
      <c r="C48" s="117">
        <f>B48-B49</f>
        <v>63621.700000000012</v>
      </c>
      <c r="D48" s="118">
        <v>0.127</v>
      </c>
      <c r="E48" s="118">
        <f>C48/C52-1</f>
        <v>0.12455835843343355</v>
      </c>
      <c r="F48" s="117">
        <v>23317</v>
      </c>
      <c r="G48" s="117">
        <f>F48-F49</f>
        <v>8616.6</v>
      </c>
      <c r="H48" s="118">
        <v>4.8000000000000001E-2</v>
      </c>
      <c r="I48" s="118">
        <f>G48/G52-1</f>
        <v>4.9710472388007299E-2</v>
      </c>
      <c r="J48" s="117">
        <v>104361.8</v>
      </c>
      <c r="K48" s="117">
        <f>J48-J49</f>
        <v>30430.5</v>
      </c>
      <c r="L48" s="118">
        <v>0.13500000000000001</v>
      </c>
      <c r="M48" s="118">
        <f>K48/K52-1</f>
        <v>0.13017016135084902</v>
      </c>
      <c r="N48" s="117">
        <v>91759.7</v>
      </c>
      <c r="O48" s="117">
        <f>N48-N49</f>
        <v>24574.599999999991</v>
      </c>
      <c r="P48" s="118">
        <v>0.14099999999999999</v>
      </c>
      <c r="Q48" s="118">
        <f>O48/O52-1</f>
        <v>0.15208074486065803</v>
      </c>
      <c r="R48" s="45" t="s">
        <v>2465</v>
      </c>
    </row>
    <row r="49" spans="1:18" x14ac:dyDescent="0.2">
      <c r="A49" s="117" t="s">
        <v>2416</v>
      </c>
      <c r="B49" s="117">
        <v>155816.79999999999</v>
      </c>
      <c r="C49" s="117">
        <f>B49-B50</f>
        <v>56064.599999999991</v>
      </c>
      <c r="D49" s="118">
        <v>0.128</v>
      </c>
      <c r="E49" s="118">
        <f>C49/C53-1</f>
        <v>0.12270145423645085</v>
      </c>
      <c r="F49" s="117">
        <v>14700.4</v>
      </c>
      <c r="G49" s="117">
        <f>F49-F50</f>
        <v>6937.7</v>
      </c>
      <c r="H49" s="118">
        <v>4.7E-2</v>
      </c>
      <c r="I49" s="118">
        <f>G49/G53-1</f>
        <v>4.5883344393575332E-2</v>
      </c>
      <c r="J49" s="117">
        <v>73931.3</v>
      </c>
      <c r="K49" s="117">
        <f>J49-J50</f>
        <v>26937.200000000004</v>
      </c>
      <c r="L49" s="118">
        <v>0.13700000000000001</v>
      </c>
      <c r="M49" s="118">
        <f>K49/K53-1</f>
        <v>0.12838112466411511</v>
      </c>
      <c r="N49" s="117">
        <v>67185.100000000006</v>
      </c>
      <c r="O49" s="117">
        <f>N49-N50</f>
        <v>22189.800000000003</v>
      </c>
      <c r="P49" s="118">
        <v>0.13700000000000001</v>
      </c>
      <c r="Q49" s="118">
        <f>O49/O53-1</f>
        <v>0.13903316114072761</v>
      </c>
      <c r="R49" s="45" t="s">
        <v>2466</v>
      </c>
    </row>
    <row r="50" spans="1:18" x14ac:dyDescent="0.2">
      <c r="A50" s="117" t="s">
        <v>2417</v>
      </c>
      <c r="B50" s="117">
        <v>99752.2</v>
      </c>
      <c r="C50" s="117">
        <f>B50-B51</f>
        <v>52673.299999999996</v>
      </c>
      <c r="D50" s="118">
        <v>0.13100000000000001</v>
      </c>
      <c r="E50" s="118">
        <f>C50/C54-1</f>
        <v>0.13641716785836611</v>
      </c>
      <c r="F50" s="117">
        <v>7762.7</v>
      </c>
      <c r="G50" s="117">
        <f>F50-F51</f>
        <v>4750</v>
      </c>
      <c r="H50" s="118">
        <v>4.8000000000000001E-2</v>
      </c>
      <c r="I50" s="118">
        <f>G50/G54-1</f>
        <v>5.0552934725911491E-2</v>
      </c>
      <c r="J50" s="117">
        <v>46994.1</v>
      </c>
      <c r="K50" s="117">
        <f>J50-J51</f>
        <v>25575.399999999998</v>
      </c>
      <c r="L50" s="118">
        <v>0.14199999999999999</v>
      </c>
      <c r="M50" s="118">
        <f>K50/K54-1</f>
        <v>0.15137818400717329</v>
      </c>
      <c r="N50" s="117">
        <v>44995.3</v>
      </c>
      <c r="O50" s="117">
        <f>N50-N51</f>
        <v>22347.9</v>
      </c>
      <c r="P50" s="118">
        <v>0.13600000000000001</v>
      </c>
      <c r="Q50" s="118">
        <f>O50/O54-1</f>
        <v>0.14111231284400216</v>
      </c>
      <c r="R50" s="45" t="s">
        <v>2467</v>
      </c>
    </row>
    <row r="51" spans="1:18" x14ac:dyDescent="0.2">
      <c r="A51" s="117" t="s">
        <v>2418</v>
      </c>
      <c r="B51" s="117">
        <v>47078.9</v>
      </c>
      <c r="C51" s="117">
        <f>B51</f>
        <v>47078.9</v>
      </c>
      <c r="D51" s="118">
        <v>0.125</v>
      </c>
      <c r="E51" s="118">
        <f>C51/C55-1</f>
        <v>0.125</v>
      </c>
      <c r="F51" s="117">
        <v>3012.7</v>
      </c>
      <c r="G51" s="117">
        <f>F51</f>
        <v>3012.7</v>
      </c>
      <c r="H51" s="118">
        <v>4.3999999999999997E-2</v>
      </c>
      <c r="I51" s="118">
        <f>G51/G55-1</f>
        <v>4.4000000000000039E-2</v>
      </c>
      <c r="J51" s="117">
        <v>21418.7</v>
      </c>
      <c r="K51" s="117">
        <f>J51</f>
        <v>21418.7</v>
      </c>
      <c r="L51" s="118">
        <v>0.13100000000000001</v>
      </c>
      <c r="M51" s="118">
        <f>K51/K55-1</f>
        <v>0.13100000000000001</v>
      </c>
      <c r="N51" s="117">
        <v>22647.4</v>
      </c>
      <c r="O51" s="117">
        <f>N51</f>
        <v>22647.4</v>
      </c>
      <c r="P51" s="118">
        <v>0.13100000000000001</v>
      </c>
      <c r="Q51" s="118">
        <f>O51/O55-1</f>
        <v>0.13100000000000001</v>
      </c>
      <c r="R51" s="45" t="s">
        <v>2468</v>
      </c>
    </row>
    <row r="52" spans="1:18" x14ac:dyDescent="0.2">
      <c r="B52">
        <f>B48/(1+D48)</f>
        <v>194710.29281277728</v>
      </c>
      <c r="C52" s="117">
        <f>B52-B53</f>
        <v>56574.831819869491</v>
      </c>
      <c r="F52" s="45">
        <f>F48/(1+H48)</f>
        <v>22249.045801526718</v>
      </c>
      <c r="G52" s="117">
        <f>F52-F53</f>
        <v>8208.5491444111485</v>
      </c>
      <c r="J52" s="45">
        <f>J48/(1+L48)</f>
        <v>91948.72246696036</v>
      </c>
      <c r="K52" s="117">
        <f>J52-J53</f>
        <v>26925.591420346464</v>
      </c>
      <c r="N52" s="45">
        <f>N48/(1+P48)</f>
        <v>80420.420683610864</v>
      </c>
      <c r="O52" s="117">
        <f>N52-N53</f>
        <v>21330.622970330296</v>
      </c>
    </row>
    <row r="53" spans="1:18" x14ac:dyDescent="0.2">
      <c r="B53" s="45">
        <f>B49/(1+D49)</f>
        <v>138135.46099290779</v>
      </c>
      <c r="C53" s="117">
        <f>B53-B54</f>
        <v>49937.229339503727</v>
      </c>
      <c r="F53" s="45">
        <f>F49/(1+H49)</f>
        <v>14040.496657115569</v>
      </c>
      <c r="G53" s="117">
        <f>F53-F54</f>
        <v>6633.340168565951</v>
      </c>
      <c r="J53" s="45">
        <f>J49/(1+L49)</f>
        <v>65023.131046613897</v>
      </c>
      <c r="K53" s="117">
        <f>J53-J54</f>
        <v>23872.430521219852</v>
      </c>
      <c r="N53" s="45">
        <f>N49/(1+P49)</f>
        <v>59089.797713280568</v>
      </c>
      <c r="O53" s="117">
        <f>N53-N54</f>
        <v>19481.258980886203</v>
      </c>
    </row>
    <row r="54" spans="1:18" x14ac:dyDescent="0.2">
      <c r="B54" s="45">
        <f>B50/(1+D50)</f>
        <v>88198.231653404058</v>
      </c>
      <c r="C54" s="117">
        <f>B54-B55</f>
        <v>46350.320542292946</v>
      </c>
      <c r="F54" s="45">
        <f>F50/(1+H50)</f>
        <v>7407.1564885496182</v>
      </c>
      <c r="G54" s="117">
        <f>F54-F55</f>
        <v>4521.4285192009593</v>
      </c>
      <c r="J54" s="45">
        <f>J50/(1+L50)</f>
        <v>41150.700525394044</v>
      </c>
      <c r="K54" s="117">
        <f>J54-J55</f>
        <v>22212.857908241083</v>
      </c>
      <c r="N54" s="45">
        <f>N50/(1+P50)</f>
        <v>39608.538732394365</v>
      </c>
      <c r="O54" s="117">
        <f>N54-N55</f>
        <v>19584.312384030083</v>
      </c>
    </row>
    <row r="55" spans="1:18" x14ac:dyDescent="0.2">
      <c r="B55" s="45">
        <f>B51/(1+D51)</f>
        <v>41847.911111111112</v>
      </c>
      <c r="C55" s="117">
        <f>B55</f>
        <v>41847.911111111112</v>
      </c>
      <c r="F55" s="45">
        <f>F51/(1+H51)</f>
        <v>2885.7279693486589</v>
      </c>
      <c r="G55" s="117">
        <f>F55</f>
        <v>2885.7279693486589</v>
      </c>
      <c r="J55" s="45">
        <f>J51/(1+L51)</f>
        <v>18937.842617152961</v>
      </c>
      <c r="K55" s="117">
        <f>J55</f>
        <v>18937.842617152961</v>
      </c>
      <c r="N55" s="45">
        <f>N51/(1+P51)</f>
        <v>20024.226348364282</v>
      </c>
      <c r="O55" s="117">
        <f>N55</f>
        <v>20024.226348364282</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zoomScale="85" workbookViewId="0">
      <pane xSplit="1" topLeftCell="B1" activePane="topRight" state="frozen"/>
      <selection pane="topRight" activeCell="E21" sqref="E21"/>
    </sheetView>
  </sheetViews>
  <sheetFormatPr baseColWidth="10" defaultColWidth="8.83203125" defaultRowHeight="15" x14ac:dyDescent="0.2"/>
  <cols>
    <col min="1" max="1" width="25" style="74" customWidth="1"/>
    <col min="2" max="11" width="10" style="74" customWidth="1"/>
    <col min="12" max="29" width="8.83203125" style="74"/>
    <col min="30" max="30" width="9.5" style="74" bestFit="1" customWidth="1"/>
    <col min="31" max="16384" width="8.83203125" style="74"/>
  </cols>
  <sheetData>
    <row r="1" spans="1:12" x14ac:dyDescent="0.2">
      <c r="A1" s="74" t="s">
        <v>23</v>
      </c>
      <c r="B1" s="74">
        <v>2017</v>
      </c>
      <c r="C1" s="74">
        <v>2016</v>
      </c>
      <c r="D1" s="74">
        <v>2015</v>
      </c>
      <c r="E1" s="74">
        <v>2014</v>
      </c>
      <c r="F1" s="74">
        <v>2013</v>
      </c>
      <c r="G1" s="74">
        <v>2012</v>
      </c>
      <c r="H1" s="74">
        <v>2011</v>
      </c>
      <c r="I1" s="74">
        <v>2010</v>
      </c>
      <c r="J1" s="74">
        <v>2009</v>
      </c>
      <c r="K1" s="74">
        <v>2008</v>
      </c>
      <c r="L1" s="74">
        <v>2007</v>
      </c>
    </row>
    <row r="2" spans="1:12" x14ac:dyDescent="0.2">
      <c r="A2" s="75" t="s">
        <v>24</v>
      </c>
      <c r="C2" s="75">
        <v>0.77</v>
      </c>
      <c r="D2" s="75">
        <v>1.08</v>
      </c>
      <c r="E2" s="75">
        <v>0.76</v>
      </c>
      <c r="F2" s="75">
        <v>1.1000000000000001</v>
      </c>
      <c r="G2" s="75">
        <v>0.84</v>
      </c>
      <c r="H2" s="75">
        <v>0.68</v>
      </c>
      <c r="I2" s="75">
        <v>1.1200000000000001</v>
      </c>
      <c r="J2" s="75">
        <v>0.76</v>
      </c>
      <c r="K2" s="75">
        <v>0.46</v>
      </c>
      <c r="L2" s="75">
        <v>0.38</v>
      </c>
    </row>
    <row r="3" spans="1:12" x14ac:dyDescent="0.2">
      <c r="A3" s="75" t="s">
        <v>25</v>
      </c>
      <c r="C3" s="75">
        <v>509986100</v>
      </c>
      <c r="D3" s="75">
        <v>283834100</v>
      </c>
      <c r="E3" s="75">
        <v>196740000</v>
      </c>
      <c r="F3" s="75">
        <v>159093500</v>
      </c>
      <c r="G3" s="75">
        <v>120890200</v>
      </c>
      <c r="H3" s="75">
        <v>97299500</v>
      </c>
      <c r="I3" s="75">
        <v>67359800</v>
      </c>
      <c r="J3" s="75">
        <v>45802299.999999993</v>
      </c>
      <c r="K3" s="75">
        <v>27529600</v>
      </c>
      <c r="L3" s="75">
        <v>22605400</v>
      </c>
    </row>
    <row r="4" spans="1:12" x14ac:dyDescent="0.2">
      <c r="A4" s="75" t="s">
        <v>26</v>
      </c>
      <c r="B4" s="220">
        <v>0.3357</v>
      </c>
      <c r="C4" s="219">
        <v>0.79679999999999995</v>
      </c>
      <c r="D4" s="219">
        <v>0.44269999999999998</v>
      </c>
      <c r="E4" s="219">
        <v>0.2366</v>
      </c>
      <c r="F4" s="219">
        <v>0.316</v>
      </c>
      <c r="G4" s="219">
        <v>0.24249999999999999</v>
      </c>
      <c r="H4" s="219">
        <v>0.44450000000000001</v>
      </c>
      <c r="I4" s="219">
        <v>0.47070000000000001</v>
      </c>
      <c r="J4" s="219">
        <v>0.66369999999999996</v>
      </c>
      <c r="K4" s="219">
        <v>0.21779999999999999</v>
      </c>
      <c r="L4" s="75" t="b">
        <v>0</v>
      </c>
    </row>
    <row r="5" spans="1:12" x14ac:dyDescent="0.2">
      <c r="A5" s="75" t="s">
        <v>27</v>
      </c>
      <c r="C5" s="75">
        <v>487207200</v>
      </c>
      <c r="D5" s="75">
        <v>268481100</v>
      </c>
      <c r="E5" s="75">
        <v>182759800</v>
      </c>
      <c r="F5" s="75">
        <v>148687800</v>
      </c>
      <c r="G5" s="75">
        <v>116962200</v>
      </c>
      <c r="H5" s="75">
        <v>96428300</v>
      </c>
      <c r="I5" s="75">
        <v>62088900</v>
      </c>
      <c r="J5" s="75">
        <v>40774900</v>
      </c>
      <c r="K5" s="75">
        <v>27303600</v>
      </c>
      <c r="L5" s="75">
        <v>12289500</v>
      </c>
    </row>
    <row r="6" spans="1:12" x14ac:dyDescent="0.2">
      <c r="A6" s="75" t="s">
        <v>28</v>
      </c>
      <c r="C6" s="219">
        <v>0.81469999999999998</v>
      </c>
      <c r="D6" s="219">
        <v>0.46899999999999997</v>
      </c>
      <c r="E6" s="219">
        <v>0.22919999999999999</v>
      </c>
      <c r="F6" s="219">
        <v>0.2712</v>
      </c>
      <c r="G6" s="219">
        <v>0.21290000000000001</v>
      </c>
      <c r="H6" s="219">
        <v>0.55310000000000004</v>
      </c>
      <c r="I6" s="219">
        <v>0.52270000000000005</v>
      </c>
      <c r="J6" s="219">
        <v>0.49340000000000001</v>
      </c>
      <c r="K6" s="219">
        <v>1.2217</v>
      </c>
      <c r="L6" s="75" t="b">
        <v>0</v>
      </c>
    </row>
    <row r="7" spans="1:12" x14ac:dyDescent="0.2">
      <c r="A7" s="75" t="s">
        <v>29</v>
      </c>
      <c r="C7" s="75">
        <v>2790047965.0300002</v>
      </c>
      <c r="D7" s="75">
        <v>1948350527.23</v>
      </c>
      <c r="E7" s="75">
        <v>1571485350.5899999</v>
      </c>
      <c r="F7" s="75">
        <v>1344509487.5999999</v>
      </c>
      <c r="G7" s="75">
        <v>1048773863.1799999</v>
      </c>
      <c r="H7" s="75">
        <v>865025202.01999998</v>
      </c>
      <c r="I7" s="75">
        <v>635653688.94000006</v>
      </c>
      <c r="J7" s="75">
        <v>396933459.56999999</v>
      </c>
      <c r="K7" s="75">
        <v>403477408.08999997</v>
      </c>
      <c r="L7" s="75">
        <v>282759360.14999998</v>
      </c>
    </row>
    <row r="8" spans="1:12" x14ac:dyDescent="0.2">
      <c r="A8" s="75" t="s">
        <v>30</v>
      </c>
      <c r="B8" s="220">
        <v>0.39589999999999997</v>
      </c>
      <c r="C8" s="219">
        <v>0.432</v>
      </c>
      <c r="D8" s="219">
        <v>0.23980000000000001</v>
      </c>
      <c r="E8" s="219">
        <v>0.16880000000000001</v>
      </c>
      <c r="F8" s="219">
        <v>0.28199999999999997</v>
      </c>
      <c r="G8" s="219">
        <v>0.21240000000000001</v>
      </c>
      <c r="H8" s="219">
        <v>0.36080000000000001</v>
      </c>
      <c r="I8" s="219">
        <v>0.60140000000000005</v>
      </c>
      <c r="J8" s="219">
        <v>-1.6199999999999999E-2</v>
      </c>
      <c r="K8" s="219">
        <v>0.4269</v>
      </c>
      <c r="L8" s="75" t="b">
        <v>0</v>
      </c>
    </row>
    <row r="9" spans="1:12" x14ac:dyDescent="0.2">
      <c r="A9" s="75" t="s">
        <v>32</v>
      </c>
      <c r="C9" s="75">
        <v>6.07</v>
      </c>
      <c r="D9" s="75">
        <v>10.67</v>
      </c>
      <c r="E9" s="75">
        <v>5.52</v>
      </c>
      <c r="F9" s="75">
        <v>8.75</v>
      </c>
      <c r="G9" s="75">
        <v>7.68</v>
      </c>
      <c r="H9" s="75">
        <v>6.85</v>
      </c>
      <c r="I9" s="75">
        <v>11.33</v>
      </c>
      <c r="J9" s="75">
        <v>2.5</v>
      </c>
      <c r="K9" s="75">
        <v>2.75</v>
      </c>
      <c r="L9" s="75">
        <v>2.2200000000000002</v>
      </c>
    </row>
    <row r="10" spans="1:12" x14ac:dyDescent="0.2">
      <c r="A10" s="75" t="s">
        <v>33</v>
      </c>
      <c r="C10" s="219">
        <v>0.13420000000000001</v>
      </c>
      <c r="D10" s="219">
        <v>0.1633</v>
      </c>
      <c r="E10" s="219">
        <v>0.14580000000000001</v>
      </c>
      <c r="F10" s="219">
        <v>0.1341</v>
      </c>
      <c r="G10" s="219">
        <v>0.1149</v>
      </c>
      <c r="H10" s="219">
        <v>0.10299999999999999</v>
      </c>
      <c r="I10" s="219">
        <v>0.36720000000000003</v>
      </c>
      <c r="J10" s="219">
        <v>0.30580000000000002</v>
      </c>
      <c r="K10" s="219">
        <v>0.21260000000000001</v>
      </c>
      <c r="L10" s="219">
        <v>0.20760000000000001</v>
      </c>
    </row>
    <row r="11" spans="1:12" x14ac:dyDescent="0.2">
      <c r="A11" s="75" t="s">
        <v>34</v>
      </c>
      <c r="C11" s="219">
        <v>0.1258</v>
      </c>
      <c r="D11" s="219">
        <v>7.9799999999999996E-2</v>
      </c>
      <c r="E11" s="219">
        <v>0.1358</v>
      </c>
      <c r="F11" s="219">
        <v>0.12540000000000001</v>
      </c>
      <c r="G11" s="219">
        <v>0.10929999999999999</v>
      </c>
      <c r="H11" s="219">
        <v>9.8599999999999993E-2</v>
      </c>
      <c r="I11" s="219">
        <v>7.4300000000000005E-2</v>
      </c>
      <c r="J11" s="219">
        <v>0.30580000000000002</v>
      </c>
      <c r="K11" s="219">
        <v>0.19220000000000001</v>
      </c>
      <c r="L11" s="219">
        <v>0.19539999999999999</v>
      </c>
    </row>
    <row r="12" spans="1:12" x14ac:dyDescent="0.2">
      <c r="A12" s="75" t="s">
        <v>37</v>
      </c>
      <c r="C12" s="219">
        <v>0.43290000000000001</v>
      </c>
      <c r="D12" s="219">
        <v>0.32290000000000002</v>
      </c>
      <c r="E12" s="219">
        <v>0.26369999999999999</v>
      </c>
      <c r="F12" s="219">
        <v>0.25019999999999998</v>
      </c>
      <c r="G12" s="219">
        <v>0.21829999999999999</v>
      </c>
      <c r="H12" s="219">
        <v>0.2026</v>
      </c>
      <c r="I12" s="219">
        <v>0.1658</v>
      </c>
      <c r="J12" s="219">
        <v>0.44469999999999998</v>
      </c>
      <c r="K12" s="219">
        <v>0.51959999999999995</v>
      </c>
      <c r="L12" s="219">
        <v>0.61299999999999999</v>
      </c>
    </row>
    <row r="13" spans="1:12" x14ac:dyDescent="0.2">
      <c r="A13" s="75" t="s">
        <v>39</v>
      </c>
      <c r="C13" s="75">
        <v>3.08</v>
      </c>
      <c r="D13" s="75">
        <v>7.14</v>
      </c>
      <c r="E13" s="75">
        <v>2.3199999999999998</v>
      </c>
      <c r="F13" s="75">
        <v>4.84</v>
      </c>
      <c r="G13" s="75">
        <v>4.7300000000000004</v>
      </c>
      <c r="H13" s="75">
        <v>4.6100000000000003</v>
      </c>
      <c r="I13" s="75">
        <v>9.1199999999999992</v>
      </c>
      <c r="J13" s="75">
        <v>1</v>
      </c>
      <c r="K13" s="75">
        <v>2.0000000000000001E-4</v>
      </c>
      <c r="L13" s="75" t="b">
        <v>0</v>
      </c>
    </row>
    <row r="14" spans="1:12" x14ac:dyDescent="0.2">
      <c r="A14" s="75" t="s">
        <v>40</v>
      </c>
      <c r="C14" s="75">
        <v>1.8</v>
      </c>
      <c r="D14" s="75">
        <v>2.25</v>
      </c>
      <c r="E14" s="75">
        <v>1.96</v>
      </c>
      <c r="F14" s="75">
        <v>2.5499999999999998</v>
      </c>
      <c r="G14" s="75">
        <v>1.71</v>
      </c>
      <c r="H14" s="75">
        <v>1.1200000000000001</v>
      </c>
      <c r="I14" s="75">
        <v>1.1100000000000001</v>
      </c>
      <c r="J14" s="75">
        <v>0.45</v>
      </c>
      <c r="K14" s="75">
        <v>1.51</v>
      </c>
      <c r="L14" s="75">
        <v>1.03</v>
      </c>
    </row>
    <row r="15" spans="1:12" x14ac:dyDescent="0.2">
      <c r="A15" s="75" t="s">
        <v>41</v>
      </c>
      <c r="C15" s="75">
        <v>0.87</v>
      </c>
      <c r="D15" s="75">
        <v>0.57999999999999996</v>
      </c>
      <c r="E15" s="75">
        <v>0.68</v>
      </c>
      <c r="F15" s="75">
        <v>1.31</v>
      </c>
      <c r="G15" s="75">
        <v>1.19</v>
      </c>
      <c r="H15" s="75">
        <v>0.77</v>
      </c>
      <c r="I15" s="75">
        <v>1.26</v>
      </c>
      <c r="J15" s="75">
        <v>1.69</v>
      </c>
      <c r="K15" s="75">
        <v>1.95</v>
      </c>
      <c r="L15" s="75">
        <v>0.28999999999999998</v>
      </c>
    </row>
    <row r="16" spans="1:12" x14ac:dyDescent="0.2">
      <c r="A16" s="75" t="s">
        <v>42</v>
      </c>
      <c r="C16" s="219">
        <v>0.45319999999999999</v>
      </c>
      <c r="D16" s="219">
        <v>0.41899999999999998</v>
      </c>
      <c r="E16" s="219">
        <v>0.38040000000000002</v>
      </c>
      <c r="F16" s="219">
        <v>0.37130000000000002</v>
      </c>
      <c r="G16" s="219">
        <v>0.36099999999999999</v>
      </c>
      <c r="H16" s="219">
        <v>0.35959999999999998</v>
      </c>
      <c r="I16" s="219">
        <v>0.31169999999999998</v>
      </c>
      <c r="J16" s="219">
        <v>0.29349999999999998</v>
      </c>
      <c r="K16" s="219">
        <v>0.21859999999999999</v>
      </c>
      <c r="L16" s="219">
        <v>0.22950000000000001</v>
      </c>
    </row>
    <row r="17" spans="1:36" x14ac:dyDescent="0.2">
      <c r="A17" s="75" t="s">
        <v>44</v>
      </c>
      <c r="C17" s="75">
        <v>3.17</v>
      </c>
      <c r="D17" s="75">
        <v>3.17</v>
      </c>
      <c r="E17" s="75">
        <v>3.34</v>
      </c>
      <c r="F17" s="75">
        <v>3.66</v>
      </c>
      <c r="G17" s="75">
        <v>3.69</v>
      </c>
      <c r="H17" s="75">
        <v>4.0999999999999996</v>
      </c>
      <c r="I17" s="75">
        <v>4.5</v>
      </c>
      <c r="J17" s="75">
        <v>3.59</v>
      </c>
      <c r="K17" s="75">
        <v>4.62</v>
      </c>
      <c r="L17" s="75">
        <v>3.4</v>
      </c>
    </row>
    <row r="18" spans="1:36" x14ac:dyDescent="0.2">
      <c r="A18" s="75" t="s">
        <v>45</v>
      </c>
      <c r="C18" s="219">
        <v>0.1852</v>
      </c>
      <c r="D18" s="219">
        <v>0.1447</v>
      </c>
      <c r="E18" s="219">
        <v>0.12479999999999999</v>
      </c>
      <c r="F18" s="219">
        <v>0.1206</v>
      </c>
      <c r="G18" s="219">
        <v>0.1172</v>
      </c>
      <c r="H18" s="219">
        <v>0.1167</v>
      </c>
      <c r="I18" s="219">
        <v>0.1108</v>
      </c>
      <c r="J18" s="219">
        <v>0.1176</v>
      </c>
      <c r="K18" s="219">
        <v>6.7799999999999999E-2</v>
      </c>
      <c r="L18" s="219">
        <v>7.7600000000000002E-2</v>
      </c>
    </row>
    <row r="19" spans="1:36" x14ac:dyDescent="0.2">
      <c r="A19" s="218" t="s">
        <v>2800</v>
      </c>
      <c r="C19" s="218">
        <v>897786131.16999996</v>
      </c>
      <c r="D19" s="218">
        <v>877596498.14999998</v>
      </c>
      <c r="E19" s="218">
        <v>574826264.28999996</v>
      </c>
      <c r="F19" s="218">
        <v>386387948.44999999</v>
      </c>
      <c r="G19" s="218">
        <v>268355681.25999999</v>
      </c>
      <c r="H19" s="218">
        <v>183518824.05000001</v>
      </c>
      <c r="I19" s="218">
        <v>119471654.34</v>
      </c>
      <c r="J19" s="218">
        <v>105519073.76000001</v>
      </c>
      <c r="K19" s="218">
        <v>71596404.129999995</v>
      </c>
      <c r="L19" s="218">
        <v>64626739.140000001</v>
      </c>
    </row>
    <row r="20" spans="1:36" x14ac:dyDescent="0.2">
      <c r="A20" s="218" t="s">
        <v>2801</v>
      </c>
      <c r="C20" s="218">
        <f>C7/C19</f>
        <v>3.1076977780821742</v>
      </c>
      <c r="D20" s="218">
        <f>D7/D19</f>
        <v>2.2200983382877917</v>
      </c>
      <c r="E20" s="218">
        <f>E7/E19</f>
        <v>2.7338440294321438</v>
      </c>
      <c r="F20" s="218">
        <f t="shared" ref="F20:L20" si="0">F7/F19</f>
        <v>3.4796879483263292</v>
      </c>
      <c r="G20" s="218">
        <f t="shared" si="0"/>
        <v>3.9081485372537403</v>
      </c>
      <c r="H20" s="218">
        <f t="shared" si="0"/>
        <v>4.713550266561878</v>
      </c>
      <c r="I20" s="218">
        <f t="shared" si="0"/>
        <v>5.3205397753262584</v>
      </c>
      <c r="J20" s="218">
        <f t="shared" si="0"/>
        <v>3.7617223637956996</v>
      </c>
      <c r="K20" s="218">
        <f>K7/K19</f>
        <v>5.6354423520683037</v>
      </c>
      <c r="L20" s="218">
        <f t="shared" si="0"/>
        <v>4.3752688734219181</v>
      </c>
    </row>
    <row r="22" spans="1:36" s="82" customFormat="1" x14ac:dyDescent="0.2">
      <c r="A22" s="82" t="s">
        <v>23</v>
      </c>
      <c r="B22" s="82" t="s">
        <v>1880</v>
      </c>
      <c r="C22" s="82" t="s">
        <v>1881</v>
      </c>
      <c r="D22" s="82" t="s">
        <v>1882</v>
      </c>
      <c r="E22" s="82" t="s">
        <v>1883</v>
      </c>
      <c r="F22" s="82" t="s">
        <v>1884</v>
      </c>
      <c r="G22" s="82" t="s">
        <v>1885</v>
      </c>
      <c r="H22" s="82" t="s">
        <v>1886</v>
      </c>
      <c r="I22" s="82" t="s">
        <v>1887</v>
      </c>
      <c r="J22" s="82" t="s">
        <v>1888</v>
      </c>
      <c r="K22" s="82" t="s">
        <v>1889</v>
      </c>
      <c r="L22" s="82" t="s">
        <v>1890</v>
      </c>
      <c r="M22" s="82" t="s">
        <v>1891</v>
      </c>
      <c r="N22" s="82" t="s">
        <v>1892</v>
      </c>
      <c r="O22" s="82" t="s">
        <v>1893</v>
      </c>
      <c r="P22" s="82" t="s">
        <v>1894</v>
      </c>
      <c r="Q22" s="82" t="s">
        <v>1895</v>
      </c>
      <c r="R22" s="82" t="s">
        <v>1896</v>
      </c>
      <c r="S22" s="82" t="s">
        <v>1897</v>
      </c>
      <c r="T22" s="82" t="s">
        <v>1898</v>
      </c>
      <c r="U22" s="82" t="s">
        <v>1899</v>
      </c>
      <c r="V22" s="82" t="s">
        <v>1900</v>
      </c>
      <c r="W22" s="82" t="s">
        <v>1901</v>
      </c>
      <c r="X22" s="82" t="s">
        <v>1902</v>
      </c>
      <c r="Y22" s="82" t="s">
        <v>1903</v>
      </c>
      <c r="Z22" s="82" t="s">
        <v>1904</v>
      </c>
      <c r="AA22" s="82" t="s">
        <v>1905</v>
      </c>
      <c r="AB22" s="82" t="s">
        <v>1906</v>
      </c>
      <c r="AC22" s="82" t="s">
        <v>1907</v>
      </c>
      <c r="AD22" s="82" t="s">
        <v>1908</v>
      </c>
      <c r="AE22" s="82" t="s">
        <v>1909</v>
      </c>
      <c r="AF22" s="82" t="s">
        <v>1910</v>
      </c>
      <c r="AG22" s="82" t="s">
        <v>1911</v>
      </c>
      <c r="AH22" s="82" t="s">
        <v>1912</v>
      </c>
      <c r="AI22" s="82" t="s">
        <v>1913</v>
      </c>
      <c r="AJ22" s="82" t="s">
        <v>1914</v>
      </c>
    </row>
    <row r="23" spans="1:36" s="82" customFormat="1" x14ac:dyDescent="0.2">
      <c r="A23" s="83" t="s">
        <v>24</v>
      </c>
      <c r="B23" s="83">
        <v>0.16209999999999999</v>
      </c>
      <c r="C23" s="83">
        <v>0.13070000000000001</v>
      </c>
      <c r="D23" s="83">
        <v>0.14000000000000001</v>
      </c>
      <c r="E23" s="83">
        <v>0.3226</v>
      </c>
      <c r="F23" s="83">
        <v>0.2114</v>
      </c>
      <c r="G23" s="83">
        <v>0.17169999999999999</v>
      </c>
      <c r="H23" s="83">
        <v>0.12</v>
      </c>
      <c r="I23" s="83">
        <v>0.42680000000000001</v>
      </c>
      <c r="J23" s="83">
        <v>0.22459999999999999</v>
      </c>
      <c r="K23" s="83">
        <v>0.20019999999999999</v>
      </c>
      <c r="L23" s="83">
        <v>0.11</v>
      </c>
      <c r="M23" s="83">
        <v>0.2301</v>
      </c>
      <c r="N23" s="83">
        <v>0.2072</v>
      </c>
      <c r="O23" s="83">
        <v>0.2056</v>
      </c>
      <c r="P23" s="83">
        <v>0.2</v>
      </c>
      <c r="Q23" s="83">
        <v>0.34799999999999998</v>
      </c>
      <c r="R23" s="83">
        <v>0.31950000000000001</v>
      </c>
      <c r="S23" s="83">
        <v>0.27539999999999998</v>
      </c>
      <c r="T23" s="83">
        <v>0.16</v>
      </c>
      <c r="U23" s="83">
        <v>0.2616</v>
      </c>
      <c r="V23" s="83">
        <v>0.24149999999999999</v>
      </c>
      <c r="W23" s="83">
        <v>0.19969999999999999</v>
      </c>
      <c r="X23" s="83">
        <v>0.14000000000000001</v>
      </c>
      <c r="Y23" s="83">
        <v>0.22470000000000001</v>
      </c>
      <c r="Z23" s="83">
        <v>0.19420000000000001</v>
      </c>
      <c r="AA23" s="83">
        <v>0.1537</v>
      </c>
      <c r="AB23" s="83">
        <v>0.19</v>
      </c>
      <c r="AC23" s="83">
        <v>0.27229999999999999</v>
      </c>
      <c r="AD23" s="83" t="b">
        <v>0</v>
      </c>
      <c r="AE23" s="83" t="b">
        <v>0</v>
      </c>
      <c r="AF23" s="83">
        <v>0.12</v>
      </c>
      <c r="AG23" s="83" t="b">
        <v>0</v>
      </c>
      <c r="AH23" s="83" t="b">
        <v>0</v>
      </c>
      <c r="AI23" s="83" t="b">
        <v>0</v>
      </c>
      <c r="AJ23" s="83" t="b">
        <v>0</v>
      </c>
    </row>
    <row r="24" spans="1:36" s="82" customFormat="1" x14ac:dyDescent="0.2">
      <c r="A24" s="83" t="s">
        <v>25</v>
      </c>
      <c r="B24" s="83">
        <v>194857700</v>
      </c>
      <c r="C24" s="83">
        <v>157099300</v>
      </c>
      <c r="D24" s="83">
        <v>92450700</v>
      </c>
      <c r="E24" s="83">
        <v>215475200</v>
      </c>
      <c r="F24" s="83">
        <v>141203500</v>
      </c>
      <c r="G24" s="83">
        <v>114679900</v>
      </c>
      <c r="H24" s="83">
        <v>38627600</v>
      </c>
      <c r="I24" s="83">
        <v>142207100</v>
      </c>
      <c r="J24" s="83">
        <v>59102100</v>
      </c>
      <c r="K24" s="83">
        <v>52520900</v>
      </c>
      <c r="L24" s="83">
        <v>30004000</v>
      </c>
      <c r="M24" s="83">
        <v>60365800</v>
      </c>
      <c r="N24" s="83">
        <v>54350500</v>
      </c>
      <c r="O24" s="83">
        <v>53693300</v>
      </c>
      <c r="P24" s="83">
        <v>28330400</v>
      </c>
      <c r="Q24" s="83">
        <v>50485500</v>
      </c>
      <c r="R24" s="83">
        <v>46351400</v>
      </c>
      <c r="S24" s="83">
        <v>39650700</v>
      </c>
      <c r="T24" s="83">
        <v>22605900</v>
      </c>
      <c r="U24" s="83">
        <v>37666300</v>
      </c>
      <c r="V24" s="83">
        <v>34769100</v>
      </c>
      <c r="W24" s="83">
        <v>28751500</v>
      </c>
      <c r="X24" s="83">
        <v>19703300</v>
      </c>
      <c r="Y24" s="83">
        <v>32359000</v>
      </c>
      <c r="Z24" s="83">
        <v>27965300.000000004</v>
      </c>
      <c r="AA24" s="83">
        <v>22134899.999999996</v>
      </c>
      <c r="AB24" s="83">
        <v>14840400</v>
      </c>
      <c r="AC24" s="83">
        <v>21784200</v>
      </c>
      <c r="AD24" s="83">
        <v>20307500</v>
      </c>
      <c r="AE24" s="83">
        <v>15682600</v>
      </c>
      <c r="AF24" s="83">
        <v>9585500</v>
      </c>
      <c r="AG24" s="83">
        <v>18457000</v>
      </c>
      <c r="AH24" s="83" t="b">
        <v>0</v>
      </c>
      <c r="AI24" s="83" t="b">
        <v>0</v>
      </c>
      <c r="AJ24" s="83" t="b">
        <v>0</v>
      </c>
    </row>
    <row r="25" spans="1:36" s="82" customFormat="1" x14ac:dyDescent="0.2">
      <c r="A25" s="83" t="s">
        <v>26</v>
      </c>
      <c r="B25" s="83" t="s">
        <v>2137</v>
      </c>
      <c r="C25" s="83" t="s">
        <v>2138</v>
      </c>
      <c r="D25" s="83" t="s">
        <v>2139</v>
      </c>
      <c r="E25" s="83" t="s">
        <v>2140</v>
      </c>
      <c r="F25" s="83" t="s">
        <v>2141</v>
      </c>
      <c r="G25" s="83" t="s">
        <v>2142</v>
      </c>
      <c r="H25" s="83" t="s">
        <v>2143</v>
      </c>
      <c r="I25" s="83" t="s">
        <v>2144</v>
      </c>
      <c r="J25" s="83" t="s">
        <v>2145</v>
      </c>
      <c r="K25" s="83" t="s">
        <v>2146</v>
      </c>
      <c r="L25" s="83" t="s">
        <v>2147</v>
      </c>
      <c r="M25" s="83" t="s">
        <v>2148</v>
      </c>
      <c r="N25" s="83" t="s">
        <v>2149</v>
      </c>
      <c r="O25" s="83" t="s">
        <v>2150</v>
      </c>
      <c r="P25" s="83" t="s">
        <v>2151</v>
      </c>
      <c r="Q25" s="83" t="s">
        <v>2152</v>
      </c>
      <c r="R25" s="83" t="s">
        <v>2153</v>
      </c>
      <c r="S25" s="83" t="s">
        <v>2154</v>
      </c>
      <c r="T25" s="83" t="s">
        <v>2155</v>
      </c>
      <c r="U25" s="83" t="s">
        <v>2156</v>
      </c>
      <c r="V25" s="83" t="s">
        <v>2157</v>
      </c>
      <c r="W25" s="83" t="s">
        <v>2158</v>
      </c>
      <c r="X25" s="83" t="s">
        <v>2159</v>
      </c>
      <c r="Y25" s="83" t="s">
        <v>2160</v>
      </c>
      <c r="Z25" s="83" t="s">
        <v>2161</v>
      </c>
      <c r="AA25" s="83" t="s">
        <v>2162</v>
      </c>
      <c r="AB25" s="83" t="s">
        <v>2163</v>
      </c>
      <c r="AC25" s="83" t="s">
        <v>2164</v>
      </c>
      <c r="AD25" s="83" t="b">
        <v>0</v>
      </c>
      <c r="AE25" s="83" t="b">
        <v>0</v>
      </c>
      <c r="AF25" s="83" t="b">
        <v>0</v>
      </c>
      <c r="AG25" s="83" t="b">
        <v>0</v>
      </c>
      <c r="AH25" s="83" t="b">
        <v>0</v>
      </c>
      <c r="AI25" s="83" t="b">
        <v>0</v>
      </c>
      <c r="AJ25" s="83" t="b">
        <v>0</v>
      </c>
    </row>
    <row r="26" spans="1:36" s="82" customFormat="1" x14ac:dyDescent="0.2">
      <c r="A26" s="83" t="s">
        <v>27</v>
      </c>
      <c r="B26" s="83">
        <v>194769100</v>
      </c>
      <c r="C26" s="83">
        <v>143355200</v>
      </c>
      <c r="D26" s="83">
        <v>90563000</v>
      </c>
      <c r="E26" s="83">
        <v>204717100</v>
      </c>
      <c r="F26" s="83">
        <v>132489599.99999999</v>
      </c>
      <c r="G26" s="83">
        <v>112568900</v>
      </c>
      <c r="H26" s="83">
        <v>37431700</v>
      </c>
      <c r="I26" s="83">
        <v>128970900</v>
      </c>
      <c r="J26" s="83">
        <v>58471600</v>
      </c>
      <c r="K26" s="83">
        <v>51672200</v>
      </c>
      <c r="L26" s="83">
        <v>29366400</v>
      </c>
      <c r="M26" s="83">
        <v>52602100</v>
      </c>
      <c r="N26" s="83">
        <v>54975800</v>
      </c>
      <c r="O26" s="83">
        <v>47645300</v>
      </c>
      <c r="P26" s="83">
        <v>27536600</v>
      </c>
      <c r="Q26" s="83">
        <v>43658600</v>
      </c>
      <c r="R26" s="83">
        <v>45762200</v>
      </c>
      <c r="S26" s="83">
        <v>38046100</v>
      </c>
      <c r="T26" s="83">
        <v>21220900</v>
      </c>
      <c r="U26" s="83">
        <v>38027900</v>
      </c>
      <c r="V26" s="83">
        <v>34892000</v>
      </c>
      <c r="W26" s="83">
        <v>27569000</v>
      </c>
      <c r="X26" s="83">
        <v>16473200</v>
      </c>
      <c r="Y26" s="83">
        <v>31397300</v>
      </c>
      <c r="Z26" s="83">
        <v>27896200</v>
      </c>
      <c r="AA26" s="83">
        <v>22591700</v>
      </c>
      <c r="AB26" s="83">
        <v>14543000</v>
      </c>
      <c r="AC26" s="83">
        <v>17746700</v>
      </c>
      <c r="AD26" s="83">
        <v>19245100</v>
      </c>
      <c r="AE26" s="83">
        <v>25097100</v>
      </c>
      <c r="AF26" s="83" t="b">
        <v>0</v>
      </c>
      <c r="AG26" s="83">
        <v>40774900</v>
      </c>
      <c r="AH26" s="83" t="b">
        <v>0</v>
      </c>
      <c r="AI26" s="83" t="b">
        <v>0</v>
      </c>
      <c r="AJ26" s="83" t="b">
        <v>0</v>
      </c>
    </row>
    <row r="27" spans="1:36" s="82" customFormat="1" x14ac:dyDescent="0.2">
      <c r="A27" s="83" t="s">
        <v>28</v>
      </c>
      <c r="B27" s="83" t="s">
        <v>2165</v>
      </c>
      <c r="C27" s="83" t="s">
        <v>2166</v>
      </c>
      <c r="D27" s="83" t="s">
        <v>2167</v>
      </c>
      <c r="E27" s="83" t="s">
        <v>2168</v>
      </c>
      <c r="F27" s="83" t="s">
        <v>2169</v>
      </c>
      <c r="G27" s="83" t="s">
        <v>2170</v>
      </c>
      <c r="H27" s="83" t="s">
        <v>2171</v>
      </c>
      <c r="I27" s="83" t="s">
        <v>2172</v>
      </c>
      <c r="J27" s="83" t="s">
        <v>2173</v>
      </c>
      <c r="K27" s="83" t="s">
        <v>2174</v>
      </c>
      <c r="L27" s="83" t="s">
        <v>2175</v>
      </c>
      <c r="M27" s="83" t="s">
        <v>2176</v>
      </c>
      <c r="N27" s="83" t="s">
        <v>2177</v>
      </c>
      <c r="O27" s="83" t="s">
        <v>2178</v>
      </c>
      <c r="P27" s="83" t="s">
        <v>2179</v>
      </c>
      <c r="Q27" s="83" t="s">
        <v>2180</v>
      </c>
      <c r="R27" s="83" t="s">
        <v>2181</v>
      </c>
      <c r="S27" s="83" t="s">
        <v>2137</v>
      </c>
      <c r="T27" s="83" t="s">
        <v>2182</v>
      </c>
      <c r="U27" s="83" t="s">
        <v>2183</v>
      </c>
      <c r="V27" s="83" t="s">
        <v>2184</v>
      </c>
      <c r="W27" s="83" t="s">
        <v>2185</v>
      </c>
      <c r="X27" s="83" t="s">
        <v>2186</v>
      </c>
      <c r="Y27" s="83" t="s">
        <v>2187</v>
      </c>
      <c r="Z27" s="83" t="s">
        <v>2188</v>
      </c>
      <c r="AA27" s="83" t="s">
        <v>2189</v>
      </c>
      <c r="AB27" s="83" t="b">
        <v>0</v>
      </c>
      <c r="AC27" s="83" t="s">
        <v>2190</v>
      </c>
      <c r="AD27" s="83" t="b">
        <v>0</v>
      </c>
      <c r="AE27" s="83" t="b">
        <v>0</v>
      </c>
      <c r="AF27" s="83" t="b">
        <v>0</v>
      </c>
      <c r="AG27" s="83" t="b">
        <v>0</v>
      </c>
      <c r="AH27" s="83" t="b">
        <v>0</v>
      </c>
      <c r="AI27" s="83" t="b">
        <v>0</v>
      </c>
      <c r="AJ27" s="83" t="b">
        <v>0</v>
      </c>
    </row>
    <row r="28" spans="1:36" s="82" customFormat="1" x14ac:dyDescent="0.2">
      <c r="A28" s="83" t="s">
        <v>29</v>
      </c>
      <c r="B28" s="83">
        <v>996243325.17999995</v>
      </c>
      <c r="C28" s="83">
        <v>924141866.01999998</v>
      </c>
      <c r="D28" s="83">
        <v>653019098.15999997</v>
      </c>
      <c r="E28" s="83">
        <v>1034421676.29</v>
      </c>
      <c r="F28" s="83">
        <v>716343533.54999995</v>
      </c>
      <c r="G28" s="83">
        <v>671855664.41999996</v>
      </c>
      <c r="H28" s="83">
        <v>367427090.76999998</v>
      </c>
      <c r="I28" s="83">
        <v>790756705.54999995</v>
      </c>
      <c r="J28" s="83">
        <v>430604386.74000001</v>
      </c>
      <c r="K28" s="83">
        <v>423774670.13999999</v>
      </c>
      <c r="L28" s="83">
        <v>303214764.80000001</v>
      </c>
      <c r="M28" s="83">
        <v>485085708.33999997</v>
      </c>
      <c r="N28" s="83">
        <v>423266315.79000002</v>
      </c>
      <c r="O28" s="83">
        <v>387921394.00999999</v>
      </c>
      <c r="P28" s="83">
        <v>275211932.44999999</v>
      </c>
      <c r="Q28" s="83">
        <v>423944414.58999997</v>
      </c>
      <c r="R28" s="83">
        <v>376448326.54000002</v>
      </c>
      <c r="S28" s="83">
        <v>320460265.58999997</v>
      </c>
      <c r="T28" s="83">
        <v>223656480.88</v>
      </c>
      <c r="U28" s="83">
        <v>314841843.41000003</v>
      </c>
      <c r="V28" s="83">
        <v>298192209.76999998</v>
      </c>
      <c r="W28" s="83">
        <v>254251724.24000001</v>
      </c>
      <c r="X28" s="83">
        <v>181488085.75999999</v>
      </c>
      <c r="Y28" s="83">
        <v>252850657.78999999</v>
      </c>
      <c r="Z28" s="83">
        <v>250728288.27000001</v>
      </c>
      <c r="AA28" s="83">
        <v>216318291.78</v>
      </c>
      <c r="AB28" s="83">
        <v>145127964.18000001</v>
      </c>
      <c r="AC28" s="83">
        <v>199234966.49000001</v>
      </c>
      <c r="AD28" s="83">
        <v>187337280.03</v>
      </c>
      <c r="AE28" s="83">
        <v>154943681.44999999</v>
      </c>
      <c r="AF28" s="83">
        <v>94137760.969999999</v>
      </c>
      <c r="AG28" s="83">
        <v>124095312.02</v>
      </c>
      <c r="AH28" s="83" t="b">
        <v>0</v>
      </c>
      <c r="AI28" s="83" t="b">
        <v>0</v>
      </c>
      <c r="AJ28" s="83" t="b">
        <v>0</v>
      </c>
    </row>
    <row r="29" spans="1:36" s="82" customFormat="1" x14ac:dyDescent="0.2">
      <c r="A29" s="83" t="s">
        <v>30</v>
      </c>
      <c r="B29" s="83" t="s">
        <v>2191</v>
      </c>
      <c r="C29" s="83" t="s">
        <v>2192</v>
      </c>
      <c r="D29" s="83" t="s">
        <v>2193</v>
      </c>
      <c r="E29" s="83" t="s">
        <v>2194</v>
      </c>
      <c r="F29" s="83" t="s">
        <v>2195</v>
      </c>
      <c r="G29" s="83" t="s">
        <v>2196</v>
      </c>
      <c r="H29" s="83" t="s">
        <v>2197</v>
      </c>
      <c r="I29" s="83" t="s">
        <v>2198</v>
      </c>
      <c r="J29" s="83" t="s">
        <v>2199</v>
      </c>
      <c r="K29" s="83" t="s">
        <v>2200</v>
      </c>
      <c r="L29" s="83" t="s">
        <v>2201</v>
      </c>
      <c r="M29" s="83" t="s">
        <v>2202</v>
      </c>
      <c r="N29" s="83" t="s">
        <v>2050</v>
      </c>
      <c r="O29" s="83" t="s">
        <v>2203</v>
      </c>
      <c r="P29" s="83" t="s">
        <v>2204</v>
      </c>
      <c r="Q29" s="83" t="s">
        <v>2205</v>
      </c>
      <c r="R29" s="83" t="s">
        <v>2206</v>
      </c>
      <c r="S29" s="83" t="s">
        <v>2207</v>
      </c>
      <c r="T29" s="83" t="s">
        <v>2208</v>
      </c>
      <c r="U29" s="83" t="s">
        <v>2209</v>
      </c>
      <c r="V29" s="83" t="s">
        <v>2210</v>
      </c>
      <c r="W29" s="83" t="s">
        <v>2211</v>
      </c>
      <c r="X29" s="83" t="s">
        <v>2212</v>
      </c>
      <c r="Y29" s="83" t="s">
        <v>2213</v>
      </c>
      <c r="Z29" s="83" t="s">
        <v>2214</v>
      </c>
      <c r="AA29" s="83" t="s">
        <v>2215</v>
      </c>
      <c r="AB29" s="83" t="s">
        <v>2216</v>
      </c>
      <c r="AC29" s="83" t="s">
        <v>2217</v>
      </c>
      <c r="AD29" s="83" t="b">
        <v>0</v>
      </c>
      <c r="AE29" s="83" t="b">
        <v>0</v>
      </c>
      <c r="AF29" s="83" t="b">
        <v>0</v>
      </c>
      <c r="AG29" s="83" t="b">
        <v>0</v>
      </c>
      <c r="AH29" s="83" t="b">
        <v>0</v>
      </c>
      <c r="AI29" s="83" t="b">
        <v>0</v>
      </c>
      <c r="AJ29" s="83" t="b">
        <v>0</v>
      </c>
    </row>
    <row r="30" spans="1:36" s="82" customFormat="1" x14ac:dyDescent="0.2">
      <c r="A30" s="83" t="s">
        <v>32</v>
      </c>
      <c r="B30" s="83">
        <v>3.71</v>
      </c>
      <c r="C30" s="83">
        <v>3.55</v>
      </c>
      <c r="D30" s="83">
        <v>6.23</v>
      </c>
      <c r="E30" s="83">
        <v>6.07</v>
      </c>
      <c r="F30" s="83">
        <v>5.73</v>
      </c>
      <c r="G30" s="83">
        <v>5.53</v>
      </c>
      <c r="H30" s="83">
        <v>10.79</v>
      </c>
      <c r="I30" s="83">
        <v>10.67</v>
      </c>
      <c r="J30" s="83">
        <v>6.03</v>
      </c>
      <c r="K30" s="83">
        <v>5.8</v>
      </c>
      <c r="L30" s="83">
        <v>5.65</v>
      </c>
      <c r="M30" s="83">
        <v>5.52</v>
      </c>
      <c r="N30" s="83">
        <v>5.34</v>
      </c>
      <c r="O30" s="83">
        <v>5.12</v>
      </c>
      <c r="P30" s="83">
        <v>8.9700000000000006</v>
      </c>
      <c r="Q30" s="83">
        <v>8.75</v>
      </c>
      <c r="R30" s="83">
        <v>8.36</v>
      </c>
      <c r="S30" s="83">
        <v>8.1300000000000008</v>
      </c>
      <c r="T30" s="83">
        <v>7.85</v>
      </c>
      <c r="U30" s="83">
        <v>7.68</v>
      </c>
      <c r="V30" s="83">
        <v>7.4</v>
      </c>
      <c r="W30" s="83">
        <v>7.16</v>
      </c>
      <c r="X30" s="83">
        <v>7.11</v>
      </c>
      <c r="Y30" s="83">
        <v>6.85</v>
      </c>
      <c r="Z30" s="83">
        <v>6.63</v>
      </c>
      <c r="AA30" s="83">
        <v>6.43</v>
      </c>
      <c r="AB30" s="83">
        <v>11.51</v>
      </c>
      <c r="AC30" s="83">
        <v>11.33</v>
      </c>
      <c r="AD30" s="83">
        <v>3.26</v>
      </c>
      <c r="AE30" s="83">
        <v>2.92</v>
      </c>
      <c r="AF30" s="83" t="b">
        <v>0</v>
      </c>
      <c r="AG30" s="83">
        <v>2.5</v>
      </c>
      <c r="AH30" s="83" t="b">
        <v>0</v>
      </c>
      <c r="AI30" s="83">
        <v>2.75</v>
      </c>
      <c r="AJ30" s="83">
        <v>2.2200000000000002</v>
      </c>
    </row>
    <row r="31" spans="1:36" s="82" customFormat="1" x14ac:dyDescent="0.2">
      <c r="A31" s="83" t="s">
        <v>33</v>
      </c>
      <c r="B31" s="83" t="s">
        <v>2218</v>
      </c>
      <c r="C31" s="83" t="s">
        <v>2219</v>
      </c>
      <c r="D31" s="83" t="s">
        <v>2220</v>
      </c>
      <c r="E31" s="83" t="s">
        <v>1982</v>
      </c>
      <c r="F31" s="83" t="s">
        <v>2221</v>
      </c>
      <c r="G31" s="83" t="s">
        <v>2222</v>
      </c>
      <c r="H31" s="83" t="s">
        <v>2046</v>
      </c>
      <c r="I31" s="83" t="s">
        <v>2223</v>
      </c>
      <c r="J31" s="83" t="s">
        <v>2224</v>
      </c>
      <c r="K31" s="83" t="s">
        <v>2225</v>
      </c>
      <c r="L31" s="83" t="s">
        <v>2035</v>
      </c>
      <c r="M31" s="83" t="s">
        <v>2226</v>
      </c>
      <c r="N31" s="83" t="s">
        <v>2227</v>
      </c>
      <c r="O31" s="83" t="s">
        <v>2228</v>
      </c>
      <c r="P31" s="83" t="s">
        <v>2229</v>
      </c>
      <c r="Q31" s="83" t="s">
        <v>2008</v>
      </c>
      <c r="R31" s="83" t="s">
        <v>2230</v>
      </c>
      <c r="S31" s="83" t="s">
        <v>2231</v>
      </c>
      <c r="T31" s="83" t="s">
        <v>2232</v>
      </c>
      <c r="U31" s="83" t="s">
        <v>2004</v>
      </c>
      <c r="V31" s="83" t="s">
        <v>2233</v>
      </c>
      <c r="W31" s="83" t="s">
        <v>2234</v>
      </c>
      <c r="X31" s="83" t="s">
        <v>2235</v>
      </c>
      <c r="Y31" s="83" t="s">
        <v>2236</v>
      </c>
      <c r="Z31" s="83" t="s">
        <v>2237</v>
      </c>
      <c r="AA31" s="83" t="s">
        <v>2238</v>
      </c>
      <c r="AB31" s="83" t="s">
        <v>2239</v>
      </c>
      <c r="AC31" s="83" t="s">
        <v>2240</v>
      </c>
      <c r="AD31" s="83" t="s">
        <v>2241</v>
      </c>
      <c r="AE31" s="83" t="s">
        <v>2242</v>
      </c>
      <c r="AF31" s="83" t="s">
        <v>2243</v>
      </c>
      <c r="AG31" s="83" t="b">
        <v>0</v>
      </c>
      <c r="AH31" s="83" t="b">
        <v>0</v>
      </c>
      <c r="AI31" s="83" t="b">
        <v>0</v>
      </c>
      <c r="AJ31" s="83" t="b">
        <v>0</v>
      </c>
    </row>
    <row r="32" spans="1:36" s="82" customFormat="1" x14ac:dyDescent="0.2">
      <c r="A32" s="83" t="s">
        <v>34</v>
      </c>
      <c r="B32" s="83" t="s">
        <v>2244</v>
      </c>
      <c r="C32" s="83" t="s">
        <v>2245</v>
      </c>
      <c r="D32" s="83" t="s">
        <v>2000</v>
      </c>
      <c r="E32" s="83" t="s">
        <v>2246</v>
      </c>
      <c r="F32" s="83" t="s">
        <v>2247</v>
      </c>
      <c r="G32" s="83" t="s">
        <v>2019</v>
      </c>
      <c r="H32" s="83" t="s">
        <v>2248</v>
      </c>
      <c r="I32" s="83" t="s">
        <v>2249</v>
      </c>
      <c r="J32" s="83" t="s">
        <v>2250</v>
      </c>
      <c r="K32" s="83" t="s">
        <v>2236</v>
      </c>
      <c r="L32" s="83" t="s">
        <v>2251</v>
      </c>
      <c r="M32" s="83" t="s">
        <v>2252</v>
      </c>
      <c r="N32" s="83" t="s">
        <v>2253</v>
      </c>
      <c r="O32" s="83" t="s">
        <v>2230</v>
      </c>
      <c r="P32" s="83" t="s">
        <v>2254</v>
      </c>
      <c r="Q32" s="83" t="s">
        <v>2001</v>
      </c>
      <c r="R32" s="83" t="s">
        <v>2255</v>
      </c>
      <c r="S32" s="83" t="s">
        <v>2256</v>
      </c>
      <c r="T32" s="83" t="s">
        <v>2257</v>
      </c>
      <c r="U32" s="83" t="s">
        <v>2258</v>
      </c>
      <c r="V32" s="83" t="s">
        <v>2259</v>
      </c>
      <c r="W32" s="83" t="s">
        <v>2260</v>
      </c>
      <c r="X32" s="83" t="s">
        <v>2261</v>
      </c>
      <c r="Y32" s="83" t="s">
        <v>2262</v>
      </c>
      <c r="Z32" s="83" t="s">
        <v>2263</v>
      </c>
      <c r="AA32" s="83" t="s">
        <v>2238</v>
      </c>
      <c r="AB32" s="83" t="s">
        <v>2264</v>
      </c>
      <c r="AC32" s="83" t="s">
        <v>2265</v>
      </c>
      <c r="AD32" s="83" t="s">
        <v>2266</v>
      </c>
      <c r="AE32" s="83" t="b">
        <v>0</v>
      </c>
      <c r="AF32" s="83" t="b">
        <v>0</v>
      </c>
      <c r="AG32" s="83" t="b">
        <v>0</v>
      </c>
      <c r="AH32" s="83" t="b">
        <v>0</v>
      </c>
      <c r="AI32" s="83" t="b">
        <v>0</v>
      </c>
      <c r="AJ32" s="83" t="b">
        <v>0</v>
      </c>
    </row>
    <row r="33" spans="1:36" s="82" customFormat="1" x14ac:dyDescent="0.2">
      <c r="A33" s="83" t="s">
        <v>37</v>
      </c>
      <c r="B33" s="83" t="s">
        <v>2267</v>
      </c>
      <c r="C33" s="83" t="s">
        <v>2268</v>
      </c>
      <c r="D33" s="83" t="s">
        <v>2269</v>
      </c>
      <c r="E33" s="83" t="s">
        <v>2270</v>
      </c>
      <c r="F33" s="83" t="s">
        <v>2271</v>
      </c>
      <c r="G33" s="83" t="s">
        <v>2272</v>
      </c>
      <c r="H33" s="83" t="s">
        <v>2273</v>
      </c>
      <c r="I33" s="83" t="s">
        <v>2274</v>
      </c>
      <c r="J33" s="83" t="s">
        <v>2275</v>
      </c>
      <c r="K33" s="83" t="s">
        <v>1916</v>
      </c>
      <c r="L33" s="83" t="s">
        <v>2276</v>
      </c>
      <c r="M33" s="83" t="s">
        <v>2277</v>
      </c>
      <c r="N33" s="83" t="s">
        <v>2278</v>
      </c>
      <c r="O33" s="83" t="s">
        <v>2279</v>
      </c>
      <c r="P33" s="83" t="s">
        <v>2280</v>
      </c>
      <c r="Q33" s="83" t="s">
        <v>2281</v>
      </c>
      <c r="R33" s="83" t="s">
        <v>2282</v>
      </c>
      <c r="S33" s="83" t="s">
        <v>2283</v>
      </c>
      <c r="T33" s="83" t="s">
        <v>2284</v>
      </c>
      <c r="U33" s="83" t="s">
        <v>2285</v>
      </c>
      <c r="V33" s="83" t="s">
        <v>2286</v>
      </c>
      <c r="W33" s="83" t="s">
        <v>2287</v>
      </c>
      <c r="X33" s="83" t="s">
        <v>2288</v>
      </c>
      <c r="Y33" s="83" t="s">
        <v>2289</v>
      </c>
      <c r="Z33" s="83" t="s">
        <v>2290</v>
      </c>
      <c r="AA33" s="83" t="s">
        <v>2291</v>
      </c>
      <c r="AB33" s="83" t="s">
        <v>2292</v>
      </c>
      <c r="AC33" s="83" t="s">
        <v>2293</v>
      </c>
      <c r="AD33" s="83" t="s">
        <v>2294</v>
      </c>
      <c r="AE33" s="83" t="b">
        <v>0</v>
      </c>
      <c r="AF33" s="83" t="b">
        <v>0</v>
      </c>
      <c r="AG33" s="83" t="b">
        <v>0</v>
      </c>
      <c r="AH33" s="83" t="b">
        <v>0</v>
      </c>
      <c r="AI33" s="83" t="b">
        <v>0</v>
      </c>
      <c r="AJ33" s="83" t="b">
        <v>0</v>
      </c>
    </row>
    <row r="34" spans="1:36" s="82" customFormat="1" x14ac:dyDescent="0.2">
      <c r="A34" s="83" t="s">
        <v>39</v>
      </c>
      <c r="B34" s="83">
        <v>1.28</v>
      </c>
      <c r="C34" s="83">
        <v>1.29</v>
      </c>
      <c r="D34" s="83">
        <v>3.1</v>
      </c>
      <c r="E34" s="83">
        <v>3.08</v>
      </c>
      <c r="F34" s="83">
        <v>3.07</v>
      </c>
      <c r="G34" s="83">
        <v>3.08</v>
      </c>
      <c r="H34" s="83">
        <v>7.14</v>
      </c>
      <c r="I34" s="83">
        <v>7.14</v>
      </c>
      <c r="J34" s="83">
        <v>2.36</v>
      </c>
      <c r="K34" s="83">
        <v>2.36</v>
      </c>
      <c r="L34" s="83">
        <v>2.3199999999999998</v>
      </c>
      <c r="M34" s="83">
        <v>2.3199999999999998</v>
      </c>
      <c r="N34" s="83">
        <v>2.3199999999999998</v>
      </c>
      <c r="O34" s="83">
        <v>2.31</v>
      </c>
      <c r="P34" s="83">
        <v>4.87</v>
      </c>
      <c r="Q34" s="83">
        <v>4.84</v>
      </c>
      <c r="R34" s="83">
        <v>4.8</v>
      </c>
      <c r="S34" s="83">
        <v>4.7300000000000004</v>
      </c>
      <c r="T34" s="83">
        <v>4.7300000000000004</v>
      </c>
      <c r="U34" s="83">
        <v>4.7300000000000004</v>
      </c>
      <c r="V34" s="83">
        <v>4.7300000000000004</v>
      </c>
      <c r="W34" s="83">
        <v>4.7300000000000004</v>
      </c>
      <c r="X34" s="83">
        <v>4.7300000000000004</v>
      </c>
      <c r="Y34" s="83">
        <v>4.6100000000000003</v>
      </c>
      <c r="Z34" s="83">
        <v>4.6100000000000003</v>
      </c>
      <c r="AA34" s="83">
        <v>4.6100000000000003</v>
      </c>
      <c r="AB34" s="83">
        <v>9.1199999999999992</v>
      </c>
      <c r="AC34" s="83">
        <v>9.1199999999999992</v>
      </c>
      <c r="AD34" s="83">
        <v>1</v>
      </c>
      <c r="AE34" s="83">
        <v>1</v>
      </c>
      <c r="AF34" s="83" t="b">
        <v>0</v>
      </c>
      <c r="AG34" s="83">
        <v>1</v>
      </c>
      <c r="AH34" s="83" t="b">
        <v>0</v>
      </c>
      <c r="AI34" s="83">
        <v>2.0000000000000001E-4</v>
      </c>
      <c r="AJ34" s="83" t="b">
        <v>0</v>
      </c>
    </row>
    <row r="35" spans="1:36" s="82" customFormat="1" x14ac:dyDescent="0.2">
      <c r="A35" s="83" t="s">
        <v>40</v>
      </c>
      <c r="B35" s="83">
        <v>1.33</v>
      </c>
      <c r="C35" s="83">
        <v>1.1599999999999999</v>
      </c>
      <c r="D35" s="83">
        <v>1.94</v>
      </c>
      <c r="E35" s="83">
        <v>1.8</v>
      </c>
      <c r="F35" s="83">
        <v>1.52</v>
      </c>
      <c r="G35" s="83">
        <v>1.3</v>
      </c>
      <c r="H35" s="83">
        <v>2.37</v>
      </c>
      <c r="I35" s="83">
        <v>2.25</v>
      </c>
      <c r="J35" s="83">
        <v>2.4</v>
      </c>
      <c r="K35" s="83">
        <v>2.17</v>
      </c>
      <c r="L35" s="83">
        <v>2.08</v>
      </c>
      <c r="M35" s="83">
        <v>1.96</v>
      </c>
      <c r="N35" s="83">
        <v>1.82</v>
      </c>
      <c r="O35" s="83">
        <v>1.61</v>
      </c>
      <c r="P35" s="83">
        <v>2.74</v>
      </c>
      <c r="Q35" s="83">
        <v>2.5499999999999998</v>
      </c>
      <c r="R35" s="83">
        <v>2.2999999999999998</v>
      </c>
      <c r="S35" s="83">
        <v>2.15</v>
      </c>
      <c r="T35" s="83">
        <v>1.87</v>
      </c>
      <c r="U35" s="83">
        <v>1.71</v>
      </c>
      <c r="V35" s="83">
        <v>1.55</v>
      </c>
      <c r="W35" s="83">
        <v>1.31</v>
      </c>
      <c r="X35" s="83">
        <v>1.26</v>
      </c>
      <c r="Y35" s="83">
        <v>1.1200000000000001</v>
      </c>
      <c r="Z35" s="83">
        <v>0.96</v>
      </c>
      <c r="AA35" s="83">
        <v>0.76</v>
      </c>
      <c r="AB35" s="83">
        <v>1.3</v>
      </c>
      <c r="AC35" s="83">
        <v>1.1100000000000001</v>
      </c>
      <c r="AD35" s="83">
        <v>1.21</v>
      </c>
      <c r="AE35" s="83">
        <v>0.87</v>
      </c>
      <c r="AF35" s="83" t="b">
        <v>0</v>
      </c>
      <c r="AG35" s="83">
        <v>0.45</v>
      </c>
      <c r="AH35" s="83" t="b">
        <v>0</v>
      </c>
      <c r="AI35" s="83">
        <v>1.51</v>
      </c>
      <c r="AJ35" s="83">
        <v>1.03</v>
      </c>
    </row>
    <row r="36" spans="1:36" s="82" customFormat="1" x14ac:dyDescent="0.2">
      <c r="A36" s="83" t="s">
        <v>41</v>
      </c>
      <c r="B36" s="83">
        <v>0.18</v>
      </c>
      <c r="C36" s="83">
        <v>0.33</v>
      </c>
      <c r="D36" s="83">
        <v>-0.45</v>
      </c>
      <c r="E36" s="83">
        <v>0.56999999999999995</v>
      </c>
      <c r="F36" s="83">
        <v>0.19</v>
      </c>
      <c r="G36" s="83">
        <v>0.37</v>
      </c>
      <c r="H36" s="83">
        <v>-0.27</v>
      </c>
      <c r="I36" s="83">
        <v>0.47</v>
      </c>
      <c r="J36" s="83">
        <v>0.17</v>
      </c>
      <c r="K36" s="83">
        <v>0.3</v>
      </c>
      <c r="L36" s="83">
        <v>-0.37</v>
      </c>
      <c r="M36" s="83">
        <v>0.6</v>
      </c>
      <c r="N36" s="83">
        <v>0.08</v>
      </c>
      <c r="O36" s="83">
        <v>0.41</v>
      </c>
      <c r="P36" s="83">
        <v>-0.41</v>
      </c>
      <c r="Q36" s="83">
        <v>0.71</v>
      </c>
      <c r="R36" s="83">
        <v>0.49</v>
      </c>
      <c r="S36" s="83">
        <v>0.47</v>
      </c>
      <c r="T36" s="83">
        <v>-0.36</v>
      </c>
      <c r="U36" s="83">
        <v>0.46</v>
      </c>
      <c r="V36" s="83">
        <v>0.65</v>
      </c>
      <c r="W36" s="83">
        <v>0.19</v>
      </c>
      <c r="X36" s="83">
        <v>-0.11</v>
      </c>
      <c r="Y36" s="83">
        <v>0.37</v>
      </c>
      <c r="Z36" s="83">
        <v>0.09</v>
      </c>
      <c r="AA36" s="83">
        <v>0.26</v>
      </c>
      <c r="AB36" s="83">
        <v>0.05</v>
      </c>
      <c r="AC36" s="83">
        <v>0.69</v>
      </c>
      <c r="AD36" s="83">
        <v>0.31</v>
      </c>
      <c r="AE36" s="83" t="b">
        <v>0</v>
      </c>
      <c r="AF36" s="83" t="b">
        <v>0</v>
      </c>
      <c r="AG36" s="83" t="b">
        <v>0</v>
      </c>
      <c r="AH36" s="83" t="b">
        <v>0</v>
      </c>
      <c r="AI36" s="83" t="b">
        <v>0</v>
      </c>
      <c r="AJ36" s="83" t="b">
        <v>0</v>
      </c>
    </row>
    <row r="37" spans="1:36" s="82" customFormat="1" x14ac:dyDescent="0.2">
      <c r="A37" s="83" t="s">
        <v>42</v>
      </c>
      <c r="B37" s="83" t="s">
        <v>2295</v>
      </c>
      <c r="C37" s="83" t="s">
        <v>2296</v>
      </c>
      <c r="D37" s="83" t="s">
        <v>2297</v>
      </c>
      <c r="E37" s="83" t="s">
        <v>2298</v>
      </c>
      <c r="F37" s="83" t="s">
        <v>2299</v>
      </c>
      <c r="G37" s="83" t="s">
        <v>2300</v>
      </c>
      <c r="H37" s="83" t="s">
        <v>2301</v>
      </c>
      <c r="I37" s="83" t="s">
        <v>2302</v>
      </c>
      <c r="J37" s="83" t="s">
        <v>2303</v>
      </c>
      <c r="K37" s="83" t="s">
        <v>2304</v>
      </c>
      <c r="L37" s="83" t="s">
        <v>2305</v>
      </c>
      <c r="M37" s="83" t="s">
        <v>2306</v>
      </c>
      <c r="N37" s="83" t="s">
        <v>43</v>
      </c>
      <c r="O37" s="83" t="s">
        <v>2307</v>
      </c>
      <c r="P37" s="83" t="s">
        <v>2308</v>
      </c>
      <c r="Q37" s="83" t="s">
        <v>2309</v>
      </c>
      <c r="R37" s="83" t="s">
        <v>2310</v>
      </c>
      <c r="S37" s="83" t="s">
        <v>2311</v>
      </c>
      <c r="T37" s="83" t="s">
        <v>2312</v>
      </c>
      <c r="U37" s="83" t="s">
        <v>2313</v>
      </c>
      <c r="V37" s="83" t="s">
        <v>2314</v>
      </c>
      <c r="W37" s="83" t="s">
        <v>2315</v>
      </c>
      <c r="X37" s="83" t="s">
        <v>2316</v>
      </c>
      <c r="Y37" s="83" t="s">
        <v>2317</v>
      </c>
      <c r="Z37" s="83" t="s">
        <v>2318</v>
      </c>
      <c r="AA37" s="83" t="s">
        <v>2319</v>
      </c>
      <c r="AB37" s="83" t="s">
        <v>2320</v>
      </c>
      <c r="AC37" s="83" t="s">
        <v>2321</v>
      </c>
      <c r="AD37" s="83" t="s">
        <v>2322</v>
      </c>
      <c r="AE37" s="83" t="s">
        <v>2323</v>
      </c>
      <c r="AF37" s="83" t="s">
        <v>2324</v>
      </c>
      <c r="AG37" s="83" t="s">
        <v>2325</v>
      </c>
      <c r="AH37" s="83" t="s">
        <v>2326</v>
      </c>
      <c r="AI37" s="83" t="b">
        <v>0</v>
      </c>
      <c r="AJ37" s="83" t="b">
        <v>0</v>
      </c>
    </row>
    <row r="38" spans="1:36" s="82" customFormat="1" x14ac:dyDescent="0.2">
      <c r="A38" s="83" t="s">
        <v>44</v>
      </c>
      <c r="B38" s="83">
        <v>0.76</v>
      </c>
      <c r="C38" s="83">
        <v>0.87</v>
      </c>
      <c r="D38" s="83">
        <v>0.62</v>
      </c>
      <c r="E38" s="83">
        <v>1.01</v>
      </c>
      <c r="F38" s="83">
        <v>0.86</v>
      </c>
      <c r="G38" s="83">
        <v>0.81</v>
      </c>
      <c r="H38" s="83">
        <v>0.49</v>
      </c>
      <c r="I38" s="83">
        <v>1.3</v>
      </c>
      <c r="J38" s="83">
        <v>0.6</v>
      </c>
      <c r="K38" s="83">
        <v>0.69</v>
      </c>
      <c r="L38" s="83">
        <v>0.59</v>
      </c>
      <c r="M38" s="83">
        <v>1.26</v>
      </c>
      <c r="N38" s="83">
        <v>0.64</v>
      </c>
      <c r="O38" s="83">
        <v>0.81</v>
      </c>
      <c r="P38" s="83">
        <v>0.63</v>
      </c>
      <c r="Q38" s="83">
        <v>1.33</v>
      </c>
      <c r="R38" s="83">
        <v>0.95</v>
      </c>
      <c r="S38" s="83">
        <v>0.7</v>
      </c>
      <c r="T38" s="83">
        <v>0.69</v>
      </c>
      <c r="U38" s="83">
        <v>1.0900000000000001</v>
      </c>
      <c r="V38" s="83">
        <v>0.96</v>
      </c>
      <c r="W38" s="83">
        <v>0.92</v>
      </c>
      <c r="X38" s="83">
        <v>0.72</v>
      </c>
      <c r="Y38" s="83">
        <v>1</v>
      </c>
      <c r="Z38" s="83">
        <v>1.1000000000000001</v>
      </c>
      <c r="AA38" s="83">
        <v>1.1599999999999999</v>
      </c>
      <c r="AB38" s="83">
        <v>0.84</v>
      </c>
      <c r="AC38" s="83">
        <v>1.68</v>
      </c>
      <c r="AD38" s="83">
        <v>1.07</v>
      </c>
      <c r="AE38" s="83"/>
      <c r="AF38" s="83" t="b">
        <v>0</v>
      </c>
      <c r="AG38" s="83"/>
      <c r="AH38" s="83"/>
      <c r="AI38" s="83"/>
      <c r="AJ38" s="83"/>
    </row>
    <row r="39" spans="1:36" s="82" customFormat="1" x14ac:dyDescent="0.2">
      <c r="A39" s="83" t="s">
        <v>45</v>
      </c>
      <c r="B39" s="83" t="s">
        <v>2327</v>
      </c>
      <c r="C39" s="83" t="s">
        <v>2328</v>
      </c>
      <c r="D39" s="83" t="s">
        <v>2329</v>
      </c>
      <c r="E39" s="83" t="s">
        <v>46</v>
      </c>
      <c r="F39" s="83" t="s">
        <v>2330</v>
      </c>
      <c r="G39" s="83" t="s">
        <v>2331</v>
      </c>
      <c r="H39" s="83" t="s">
        <v>2332</v>
      </c>
      <c r="I39" s="83" t="s">
        <v>47</v>
      </c>
      <c r="J39" s="83" t="s">
        <v>2333</v>
      </c>
      <c r="K39" s="83" t="s">
        <v>2334</v>
      </c>
      <c r="L39" s="83" t="s">
        <v>2335</v>
      </c>
      <c r="M39" s="83" t="s">
        <v>48</v>
      </c>
      <c r="N39" s="83" t="s">
        <v>36</v>
      </c>
      <c r="O39" s="83" t="s">
        <v>2336</v>
      </c>
      <c r="P39" s="83" t="s">
        <v>2337</v>
      </c>
      <c r="Q39" s="83" t="s">
        <v>49</v>
      </c>
      <c r="R39" s="83" t="s">
        <v>2338</v>
      </c>
      <c r="S39" s="83" t="s">
        <v>2118</v>
      </c>
      <c r="T39" s="83" t="s">
        <v>2339</v>
      </c>
      <c r="U39" s="83" t="s">
        <v>50</v>
      </c>
      <c r="V39" s="83" t="s">
        <v>2340</v>
      </c>
      <c r="W39" s="83" t="s">
        <v>2341</v>
      </c>
      <c r="X39" s="83" t="s">
        <v>2342</v>
      </c>
      <c r="Y39" s="83" t="s">
        <v>51</v>
      </c>
      <c r="Z39" s="83" t="s">
        <v>2343</v>
      </c>
      <c r="AA39" s="83" t="s">
        <v>2344</v>
      </c>
      <c r="AB39" s="83" t="s">
        <v>2345</v>
      </c>
      <c r="AC39" s="83" t="s">
        <v>52</v>
      </c>
      <c r="AD39" s="83" t="s">
        <v>2346</v>
      </c>
      <c r="AE39" s="83" t="s">
        <v>2347</v>
      </c>
      <c r="AF39" s="83" t="s">
        <v>2348</v>
      </c>
      <c r="AG39" s="83" t="s">
        <v>53</v>
      </c>
      <c r="AH39" s="83" t="s">
        <v>2349</v>
      </c>
      <c r="AI39" s="83" t="s">
        <v>54</v>
      </c>
      <c r="AJ39" s="83" t="s">
        <v>55</v>
      </c>
    </row>
    <row r="41" spans="1:36" x14ac:dyDescent="0.2">
      <c r="U41" s="76">
        <f t="shared" ref="U41:AD41" si="1">SUM(U24:X24)</f>
        <v>120890200</v>
      </c>
      <c r="V41" s="76">
        <f t="shared" si="1"/>
        <v>115582900</v>
      </c>
      <c r="W41" s="76">
        <f t="shared" si="1"/>
        <v>108779100</v>
      </c>
      <c r="X41" s="76">
        <f t="shared" si="1"/>
        <v>102162500</v>
      </c>
      <c r="Y41" s="76">
        <f t="shared" si="1"/>
        <v>97299600</v>
      </c>
      <c r="Z41" s="76">
        <f t="shared" si="1"/>
        <v>86724800</v>
      </c>
      <c r="AA41" s="76">
        <f t="shared" si="1"/>
        <v>79067000</v>
      </c>
      <c r="AB41" s="76">
        <f t="shared" si="1"/>
        <v>72614700</v>
      </c>
      <c r="AC41" s="76">
        <f t="shared" si="1"/>
        <v>67359800</v>
      </c>
      <c r="AD41" s="76">
        <f t="shared" si="1"/>
        <v>64032600</v>
      </c>
    </row>
    <row r="42" spans="1:36" x14ac:dyDescent="0.2">
      <c r="U42" s="85">
        <f t="shared" ref="U42:Z42" si="2">U41/Y41-1</f>
        <v>0.24245320638522672</v>
      </c>
      <c r="V42" s="85">
        <f t="shared" si="2"/>
        <v>0.33275487519141</v>
      </c>
      <c r="W42" s="85">
        <f t="shared" si="2"/>
        <v>0.37578382890459983</v>
      </c>
      <c r="X42" s="85">
        <f t="shared" si="2"/>
        <v>0.40691209906534076</v>
      </c>
      <c r="Y42" s="85">
        <f t="shared" si="2"/>
        <v>0.44447578526064513</v>
      </c>
      <c r="Z42" s="85">
        <f t="shared" si="2"/>
        <v>0.35438511008455076</v>
      </c>
      <c r="AA42" s="76"/>
      <c r="AB42" s="76"/>
      <c r="AC42" s="76"/>
      <c r="AD42" s="76"/>
    </row>
    <row r="43" spans="1:36" x14ac:dyDescent="0.2">
      <c r="U43" s="76"/>
      <c r="V43" s="76"/>
      <c r="W43" s="76"/>
      <c r="X43" s="76"/>
      <c r="Y43" s="76"/>
      <c r="Z43" s="76"/>
      <c r="AA43" s="76"/>
      <c r="AB43" s="76"/>
      <c r="AC43" s="76"/>
      <c r="AD43" s="76"/>
    </row>
    <row r="44" spans="1:36" x14ac:dyDescent="0.2">
      <c r="U44" s="85"/>
      <c r="V44" s="85"/>
      <c r="W44" s="85"/>
      <c r="X44" s="85"/>
      <c r="Y44" s="85"/>
      <c r="Z44" s="85"/>
      <c r="AA44" s="76"/>
      <c r="AB44" s="76"/>
      <c r="AC44" s="76"/>
      <c r="AD44" s="76"/>
    </row>
    <row r="45" spans="1:36" x14ac:dyDescent="0.2">
      <c r="U45" s="85"/>
      <c r="V45" s="85"/>
      <c r="W45" s="85"/>
      <c r="X45" s="85"/>
      <c r="Y45" s="85"/>
      <c r="Z45" s="85"/>
      <c r="AA45" s="76"/>
      <c r="AB45" s="76"/>
      <c r="AC45" s="76"/>
      <c r="AD45" s="76"/>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pane xSplit="1" ySplit="1" topLeftCell="H2" activePane="bottomRight" state="frozen"/>
      <selection pane="topRight" activeCell="B1" sqref="B1"/>
      <selection pane="bottomLeft" activeCell="A2" sqref="A2"/>
      <selection pane="bottomRight" activeCell="P5" sqref="P5"/>
    </sheetView>
  </sheetViews>
  <sheetFormatPr baseColWidth="10" defaultRowHeight="15" x14ac:dyDescent="0.2"/>
  <cols>
    <col min="21" max="21" width="6.6640625" bestFit="1" customWidth="1"/>
  </cols>
  <sheetData>
    <row r="1" spans="1:21" x14ac:dyDescent="0.2">
      <c r="A1" s="74" t="s">
        <v>23</v>
      </c>
      <c r="B1" s="75" t="s">
        <v>24</v>
      </c>
      <c r="C1" s="75" t="s">
        <v>25</v>
      </c>
      <c r="D1" s="75" t="s">
        <v>26</v>
      </c>
      <c r="E1" s="75" t="s">
        <v>27</v>
      </c>
      <c r="F1" s="75" t="s">
        <v>28</v>
      </c>
      <c r="G1" s="75" t="s">
        <v>29</v>
      </c>
      <c r="H1" s="75" t="s">
        <v>30</v>
      </c>
      <c r="I1" s="75" t="s">
        <v>32</v>
      </c>
      <c r="J1" s="75" t="s">
        <v>33</v>
      </c>
      <c r="K1" s="75" t="s">
        <v>34</v>
      </c>
      <c r="L1" s="75" t="s">
        <v>37</v>
      </c>
      <c r="M1" s="75" t="s">
        <v>39</v>
      </c>
      <c r="N1" s="75" t="s">
        <v>40</v>
      </c>
      <c r="O1" s="75" t="s">
        <v>41</v>
      </c>
      <c r="P1" s="75" t="s">
        <v>42</v>
      </c>
      <c r="Q1" s="75" t="s">
        <v>44</v>
      </c>
      <c r="R1" s="75" t="s">
        <v>45</v>
      </c>
      <c r="S1" s="218" t="s">
        <v>2800</v>
      </c>
      <c r="T1" s="218" t="s">
        <v>2801</v>
      </c>
    </row>
    <row r="2" spans="1:21" x14ac:dyDescent="0.2">
      <c r="A2" s="74">
        <v>2008</v>
      </c>
      <c r="B2" s="75">
        <v>0.46</v>
      </c>
      <c r="C2" s="75">
        <v>27529600</v>
      </c>
      <c r="D2" s="219">
        <v>0.21779999999999999</v>
      </c>
      <c r="E2" s="75">
        <v>27303600</v>
      </c>
      <c r="F2" s="219">
        <v>1.2217</v>
      </c>
      <c r="G2" s="75">
        <v>403477408.08999997</v>
      </c>
      <c r="H2" s="219">
        <v>0.4269</v>
      </c>
      <c r="I2" s="75">
        <v>2.75</v>
      </c>
      <c r="J2" s="219">
        <v>0.21260000000000001</v>
      </c>
      <c r="K2" s="219">
        <v>0.19220000000000001</v>
      </c>
      <c r="L2" s="219">
        <v>0.51959999999999995</v>
      </c>
      <c r="M2" s="75">
        <v>2.0000000000000001E-4</v>
      </c>
      <c r="N2" s="75">
        <v>1.51</v>
      </c>
      <c r="O2" s="75">
        <v>1.95</v>
      </c>
      <c r="P2" s="219">
        <v>0.21859999999999999</v>
      </c>
      <c r="Q2" s="75">
        <v>4.62</v>
      </c>
      <c r="R2" s="219">
        <v>6.7799999999999999E-2</v>
      </c>
      <c r="S2" s="218">
        <v>71596404.129999995</v>
      </c>
      <c r="T2" s="221">
        <f>G2/S2</f>
        <v>5.6354423520683037</v>
      </c>
    </row>
    <row r="3" spans="1:21" x14ac:dyDescent="0.2">
      <c r="A3" s="74">
        <v>2009</v>
      </c>
      <c r="B3" s="75">
        <v>0.76</v>
      </c>
      <c r="C3" s="75">
        <v>45802299.999999993</v>
      </c>
      <c r="D3" s="219">
        <v>0.66369999999999996</v>
      </c>
      <c r="E3" s="75">
        <v>40774900</v>
      </c>
      <c r="F3" s="219">
        <v>0.49340000000000001</v>
      </c>
      <c r="G3" s="75">
        <v>396933459.56999999</v>
      </c>
      <c r="H3" s="219">
        <v>-1.6199999999999999E-2</v>
      </c>
      <c r="I3" s="75">
        <v>2.5</v>
      </c>
      <c r="J3" s="219">
        <v>0.30580000000000002</v>
      </c>
      <c r="K3" s="219">
        <v>0.30580000000000002</v>
      </c>
      <c r="L3" s="219">
        <v>0.44469999999999998</v>
      </c>
      <c r="M3" s="75">
        <v>1</v>
      </c>
      <c r="N3" s="75">
        <v>0.45</v>
      </c>
      <c r="O3" s="75">
        <v>1.69</v>
      </c>
      <c r="P3" s="219">
        <v>0.29349999999999998</v>
      </c>
      <c r="Q3" s="75">
        <v>3.59</v>
      </c>
      <c r="R3" s="219">
        <v>0.1176</v>
      </c>
      <c r="S3" s="218">
        <v>105519073.76000001</v>
      </c>
      <c r="T3" s="221">
        <f>G3/S3</f>
        <v>3.7617223637956996</v>
      </c>
      <c r="U3" s="242"/>
    </row>
    <row r="4" spans="1:21" x14ac:dyDescent="0.2">
      <c r="A4" s="74">
        <v>2010</v>
      </c>
      <c r="B4" s="75">
        <v>1.1200000000000001</v>
      </c>
      <c r="C4" s="75">
        <v>67359800</v>
      </c>
      <c r="D4" s="219">
        <v>0.47070000000000001</v>
      </c>
      <c r="E4" s="75">
        <v>62088900</v>
      </c>
      <c r="F4" s="219">
        <v>0.52270000000000005</v>
      </c>
      <c r="G4" s="75">
        <v>635653688.94000006</v>
      </c>
      <c r="H4" s="219">
        <v>0.60140000000000005</v>
      </c>
      <c r="I4" s="75">
        <v>11.33</v>
      </c>
      <c r="J4" s="219">
        <v>0.36720000000000003</v>
      </c>
      <c r="K4" s="219">
        <v>7.4300000000000005E-2</v>
      </c>
      <c r="L4" s="219">
        <v>0.1658</v>
      </c>
      <c r="M4" s="75">
        <v>9.1199999999999992</v>
      </c>
      <c r="N4" s="75">
        <v>1.1100000000000001</v>
      </c>
      <c r="O4" s="75">
        <v>1.26</v>
      </c>
      <c r="P4" s="219">
        <v>0.31169999999999998</v>
      </c>
      <c r="Q4" s="75">
        <v>4.5</v>
      </c>
      <c r="R4" s="219">
        <v>0.1108</v>
      </c>
      <c r="S4" s="218">
        <v>119471654.34</v>
      </c>
      <c r="T4" s="221">
        <f>G4/S4</f>
        <v>5.3205397753262584</v>
      </c>
      <c r="U4" s="242"/>
    </row>
    <row r="5" spans="1:21" x14ac:dyDescent="0.2">
      <c r="A5" s="74">
        <v>2011</v>
      </c>
      <c r="B5" s="75">
        <v>0.68</v>
      </c>
      <c r="C5" s="75">
        <v>97299500</v>
      </c>
      <c r="D5" s="219">
        <v>0.44450000000000001</v>
      </c>
      <c r="E5" s="75">
        <v>96428300</v>
      </c>
      <c r="F5" s="219">
        <v>0.55310000000000004</v>
      </c>
      <c r="G5" s="75">
        <v>865025202.01999998</v>
      </c>
      <c r="H5" s="219">
        <v>0.36080000000000001</v>
      </c>
      <c r="I5" s="75">
        <v>6.85</v>
      </c>
      <c r="J5" s="219">
        <v>0.10299999999999999</v>
      </c>
      <c r="K5" s="219">
        <v>9.8599999999999993E-2</v>
      </c>
      <c r="L5" s="219">
        <v>0.2026</v>
      </c>
      <c r="M5" s="75">
        <v>4.6100000000000003</v>
      </c>
      <c r="N5" s="75">
        <v>1.1200000000000001</v>
      </c>
      <c r="O5" s="75">
        <v>0.77</v>
      </c>
      <c r="P5" s="219">
        <v>0.35959999999999998</v>
      </c>
      <c r="Q5" s="75">
        <v>4.0999999999999996</v>
      </c>
      <c r="R5" s="219">
        <v>0.1167</v>
      </c>
      <c r="S5" s="218">
        <v>183518824.05000001</v>
      </c>
      <c r="T5" s="221">
        <f>G5/S5</f>
        <v>4.713550266561878</v>
      </c>
      <c r="U5" s="242"/>
    </row>
    <row r="6" spans="1:21" x14ac:dyDescent="0.2">
      <c r="A6" s="74">
        <v>2012</v>
      </c>
      <c r="B6" s="75">
        <v>0.84</v>
      </c>
      <c r="C6" s="75">
        <v>120890200</v>
      </c>
      <c r="D6" s="219">
        <v>0.24249999999999999</v>
      </c>
      <c r="E6" s="75">
        <v>116962200</v>
      </c>
      <c r="F6" s="219">
        <v>0.21290000000000001</v>
      </c>
      <c r="G6" s="75">
        <v>1048773863.1799999</v>
      </c>
      <c r="H6" s="219">
        <v>0.21240000000000001</v>
      </c>
      <c r="I6" s="75">
        <v>7.68</v>
      </c>
      <c r="J6" s="219">
        <v>0.1149</v>
      </c>
      <c r="K6" s="219">
        <v>0.10929999999999999</v>
      </c>
      <c r="L6" s="219">
        <v>0.21829999999999999</v>
      </c>
      <c r="M6" s="75">
        <v>4.7300000000000004</v>
      </c>
      <c r="N6" s="75">
        <v>1.71</v>
      </c>
      <c r="O6" s="75">
        <v>1.19</v>
      </c>
      <c r="P6" s="219">
        <v>0.36099999999999999</v>
      </c>
      <c r="Q6" s="75">
        <v>3.69</v>
      </c>
      <c r="R6" s="219">
        <v>0.1172</v>
      </c>
      <c r="S6" s="218">
        <v>268355681.25999999</v>
      </c>
      <c r="T6" s="221">
        <f>G6/S6</f>
        <v>3.9081485372537403</v>
      </c>
      <c r="U6" s="242"/>
    </row>
    <row r="7" spans="1:21" x14ac:dyDescent="0.2">
      <c r="A7" s="74">
        <v>2013</v>
      </c>
      <c r="B7" s="75">
        <v>1.1000000000000001</v>
      </c>
      <c r="C7" s="75">
        <v>159093500</v>
      </c>
      <c r="D7" s="219">
        <v>0.316</v>
      </c>
      <c r="E7" s="75">
        <v>148687800</v>
      </c>
      <c r="F7" s="219">
        <v>0.2712</v>
      </c>
      <c r="G7" s="75">
        <v>1344509487.5999999</v>
      </c>
      <c r="H7" s="219">
        <v>0.28199999999999997</v>
      </c>
      <c r="I7" s="75">
        <v>8.75</v>
      </c>
      <c r="J7" s="219">
        <v>0.1341</v>
      </c>
      <c r="K7" s="219">
        <v>0.12540000000000001</v>
      </c>
      <c r="L7" s="219">
        <v>0.25019999999999998</v>
      </c>
      <c r="M7" s="75">
        <v>4.84</v>
      </c>
      <c r="N7" s="75">
        <v>2.5499999999999998</v>
      </c>
      <c r="O7" s="75">
        <v>1.31</v>
      </c>
      <c r="P7" s="219">
        <v>0.37130000000000002</v>
      </c>
      <c r="Q7" s="75">
        <v>3.66</v>
      </c>
      <c r="R7" s="219">
        <v>0.1206</v>
      </c>
      <c r="S7" s="218">
        <v>386387948.44999999</v>
      </c>
      <c r="T7" s="221">
        <f>G7/S7</f>
        <v>3.4796879483263292</v>
      </c>
      <c r="U7" s="242"/>
    </row>
    <row r="8" spans="1:21" x14ac:dyDescent="0.2">
      <c r="A8" s="74">
        <v>2014</v>
      </c>
      <c r="B8" s="75">
        <v>0.76</v>
      </c>
      <c r="C8" s="75">
        <v>196740000</v>
      </c>
      <c r="D8" s="219">
        <v>0.2366</v>
      </c>
      <c r="E8" s="75">
        <v>182759800</v>
      </c>
      <c r="F8" s="219">
        <v>0.22919999999999999</v>
      </c>
      <c r="G8" s="75">
        <v>1571485350.5899999</v>
      </c>
      <c r="H8" s="219">
        <v>0.16880000000000001</v>
      </c>
      <c r="I8" s="75">
        <v>5.52</v>
      </c>
      <c r="J8" s="219">
        <v>0.14580000000000001</v>
      </c>
      <c r="K8" s="219">
        <v>0.1358</v>
      </c>
      <c r="L8" s="219">
        <v>0.26369999999999999</v>
      </c>
      <c r="M8" s="75">
        <v>2.3199999999999998</v>
      </c>
      <c r="N8" s="75">
        <v>1.96</v>
      </c>
      <c r="O8" s="75">
        <v>0.68</v>
      </c>
      <c r="P8" s="219">
        <v>0.38040000000000002</v>
      </c>
      <c r="Q8" s="75">
        <v>3.34</v>
      </c>
      <c r="R8" s="219">
        <v>0.12479999999999999</v>
      </c>
      <c r="S8" s="218">
        <v>574826264.28999996</v>
      </c>
      <c r="T8" s="221">
        <f>G8/S8</f>
        <v>2.7338440294321438</v>
      </c>
      <c r="U8" s="242"/>
    </row>
    <row r="9" spans="1:21" x14ac:dyDescent="0.2">
      <c r="A9" s="74">
        <v>2015</v>
      </c>
      <c r="B9" s="75">
        <v>1.08</v>
      </c>
      <c r="C9" s="75">
        <v>283834100</v>
      </c>
      <c r="D9" s="219">
        <v>0.44269999999999998</v>
      </c>
      <c r="E9" s="75">
        <v>268481100</v>
      </c>
      <c r="F9" s="219">
        <v>0.46899999999999997</v>
      </c>
      <c r="G9" s="75">
        <v>1948350527.23</v>
      </c>
      <c r="H9" s="219">
        <v>0.23980000000000001</v>
      </c>
      <c r="I9" s="75">
        <v>10.67</v>
      </c>
      <c r="J9" s="219">
        <v>0.1633</v>
      </c>
      <c r="K9" s="219">
        <v>7.9799999999999996E-2</v>
      </c>
      <c r="L9" s="219">
        <v>0.32290000000000002</v>
      </c>
      <c r="M9" s="75">
        <v>7.14</v>
      </c>
      <c r="N9" s="75">
        <v>2.25</v>
      </c>
      <c r="O9" s="75">
        <v>0.57999999999999996</v>
      </c>
      <c r="P9" s="219">
        <v>0.41899999999999998</v>
      </c>
      <c r="Q9" s="75">
        <v>3.17</v>
      </c>
      <c r="R9" s="219">
        <v>0.1447</v>
      </c>
      <c r="S9" s="218">
        <v>877596498.14999998</v>
      </c>
      <c r="T9" s="221">
        <f>G9/S9</f>
        <v>2.2200983382877917</v>
      </c>
      <c r="U9" s="242"/>
    </row>
    <row r="10" spans="1:21" x14ac:dyDescent="0.2">
      <c r="A10" s="74">
        <v>2016</v>
      </c>
      <c r="B10" s="75">
        <v>0.77</v>
      </c>
      <c r="C10" s="75">
        <v>509986100</v>
      </c>
      <c r="D10" s="219">
        <v>0.79679999999999995</v>
      </c>
      <c r="E10" s="75">
        <v>487207200</v>
      </c>
      <c r="F10" s="219">
        <v>0.81469999999999998</v>
      </c>
      <c r="G10" s="75">
        <v>2790047965.0300002</v>
      </c>
      <c r="H10" s="219">
        <v>0.432</v>
      </c>
      <c r="I10" s="75">
        <v>6.07</v>
      </c>
      <c r="J10" s="219">
        <v>0.13420000000000001</v>
      </c>
      <c r="K10" s="219">
        <v>0.1258</v>
      </c>
      <c r="L10" s="219">
        <v>0.43290000000000001</v>
      </c>
      <c r="M10" s="75">
        <v>3.08</v>
      </c>
      <c r="N10" s="75">
        <v>1.8</v>
      </c>
      <c r="O10" s="75">
        <v>0.87</v>
      </c>
      <c r="P10" s="219">
        <v>0.45319999999999999</v>
      </c>
      <c r="Q10" s="75">
        <v>3.17</v>
      </c>
      <c r="R10" s="219">
        <v>0.1852</v>
      </c>
      <c r="S10" s="218">
        <v>897786131.16999996</v>
      </c>
      <c r="T10" s="221">
        <f>G10/S10</f>
        <v>3.1076977780821742</v>
      </c>
      <c r="U10" s="242"/>
    </row>
    <row r="11" spans="1:21" x14ac:dyDescent="0.2">
      <c r="A11" s="74">
        <v>2017</v>
      </c>
      <c r="B11" s="74"/>
      <c r="C11" s="74"/>
      <c r="D11" s="220">
        <v>0.3357</v>
      </c>
      <c r="E11" s="74"/>
      <c r="F11" s="74"/>
      <c r="G11" s="74"/>
      <c r="H11" s="220">
        <v>0.39589999999999997</v>
      </c>
      <c r="I11" s="74"/>
      <c r="J11" s="74"/>
      <c r="K11" s="74"/>
      <c r="L11" s="74"/>
      <c r="M11" s="74"/>
      <c r="N11" s="74"/>
      <c r="O11" s="74"/>
      <c r="P11" s="74"/>
      <c r="Q11" s="74"/>
      <c r="R11" s="74"/>
      <c r="S11" s="74"/>
      <c r="T11" s="74"/>
    </row>
  </sheetData>
  <sortState ref="A2:T12">
    <sortCondition ref="A1"/>
  </sortState>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workbookViewId="0">
      <pane xSplit="1" ySplit="1" topLeftCell="G2" activePane="bottomRight" state="frozen"/>
      <selection pane="topRight" activeCell="B1" sqref="B1"/>
      <selection pane="bottomLeft" activeCell="A2" sqref="A2"/>
      <selection pane="bottomRight" activeCell="P3" sqref="P3"/>
    </sheetView>
  </sheetViews>
  <sheetFormatPr baseColWidth="10" defaultRowHeight="15" x14ac:dyDescent="0.2"/>
  <sheetData>
    <row r="1" spans="1:20" x14ac:dyDescent="0.2">
      <c r="A1" s="76" t="s">
        <v>23</v>
      </c>
      <c r="B1" s="77" t="s">
        <v>24</v>
      </c>
      <c r="C1" s="77" t="s">
        <v>25</v>
      </c>
      <c r="D1" s="77" t="s">
        <v>26</v>
      </c>
      <c r="E1" s="77" t="s">
        <v>27</v>
      </c>
      <c r="F1" s="77" t="s">
        <v>28</v>
      </c>
      <c r="G1" s="77" t="s">
        <v>29</v>
      </c>
      <c r="H1" s="77" t="s">
        <v>30</v>
      </c>
      <c r="I1" s="77" t="s">
        <v>32</v>
      </c>
      <c r="J1" s="77" t="s">
        <v>33</v>
      </c>
      <c r="K1" s="77" t="s">
        <v>34</v>
      </c>
      <c r="L1" s="77" t="s">
        <v>37</v>
      </c>
      <c r="M1" s="77" t="s">
        <v>39</v>
      </c>
      <c r="N1" s="77" t="s">
        <v>40</v>
      </c>
      <c r="O1" s="77" t="s">
        <v>41</v>
      </c>
      <c r="P1" s="77" t="s">
        <v>42</v>
      </c>
      <c r="Q1" s="77" t="s">
        <v>44</v>
      </c>
      <c r="R1" s="77" t="s">
        <v>45</v>
      </c>
      <c r="S1" s="218" t="s">
        <v>2800</v>
      </c>
      <c r="T1" s="218" t="s">
        <v>2801</v>
      </c>
    </row>
    <row r="2" spans="1:20" x14ac:dyDescent="0.2">
      <c r="A2" s="76">
        <v>2008</v>
      </c>
      <c r="B2" s="77">
        <v>0.46</v>
      </c>
      <c r="C2" s="77">
        <v>27475300.000000004</v>
      </c>
      <c r="D2" s="77" t="s">
        <v>65</v>
      </c>
      <c r="E2" s="77">
        <v>26220500</v>
      </c>
      <c r="F2" s="222">
        <v>0.2014</v>
      </c>
      <c r="G2" s="77">
        <v>413571218.56999999</v>
      </c>
      <c r="H2" s="222">
        <v>0.13880000000000001</v>
      </c>
      <c r="I2" s="77">
        <v>2.5099999999999998</v>
      </c>
      <c r="J2" s="77" t="s">
        <v>94</v>
      </c>
      <c r="K2" s="77" t="s">
        <v>105</v>
      </c>
      <c r="L2" s="77" t="s">
        <v>116</v>
      </c>
      <c r="M2" s="77">
        <v>0.15</v>
      </c>
      <c r="N2" s="77">
        <v>1.1499999999999999</v>
      </c>
      <c r="O2" s="77">
        <v>0.56000000000000005</v>
      </c>
      <c r="P2" s="222">
        <v>0.19339999999999999</v>
      </c>
      <c r="Q2" s="77">
        <v>4.24</v>
      </c>
      <c r="R2" s="77" t="s">
        <v>137</v>
      </c>
      <c r="S2" s="218">
        <v>64930847.759999998</v>
      </c>
      <c r="T2" s="221">
        <f>G2/S2</f>
        <v>6.3694104241278122</v>
      </c>
    </row>
    <row r="3" spans="1:20" x14ac:dyDescent="0.2">
      <c r="A3" s="76">
        <v>2009</v>
      </c>
      <c r="B3" s="77">
        <v>0.78</v>
      </c>
      <c r="C3" s="77">
        <v>47092400</v>
      </c>
      <c r="D3" s="77" t="s">
        <v>64</v>
      </c>
      <c r="E3" s="77">
        <v>44464700</v>
      </c>
      <c r="F3" s="222">
        <v>0.69579999999999997</v>
      </c>
      <c r="G3" s="77">
        <v>447477858.08999997</v>
      </c>
      <c r="H3" s="222">
        <v>8.2000000000000003E-2</v>
      </c>
      <c r="I3" s="77">
        <v>2.41</v>
      </c>
      <c r="J3" s="77" t="s">
        <v>93</v>
      </c>
      <c r="K3" s="77" t="s">
        <v>104</v>
      </c>
      <c r="L3" s="77" t="s">
        <v>115</v>
      </c>
      <c r="M3" s="77">
        <v>0.33</v>
      </c>
      <c r="N3" s="77">
        <v>0.96</v>
      </c>
      <c r="O3" s="77">
        <v>1.17</v>
      </c>
      <c r="P3" s="222">
        <v>0.2472</v>
      </c>
      <c r="Q3" s="77">
        <v>3.96</v>
      </c>
      <c r="R3" s="77" t="s">
        <v>136</v>
      </c>
      <c r="S3" s="218">
        <v>65274154.670000002</v>
      </c>
      <c r="T3" s="221">
        <f>G3/S3</f>
        <v>6.8553604462940791</v>
      </c>
    </row>
    <row r="4" spans="1:20" x14ac:dyDescent="0.2">
      <c r="A4" s="76">
        <v>2010</v>
      </c>
      <c r="B4" s="77">
        <v>0.99</v>
      </c>
      <c r="C4" s="77">
        <v>59181400</v>
      </c>
      <c r="D4" s="77" t="s">
        <v>63</v>
      </c>
      <c r="E4" s="77">
        <v>50060200.000000007</v>
      </c>
      <c r="F4" s="222">
        <v>0.1258</v>
      </c>
      <c r="G4" s="77">
        <v>567426650.02999997</v>
      </c>
      <c r="H4" s="222">
        <v>0.2681</v>
      </c>
      <c r="I4" s="77">
        <v>9.6999999999999993</v>
      </c>
      <c r="J4" s="77" t="s">
        <v>92</v>
      </c>
      <c r="K4" s="77" t="s">
        <v>103</v>
      </c>
      <c r="L4" s="77" t="s">
        <v>114</v>
      </c>
      <c r="M4" s="77">
        <v>7.64</v>
      </c>
      <c r="N4" s="77">
        <v>0.9</v>
      </c>
      <c r="O4" s="77">
        <v>0.8</v>
      </c>
      <c r="P4" s="222">
        <v>0.22009999999999999</v>
      </c>
      <c r="Q4" s="77">
        <v>4.01</v>
      </c>
      <c r="R4" s="77" t="s">
        <v>135</v>
      </c>
      <c r="S4" s="218">
        <v>77091648.329999998</v>
      </c>
      <c r="T4" s="221">
        <f>G4/S4</f>
        <v>7.3604166251714132</v>
      </c>
    </row>
    <row r="5" spans="1:20" x14ac:dyDescent="0.2">
      <c r="A5" s="76">
        <v>2011</v>
      </c>
      <c r="B5" s="77">
        <v>0.38</v>
      </c>
      <c r="C5" s="77">
        <v>60192700.000000007</v>
      </c>
      <c r="D5" s="77" t="s">
        <v>62</v>
      </c>
      <c r="E5" s="77">
        <v>53997100</v>
      </c>
      <c r="F5" s="222">
        <v>7.8600000000000003E-2</v>
      </c>
      <c r="G5" s="77">
        <v>764514880.90999997</v>
      </c>
      <c r="H5" s="222">
        <v>0.3473</v>
      </c>
      <c r="I5" s="77">
        <v>5.17</v>
      </c>
      <c r="J5" s="77" t="s">
        <v>91</v>
      </c>
      <c r="K5" s="77" t="s">
        <v>102</v>
      </c>
      <c r="L5" s="77" t="s">
        <v>113</v>
      </c>
      <c r="M5" s="77">
        <v>3.32</v>
      </c>
      <c r="N5" s="77">
        <v>0.74</v>
      </c>
      <c r="O5" s="77">
        <v>0.16</v>
      </c>
      <c r="P5" s="222">
        <v>0.20599999999999999</v>
      </c>
      <c r="Q5" s="77">
        <v>3.77</v>
      </c>
      <c r="R5" s="77" t="s">
        <v>134</v>
      </c>
      <c r="S5" s="218">
        <v>121482564.84</v>
      </c>
      <c r="T5" s="221">
        <f>G5/S5</f>
        <v>6.2932066170722774</v>
      </c>
    </row>
    <row r="6" spans="1:20" x14ac:dyDescent="0.2">
      <c r="A6" s="76">
        <v>2012</v>
      </c>
      <c r="B6" s="77">
        <v>0.54</v>
      </c>
      <c r="C6" s="77">
        <v>86315500</v>
      </c>
      <c r="D6" s="77" t="s">
        <v>61</v>
      </c>
      <c r="E6" s="77">
        <v>77032700</v>
      </c>
      <c r="F6" s="222">
        <v>0.42659999999999998</v>
      </c>
      <c r="G6" s="77">
        <v>942450475.38</v>
      </c>
      <c r="H6" s="222">
        <v>0.23269999999999999</v>
      </c>
      <c r="I6" s="77">
        <v>5.63</v>
      </c>
      <c r="J6" s="77" t="s">
        <v>90</v>
      </c>
      <c r="K6" s="77" t="s">
        <v>101</v>
      </c>
      <c r="L6" s="77" t="s">
        <v>112</v>
      </c>
      <c r="M6" s="77">
        <v>3.31</v>
      </c>
      <c r="N6" s="77">
        <v>1.1299999999999999</v>
      </c>
      <c r="O6" s="77">
        <v>0.97</v>
      </c>
      <c r="P6" s="222">
        <v>0.24229999999999999</v>
      </c>
      <c r="Q6" s="77">
        <v>3.62</v>
      </c>
      <c r="R6" s="77" t="s">
        <v>133</v>
      </c>
      <c r="S6" s="218">
        <v>413491556.38</v>
      </c>
      <c r="T6" s="221">
        <f>G6/S6</f>
        <v>2.279249626354849</v>
      </c>
    </row>
    <row r="7" spans="1:20" x14ac:dyDescent="0.2">
      <c r="A7" s="76">
        <v>2013</v>
      </c>
      <c r="B7" s="77">
        <v>0.76</v>
      </c>
      <c r="C7" s="77">
        <v>121169200</v>
      </c>
      <c r="D7" s="77" t="s">
        <v>60</v>
      </c>
      <c r="E7" s="77">
        <v>75444500</v>
      </c>
      <c r="F7" s="222">
        <v>-2.06E-2</v>
      </c>
      <c r="G7" s="77">
        <v>1126285519.9200001</v>
      </c>
      <c r="H7" s="222">
        <v>0.1951</v>
      </c>
      <c r="I7" s="77">
        <v>6.31</v>
      </c>
      <c r="J7" s="77" t="s">
        <v>89</v>
      </c>
      <c r="K7" s="77" t="s">
        <v>100</v>
      </c>
      <c r="L7" s="77" t="s">
        <v>111</v>
      </c>
      <c r="M7" s="77">
        <v>3.31</v>
      </c>
      <c r="N7" s="77">
        <v>1.71</v>
      </c>
      <c r="O7" s="77">
        <v>0.83</v>
      </c>
      <c r="P7" s="222">
        <v>0.25030000000000002</v>
      </c>
      <c r="Q7" s="77">
        <v>3.8</v>
      </c>
      <c r="R7" s="77" t="s">
        <v>132</v>
      </c>
      <c r="S7" s="218">
        <v>508064952.69</v>
      </c>
      <c r="T7" s="221">
        <f>G7/S7</f>
        <v>2.2168140391435589</v>
      </c>
    </row>
    <row r="8" spans="1:20" x14ac:dyDescent="0.2">
      <c r="A8" s="76">
        <v>2014</v>
      </c>
      <c r="B8" s="77">
        <v>0.27</v>
      </c>
      <c r="C8" s="77">
        <v>87702600</v>
      </c>
      <c r="D8" s="77" t="s">
        <v>59</v>
      </c>
      <c r="E8" s="77">
        <v>80841300</v>
      </c>
      <c r="F8" s="222">
        <v>7.1499999999999994E-2</v>
      </c>
      <c r="G8" s="77">
        <v>1145311661.8800001</v>
      </c>
      <c r="H8" s="222">
        <v>1.6899999999999998E-2</v>
      </c>
      <c r="I8" s="77">
        <v>3.39</v>
      </c>
      <c r="J8" s="77" t="s">
        <v>88</v>
      </c>
      <c r="K8" s="77" t="s">
        <v>99</v>
      </c>
      <c r="L8" s="77" t="s">
        <v>110</v>
      </c>
      <c r="M8" s="77">
        <v>1.1599999999999999</v>
      </c>
      <c r="N8" s="77">
        <v>1.05</v>
      </c>
      <c r="O8" s="77">
        <v>0.59</v>
      </c>
      <c r="P8" s="222">
        <v>0.25600000000000001</v>
      </c>
      <c r="Q8" s="77">
        <v>3.69</v>
      </c>
      <c r="R8" s="77" t="s">
        <v>130</v>
      </c>
      <c r="S8" s="218">
        <v>521575237.52999997</v>
      </c>
      <c r="T8" s="221">
        <f>G8/S8</f>
        <v>2.1958704698171645</v>
      </c>
    </row>
    <row r="9" spans="1:20" x14ac:dyDescent="0.2">
      <c r="A9" s="76">
        <v>2015</v>
      </c>
      <c r="B9" s="77">
        <v>0.37</v>
      </c>
      <c r="C9" s="77">
        <v>117822400</v>
      </c>
      <c r="D9" s="77" t="s">
        <v>58</v>
      </c>
      <c r="E9" s="77">
        <v>95943000</v>
      </c>
      <c r="F9" s="222">
        <v>0.18679999999999999</v>
      </c>
      <c r="G9" s="77">
        <v>1146416823.5599999</v>
      </c>
      <c r="H9" s="222">
        <v>1E-3</v>
      </c>
      <c r="I9" s="77">
        <v>3.76</v>
      </c>
      <c r="J9" s="77" t="s">
        <v>87</v>
      </c>
      <c r="K9" s="77" t="s">
        <v>98</v>
      </c>
      <c r="L9" s="77" t="s">
        <v>109</v>
      </c>
      <c r="M9" s="77">
        <v>1.22</v>
      </c>
      <c r="N9" s="77">
        <v>1.32</v>
      </c>
      <c r="O9" s="77">
        <v>0.33</v>
      </c>
      <c r="P9" s="222">
        <v>0.27129999999999999</v>
      </c>
      <c r="Q9" s="77">
        <v>3.85</v>
      </c>
      <c r="R9" s="77" t="s">
        <v>131</v>
      </c>
      <c r="S9" s="218">
        <v>502902589.12</v>
      </c>
      <c r="T9" s="221">
        <f>G9/S9</f>
        <v>2.2796001618644439</v>
      </c>
    </row>
    <row r="10" spans="1:20" x14ac:dyDescent="0.2">
      <c r="A10" s="76">
        <v>2016</v>
      </c>
      <c r="B10" s="77">
        <v>0.36</v>
      </c>
      <c r="C10" s="77">
        <v>116648200</v>
      </c>
      <c r="D10" s="77" t="s">
        <v>57</v>
      </c>
      <c r="E10" s="77">
        <v>112421100</v>
      </c>
      <c r="F10" s="222">
        <v>0.17169999999999999</v>
      </c>
      <c r="G10" s="77">
        <v>1317893130.25</v>
      </c>
      <c r="H10" s="222">
        <v>0.14960000000000001</v>
      </c>
      <c r="I10" s="77">
        <v>4.04</v>
      </c>
      <c r="J10" s="77" t="s">
        <v>86</v>
      </c>
      <c r="K10" s="77" t="s">
        <v>97</v>
      </c>
      <c r="L10" s="77" t="s">
        <v>108</v>
      </c>
      <c r="M10" s="77">
        <v>1.17</v>
      </c>
      <c r="N10" s="77">
        <v>1.6</v>
      </c>
      <c r="O10" s="77">
        <v>0.76</v>
      </c>
      <c r="P10" s="222">
        <v>0.28060000000000002</v>
      </c>
      <c r="Q10" s="77">
        <v>4.13</v>
      </c>
      <c r="R10" s="77" t="s">
        <v>130</v>
      </c>
      <c r="S10" s="218">
        <v>529243723.11000001</v>
      </c>
      <c r="T10" s="221">
        <f>G10/S10</f>
        <v>2.49014409184799</v>
      </c>
    </row>
    <row r="11" spans="1:20" x14ac:dyDescent="0.2">
      <c r="A11" s="76">
        <v>2017</v>
      </c>
      <c r="B11" s="77">
        <v>0.25</v>
      </c>
      <c r="C11" s="77">
        <v>129709700</v>
      </c>
      <c r="D11" s="77" t="s">
        <v>56</v>
      </c>
      <c r="E11" s="77">
        <v>99980600</v>
      </c>
      <c r="F11" s="222">
        <v>-0.11070000000000001</v>
      </c>
      <c r="G11" s="77">
        <v>1507066074.98</v>
      </c>
      <c r="H11" s="222">
        <v>0.14349999999999999</v>
      </c>
      <c r="I11" s="77">
        <v>2.74</v>
      </c>
      <c r="J11" s="77" t="s">
        <v>85</v>
      </c>
      <c r="K11" s="77" t="s">
        <v>96</v>
      </c>
      <c r="L11" s="77" t="s">
        <v>107</v>
      </c>
      <c r="M11" s="77">
        <v>0.36</v>
      </c>
      <c r="N11" s="77">
        <v>1.19</v>
      </c>
      <c r="O11" s="77">
        <v>0.21</v>
      </c>
      <c r="P11" s="222">
        <v>0.2828</v>
      </c>
      <c r="Q11" s="77">
        <v>3.88</v>
      </c>
      <c r="R11" s="77" t="s">
        <v>129</v>
      </c>
      <c r="S11" s="218">
        <v>674078998.97000003</v>
      </c>
      <c r="T11" s="221">
        <f>G11/S11</f>
        <v>2.2357410292900584</v>
      </c>
    </row>
  </sheetData>
  <sortState ref="A2:T11">
    <sortCondition ref="A1"/>
  </sortState>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
  <sheetViews>
    <sheetView workbookViewId="0">
      <pane xSplit="1" topLeftCell="B1" activePane="topRight" state="frozen"/>
      <selection pane="topRight" activeCell="K20" sqref="A1:K20"/>
    </sheetView>
  </sheetViews>
  <sheetFormatPr baseColWidth="10" defaultColWidth="8.83203125" defaultRowHeight="15" x14ac:dyDescent="0.2"/>
  <cols>
    <col min="1" max="1" width="25" style="76" customWidth="1"/>
    <col min="2" max="12" width="10" style="76" customWidth="1"/>
    <col min="13" max="30" width="8.83203125" style="76"/>
    <col min="31" max="31" width="10.5" style="76" bestFit="1" customWidth="1"/>
    <col min="32" max="16384" width="8.83203125" style="76"/>
  </cols>
  <sheetData>
    <row r="1" spans="1:12" x14ac:dyDescent="0.2">
      <c r="A1" s="76" t="s">
        <v>23</v>
      </c>
      <c r="B1" s="76">
        <v>2017</v>
      </c>
      <c r="C1" s="76">
        <v>2016</v>
      </c>
      <c r="D1" s="76">
        <v>2015</v>
      </c>
      <c r="E1" s="76">
        <v>2014</v>
      </c>
      <c r="F1" s="76">
        <v>2013</v>
      </c>
      <c r="G1" s="76">
        <v>2012</v>
      </c>
      <c r="H1" s="76">
        <v>2011</v>
      </c>
      <c r="I1" s="76">
        <v>2010</v>
      </c>
      <c r="J1" s="76">
        <v>2009</v>
      </c>
      <c r="K1" s="76">
        <v>2008</v>
      </c>
      <c r="L1" s="76">
        <v>2007</v>
      </c>
    </row>
    <row r="2" spans="1:12" x14ac:dyDescent="0.2">
      <c r="A2" s="77" t="s">
        <v>24</v>
      </c>
      <c r="B2" s="77">
        <v>0.25</v>
      </c>
      <c r="C2" s="77">
        <v>0.36</v>
      </c>
      <c r="D2" s="77">
        <v>0.37</v>
      </c>
      <c r="E2" s="77">
        <v>0.27</v>
      </c>
      <c r="F2" s="77">
        <v>0.76</v>
      </c>
      <c r="G2" s="77">
        <v>0.54</v>
      </c>
      <c r="H2" s="77">
        <v>0.38</v>
      </c>
      <c r="I2" s="77">
        <v>0.99</v>
      </c>
      <c r="J2" s="77">
        <v>0.78</v>
      </c>
      <c r="K2" s="77">
        <v>0.46</v>
      </c>
      <c r="L2" s="77">
        <v>0.45</v>
      </c>
    </row>
    <row r="3" spans="1:12" x14ac:dyDescent="0.2">
      <c r="A3" s="77" t="s">
        <v>25</v>
      </c>
      <c r="B3" s="77">
        <v>129709700</v>
      </c>
      <c r="C3" s="77">
        <v>116648200</v>
      </c>
      <c r="D3" s="77">
        <v>117822400</v>
      </c>
      <c r="E3" s="77">
        <v>87702600</v>
      </c>
      <c r="F3" s="77">
        <v>121169200</v>
      </c>
      <c r="G3" s="77">
        <v>86315500</v>
      </c>
      <c r="H3" s="77">
        <v>60192700.000000007</v>
      </c>
      <c r="I3" s="77">
        <v>59181400</v>
      </c>
      <c r="J3" s="77">
        <v>47092400</v>
      </c>
      <c r="K3" s="77">
        <v>27475300.000000004</v>
      </c>
      <c r="L3" s="77">
        <v>27206400</v>
      </c>
    </row>
    <row r="4" spans="1:12" x14ac:dyDescent="0.2">
      <c r="A4" s="77" t="s">
        <v>26</v>
      </c>
      <c r="B4" s="77" t="s">
        <v>56</v>
      </c>
      <c r="C4" s="77" t="s">
        <v>57</v>
      </c>
      <c r="D4" s="77" t="s">
        <v>58</v>
      </c>
      <c r="E4" s="77" t="s">
        <v>59</v>
      </c>
      <c r="F4" s="77" t="s">
        <v>60</v>
      </c>
      <c r="G4" s="77" t="s">
        <v>61</v>
      </c>
      <c r="H4" s="77" t="s">
        <v>62</v>
      </c>
      <c r="I4" s="77" t="s">
        <v>63</v>
      </c>
      <c r="J4" s="77" t="s">
        <v>64</v>
      </c>
      <c r="K4" s="77" t="s">
        <v>65</v>
      </c>
      <c r="L4" s="77" t="b">
        <v>0</v>
      </c>
    </row>
    <row r="5" spans="1:12" x14ac:dyDescent="0.2">
      <c r="A5" s="77" t="s">
        <v>27</v>
      </c>
      <c r="B5" s="77">
        <v>99980600</v>
      </c>
      <c r="C5" s="77">
        <v>112421100</v>
      </c>
      <c r="D5" s="77">
        <v>95943000</v>
      </c>
      <c r="E5" s="77">
        <v>80841300</v>
      </c>
      <c r="F5" s="77">
        <v>75444500</v>
      </c>
      <c r="G5" s="77">
        <v>77032700</v>
      </c>
      <c r="H5" s="77">
        <v>53997100</v>
      </c>
      <c r="I5" s="77">
        <v>50060200.000000007</v>
      </c>
      <c r="J5" s="77">
        <v>44464700</v>
      </c>
      <c r="K5" s="77">
        <v>26220500</v>
      </c>
      <c r="L5" s="77">
        <v>21825300.000000004</v>
      </c>
    </row>
    <row r="6" spans="1:12" x14ac:dyDescent="0.2">
      <c r="A6" s="77" t="s">
        <v>28</v>
      </c>
      <c r="B6" s="77" t="s">
        <v>66</v>
      </c>
      <c r="C6" s="77" t="s">
        <v>67</v>
      </c>
      <c r="D6" s="77" t="s">
        <v>68</v>
      </c>
      <c r="E6" s="77" t="s">
        <v>69</v>
      </c>
      <c r="F6" s="77" t="s">
        <v>70</v>
      </c>
      <c r="G6" s="77" t="s">
        <v>71</v>
      </c>
      <c r="H6" s="77" t="s">
        <v>72</v>
      </c>
      <c r="I6" s="77" t="s">
        <v>35</v>
      </c>
      <c r="J6" s="77" t="s">
        <v>73</v>
      </c>
      <c r="K6" s="77" t="s">
        <v>74</v>
      </c>
      <c r="L6" s="77" t="b">
        <v>0</v>
      </c>
    </row>
    <row r="7" spans="1:12" x14ac:dyDescent="0.2">
      <c r="A7" s="77" t="s">
        <v>29</v>
      </c>
      <c r="B7" s="77">
        <v>1507066074.98</v>
      </c>
      <c r="C7" s="77">
        <v>1317893130.25</v>
      </c>
      <c r="D7" s="77">
        <v>1146416823.5599999</v>
      </c>
      <c r="E7" s="77">
        <v>1145311661.8800001</v>
      </c>
      <c r="F7" s="77">
        <v>1126285519.9200001</v>
      </c>
      <c r="G7" s="77">
        <v>942450475.38</v>
      </c>
      <c r="H7" s="77">
        <v>764514880.90999997</v>
      </c>
      <c r="I7" s="77">
        <v>567426650.02999997</v>
      </c>
      <c r="J7" s="77">
        <v>447477858.08999997</v>
      </c>
      <c r="K7" s="77">
        <v>413571218.56999999</v>
      </c>
      <c r="L7" s="77">
        <v>363148835.73000002</v>
      </c>
    </row>
    <row r="8" spans="1:12" x14ac:dyDescent="0.2">
      <c r="A8" s="77" t="s">
        <v>30</v>
      </c>
      <c r="B8" s="77" t="s">
        <v>75</v>
      </c>
      <c r="C8" s="77" t="s">
        <v>76</v>
      </c>
      <c r="D8" s="77" t="s">
        <v>77</v>
      </c>
      <c r="E8" s="77" t="s">
        <v>78</v>
      </c>
      <c r="F8" s="77" t="s">
        <v>79</v>
      </c>
      <c r="G8" s="77" t="s">
        <v>80</v>
      </c>
      <c r="H8" s="77" t="s">
        <v>81</v>
      </c>
      <c r="I8" s="77" t="s">
        <v>82</v>
      </c>
      <c r="J8" s="77" t="s">
        <v>83</v>
      </c>
      <c r="K8" s="77" t="s">
        <v>84</v>
      </c>
      <c r="L8" s="77" t="b">
        <v>0</v>
      </c>
    </row>
    <row r="9" spans="1:12" x14ac:dyDescent="0.2">
      <c r="A9" s="77" t="s">
        <v>32</v>
      </c>
      <c r="B9" s="77">
        <v>2.74</v>
      </c>
      <c r="C9" s="77">
        <v>4.04</v>
      </c>
      <c r="D9" s="77">
        <v>3.76</v>
      </c>
      <c r="E9" s="77">
        <v>3.39</v>
      </c>
      <c r="F9" s="77">
        <v>6.31</v>
      </c>
      <c r="G9" s="77">
        <v>5.63</v>
      </c>
      <c r="H9" s="77">
        <v>5.17</v>
      </c>
      <c r="I9" s="77">
        <v>9.6999999999999993</v>
      </c>
      <c r="J9" s="77">
        <v>2.41</v>
      </c>
      <c r="K9" s="77">
        <v>2.5099999999999998</v>
      </c>
      <c r="L9" s="77">
        <v>1.79</v>
      </c>
    </row>
    <row r="10" spans="1:12" x14ac:dyDescent="0.2">
      <c r="A10" s="77" t="s">
        <v>33</v>
      </c>
      <c r="B10" s="77" t="s">
        <v>85</v>
      </c>
      <c r="C10" s="77" t="s">
        <v>86</v>
      </c>
      <c r="D10" s="77" t="s">
        <v>87</v>
      </c>
      <c r="E10" s="77" t="s">
        <v>88</v>
      </c>
      <c r="F10" s="77" t="s">
        <v>89</v>
      </c>
      <c r="G10" s="77" t="s">
        <v>90</v>
      </c>
      <c r="H10" s="77" t="s">
        <v>91</v>
      </c>
      <c r="I10" s="77" t="s">
        <v>92</v>
      </c>
      <c r="J10" s="77" t="s">
        <v>93</v>
      </c>
      <c r="K10" s="77" t="s">
        <v>94</v>
      </c>
      <c r="L10" s="77" t="s">
        <v>95</v>
      </c>
    </row>
    <row r="11" spans="1:12" x14ac:dyDescent="0.2">
      <c r="A11" s="77" t="s">
        <v>34</v>
      </c>
      <c r="B11" s="77" t="s">
        <v>96</v>
      </c>
      <c r="C11" s="77" t="s">
        <v>97</v>
      </c>
      <c r="D11" s="77" t="s">
        <v>98</v>
      </c>
      <c r="E11" s="77" t="s">
        <v>99</v>
      </c>
      <c r="F11" s="77" t="s">
        <v>100</v>
      </c>
      <c r="G11" s="77" t="s">
        <v>101</v>
      </c>
      <c r="H11" s="77" t="s">
        <v>102</v>
      </c>
      <c r="I11" s="77" t="s">
        <v>103</v>
      </c>
      <c r="J11" s="77" t="s">
        <v>104</v>
      </c>
      <c r="K11" s="77" t="s">
        <v>105</v>
      </c>
      <c r="L11" s="77" t="s">
        <v>106</v>
      </c>
    </row>
    <row r="12" spans="1:12" x14ac:dyDescent="0.2">
      <c r="A12" s="77" t="s">
        <v>37</v>
      </c>
      <c r="B12" s="77" t="s">
        <v>107</v>
      </c>
      <c r="C12" s="77" t="s">
        <v>108</v>
      </c>
      <c r="D12" s="77" t="s">
        <v>109</v>
      </c>
      <c r="E12" s="77" t="s">
        <v>110</v>
      </c>
      <c r="F12" s="77" t="s">
        <v>111</v>
      </c>
      <c r="G12" s="77" t="s">
        <v>112</v>
      </c>
      <c r="H12" s="77" t="s">
        <v>113</v>
      </c>
      <c r="I12" s="77" t="s">
        <v>114</v>
      </c>
      <c r="J12" s="77" t="s">
        <v>115</v>
      </c>
      <c r="K12" s="77" t="s">
        <v>116</v>
      </c>
      <c r="L12" s="77" t="s">
        <v>117</v>
      </c>
    </row>
    <row r="13" spans="1:12" x14ac:dyDescent="0.2">
      <c r="A13" s="77" t="s">
        <v>39</v>
      </c>
      <c r="B13" s="77">
        <v>0.36</v>
      </c>
      <c r="C13" s="77">
        <v>1.17</v>
      </c>
      <c r="D13" s="77">
        <v>1.22</v>
      </c>
      <c r="E13" s="77">
        <v>1.1599999999999999</v>
      </c>
      <c r="F13" s="77">
        <v>3.31</v>
      </c>
      <c r="G13" s="77">
        <v>3.31</v>
      </c>
      <c r="H13" s="77">
        <v>3.32</v>
      </c>
      <c r="I13" s="77">
        <v>7.64</v>
      </c>
      <c r="J13" s="77">
        <v>0.33</v>
      </c>
      <c r="K13" s="77">
        <v>0.15</v>
      </c>
      <c r="L13" s="77">
        <v>0.15</v>
      </c>
    </row>
    <row r="14" spans="1:12" x14ac:dyDescent="0.2">
      <c r="A14" s="77" t="s">
        <v>40</v>
      </c>
      <c r="B14" s="77">
        <v>1.19</v>
      </c>
      <c r="C14" s="77">
        <v>1.6</v>
      </c>
      <c r="D14" s="77">
        <v>1.32</v>
      </c>
      <c r="E14" s="77">
        <v>1.05</v>
      </c>
      <c r="F14" s="77">
        <v>1.71</v>
      </c>
      <c r="G14" s="77">
        <v>1.1299999999999999</v>
      </c>
      <c r="H14" s="77">
        <v>0.74</v>
      </c>
      <c r="I14" s="77">
        <v>0.9</v>
      </c>
      <c r="J14" s="77">
        <v>0.96</v>
      </c>
      <c r="K14" s="77">
        <v>1.1499999999999999</v>
      </c>
      <c r="L14" s="77">
        <v>0.49</v>
      </c>
    </row>
    <row r="15" spans="1:12" x14ac:dyDescent="0.2">
      <c r="A15" s="77" t="s">
        <v>41</v>
      </c>
      <c r="B15" s="77">
        <v>0.21</v>
      </c>
      <c r="C15" s="77">
        <v>0.76</v>
      </c>
      <c r="D15" s="77">
        <v>0.33</v>
      </c>
      <c r="E15" s="77">
        <v>0.59</v>
      </c>
      <c r="F15" s="77">
        <v>0.83</v>
      </c>
      <c r="G15" s="77">
        <v>0.97</v>
      </c>
      <c r="H15" s="77">
        <v>0.16</v>
      </c>
      <c r="I15" s="77">
        <v>0.8</v>
      </c>
      <c r="J15" s="77">
        <v>1.17</v>
      </c>
      <c r="K15" s="77">
        <v>0.56000000000000005</v>
      </c>
      <c r="L15" s="77">
        <v>0.23</v>
      </c>
    </row>
    <row r="16" spans="1:12" x14ac:dyDescent="0.2">
      <c r="A16" s="77" t="s">
        <v>42</v>
      </c>
      <c r="B16" s="77" t="s">
        <v>118</v>
      </c>
      <c r="C16" s="77" t="s">
        <v>119</v>
      </c>
      <c r="D16" s="77" t="s">
        <v>120</v>
      </c>
      <c r="E16" s="77" t="s">
        <v>121</v>
      </c>
      <c r="F16" s="77" t="s">
        <v>122</v>
      </c>
      <c r="G16" s="77" t="s">
        <v>123</v>
      </c>
      <c r="H16" s="77" t="s">
        <v>124</v>
      </c>
      <c r="I16" s="77" t="s">
        <v>125</v>
      </c>
      <c r="J16" s="77" t="s">
        <v>126</v>
      </c>
      <c r="K16" s="77" t="s">
        <v>127</v>
      </c>
      <c r="L16" s="77" t="s">
        <v>128</v>
      </c>
    </row>
    <row r="17" spans="1:37" x14ac:dyDescent="0.2">
      <c r="A17" s="77" t="s">
        <v>44</v>
      </c>
      <c r="B17" s="77">
        <v>3.88</v>
      </c>
      <c r="C17" s="77">
        <v>4.13</v>
      </c>
      <c r="D17" s="77">
        <v>3.85</v>
      </c>
      <c r="E17" s="77">
        <v>3.69</v>
      </c>
      <c r="F17" s="77">
        <v>3.8</v>
      </c>
      <c r="G17" s="77">
        <v>3.62</v>
      </c>
      <c r="H17" s="77">
        <v>3.77</v>
      </c>
      <c r="I17" s="77">
        <v>4.01</v>
      </c>
      <c r="J17" s="77">
        <v>3.96</v>
      </c>
      <c r="K17" s="77">
        <v>4.24</v>
      </c>
      <c r="L17" s="77">
        <v>3.77</v>
      </c>
    </row>
    <row r="18" spans="1:37" x14ac:dyDescent="0.2">
      <c r="A18" s="77" t="s">
        <v>45</v>
      </c>
      <c r="B18" s="77" t="s">
        <v>129</v>
      </c>
      <c r="C18" s="77" t="s">
        <v>130</v>
      </c>
      <c r="D18" s="77" t="s">
        <v>131</v>
      </c>
      <c r="E18" s="77" t="s">
        <v>130</v>
      </c>
      <c r="F18" s="77" t="s">
        <v>132</v>
      </c>
      <c r="G18" s="77" t="s">
        <v>133</v>
      </c>
      <c r="H18" s="77" t="s">
        <v>134</v>
      </c>
      <c r="I18" s="77" t="s">
        <v>135</v>
      </c>
      <c r="J18" s="77" t="s">
        <v>136</v>
      </c>
      <c r="K18" s="77" t="s">
        <v>137</v>
      </c>
      <c r="L18" s="77" t="s">
        <v>138</v>
      </c>
    </row>
    <row r="19" spans="1:37" x14ac:dyDescent="0.2">
      <c r="A19" s="218" t="s">
        <v>2800</v>
      </c>
      <c r="B19" s="218">
        <v>674078998.97000003</v>
      </c>
      <c r="C19" s="218">
        <v>529243723.11000001</v>
      </c>
      <c r="D19" s="218">
        <v>502902589.12</v>
      </c>
      <c r="E19" s="218">
        <v>521575237.52999997</v>
      </c>
      <c r="F19" s="218">
        <v>508064952.69</v>
      </c>
      <c r="G19" s="218">
        <v>413491556.38</v>
      </c>
      <c r="H19" s="218">
        <v>121482564.84</v>
      </c>
      <c r="I19" s="218">
        <v>77091648.329999998</v>
      </c>
      <c r="J19" s="218">
        <v>65274154.670000002</v>
      </c>
      <c r="K19" s="218">
        <v>64930847.759999998</v>
      </c>
      <c r="L19" s="218">
        <v>48114874.240000002</v>
      </c>
    </row>
    <row r="20" spans="1:37" x14ac:dyDescent="0.2">
      <c r="A20" s="218" t="s">
        <v>2801</v>
      </c>
      <c r="B20" s="218">
        <f>B7/B19</f>
        <v>2.2357410292900584</v>
      </c>
      <c r="C20" s="218">
        <f t="shared" ref="C20:L20" si="0">C7/C19</f>
        <v>2.49014409184799</v>
      </c>
      <c r="D20" s="218">
        <f t="shared" si="0"/>
        <v>2.2796001618644439</v>
      </c>
      <c r="E20" s="218">
        <f t="shared" si="0"/>
        <v>2.1958704698171645</v>
      </c>
      <c r="F20" s="218">
        <f t="shared" si="0"/>
        <v>2.2168140391435589</v>
      </c>
      <c r="G20" s="218">
        <f t="shared" si="0"/>
        <v>2.279249626354849</v>
      </c>
      <c r="H20" s="218">
        <f t="shared" si="0"/>
        <v>6.2932066170722774</v>
      </c>
      <c r="I20" s="218">
        <f t="shared" si="0"/>
        <v>7.3604166251714132</v>
      </c>
      <c r="J20" s="218">
        <f t="shared" si="0"/>
        <v>6.8553604462940791</v>
      </c>
      <c r="K20" s="218">
        <f t="shared" si="0"/>
        <v>6.3694104241278122</v>
      </c>
      <c r="L20" s="218">
        <f t="shared" si="0"/>
        <v>7.5475378760960883</v>
      </c>
    </row>
    <row r="22" spans="1:37" s="82" customFormat="1" x14ac:dyDescent="0.2">
      <c r="A22" s="82" t="s">
        <v>23</v>
      </c>
      <c r="B22" s="82" t="s">
        <v>1879</v>
      </c>
      <c r="C22" s="82" t="s">
        <v>1880</v>
      </c>
      <c r="D22" s="82" t="s">
        <v>1881</v>
      </c>
      <c r="E22" s="82" t="s">
        <v>1882</v>
      </c>
      <c r="F22" s="82" t="s">
        <v>1883</v>
      </c>
      <c r="G22" s="82" t="s">
        <v>1884</v>
      </c>
      <c r="H22" s="82" t="s">
        <v>1885</v>
      </c>
      <c r="I22" s="82" t="s">
        <v>1886</v>
      </c>
      <c r="J22" s="82" t="s">
        <v>1887</v>
      </c>
      <c r="K22" s="82" t="s">
        <v>1888</v>
      </c>
      <c r="L22" s="82" t="s">
        <v>1889</v>
      </c>
      <c r="M22" s="82" t="s">
        <v>1890</v>
      </c>
      <c r="N22" s="82" t="s">
        <v>1891</v>
      </c>
      <c r="O22" s="82" t="s">
        <v>1892</v>
      </c>
      <c r="P22" s="82" t="s">
        <v>1893</v>
      </c>
      <c r="Q22" s="82" t="s">
        <v>1894</v>
      </c>
      <c r="R22" s="82" t="s">
        <v>1895</v>
      </c>
      <c r="S22" s="82" t="s">
        <v>1896</v>
      </c>
      <c r="T22" s="82" t="s">
        <v>1897</v>
      </c>
      <c r="U22" s="82" t="s">
        <v>1898</v>
      </c>
      <c r="V22" s="82" t="s">
        <v>1899</v>
      </c>
      <c r="W22" s="82" t="s">
        <v>1900</v>
      </c>
      <c r="X22" s="82" t="s">
        <v>1901</v>
      </c>
      <c r="Y22" s="82" t="s">
        <v>1902</v>
      </c>
      <c r="Z22" s="82" t="s">
        <v>1903</v>
      </c>
      <c r="AA22" s="82" t="s">
        <v>1904</v>
      </c>
      <c r="AB22" s="82" t="s">
        <v>1905</v>
      </c>
      <c r="AC22" s="82" t="s">
        <v>1906</v>
      </c>
      <c r="AD22" s="82" t="s">
        <v>1907</v>
      </c>
      <c r="AE22" s="82" t="s">
        <v>1908</v>
      </c>
      <c r="AF22" s="82" t="s">
        <v>1909</v>
      </c>
      <c r="AG22" s="82" t="s">
        <v>1910</v>
      </c>
      <c r="AH22" s="82" t="s">
        <v>1911</v>
      </c>
      <c r="AI22" s="82" t="s">
        <v>1912</v>
      </c>
      <c r="AJ22" s="82" t="s">
        <v>1913</v>
      </c>
      <c r="AK22" s="82" t="s">
        <v>1914</v>
      </c>
    </row>
    <row r="23" spans="1:37" s="82" customFormat="1" x14ac:dyDescent="0.2">
      <c r="A23" s="83" t="s">
        <v>24</v>
      </c>
      <c r="B23" s="83">
        <v>2.9999999999999997E-4</v>
      </c>
      <c r="C23" s="83">
        <v>5.9900000000000002E-2</v>
      </c>
      <c r="D23" s="83">
        <v>9.5500000000000002E-2</v>
      </c>
      <c r="E23" s="83">
        <v>0.15</v>
      </c>
      <c r="F23" s="83">
        <v>6.9800000000000001E-2</v>
      </c>
      <c r="G23" s="83">
        <v>7.4499999999999997E-2</v>
      </c>
      <c r="H23" s="83">
        <v>0.13300000000000001</v>
      </c>
      <c r="I23" s="83">
        <v>0.09</v>
      </c>
      <c r="J23" s="83">
        <v>3.5700000000000003E-2</v>
      </c>
      <c r="K23" s="83">
        <v>0.1188</v>
      </c>
      <c r="L23" s="83">
        <v>0.14080000000000001</v>
      </c>
      <c r="M23" s="83">
        <v>7.0000000000000007E-2</v>
      </c>
      <c r="N23" s="83">
        <v>2.87E-2</v>
      </c>
      <c r="O23" s="83">
        <v>9.7500000000000003E-2</v>
      </c>
      <c r="P23" s="83">
        <v>0.1129</v>
      </c>
      <c r="Q23" s="83">
        <v>7.0000000000000007E-2</v>
      </c>
      <c r="R23" s="83">
        <v>0.1065</v>
      </c>
      <c r="S23" s="83">
        <v>0.25779999999999997</v>
      </c>
      <c r="T23" s="83">
        <v>0.25979999999999998</v>
      </c>
      <c r="U23" s="83">
        <v>0.13</v>
      </c>
      <c r="V23" s="83">
        <v>9.8299999999999998E-2</v>
      </c>
      <c r="W23" s="83">
        <v>0.16650000000000001</v>
      </c>
      <c r="X23" s="83">
        <v>0.185</v>
      </c>
      <c r="Y23" s="83">
        <v>0.09</v>
      </c>
      <c r="Z23" s="83">
        <v>5.9400000000000001E-2</v>
      </c>
      <c r="AA23" s="83">
        <v>0.1191</v>
      </c>
      <c r="AB23" s="83">
        <v>0.1341</v>
      </c>
      <c r="AC23" s="83">
        <v>0.13</v>
      </c>
      <c r="AD23" s="83">
        <v>0.16589999999999999</v>
      </c>
      <c r="AE23" s="83" t="b">
        <v>0</v>
      </c>
      <c r="AF23" s="83" t="b">
        <v>0</v>
      </c>
      <c r="AG23" s="83">
        <v>0.14000000000000001</v>
      </c>
      <c r="AH23" s="83" t="b">
        <v>0</v>
      </c>
      <c r="AI23" s="83" t="b">
        <v>0</v>
      </c>
      <c r="AJ23" s="83" t="b">
        <v>0</v>
      </c>
      <c r="AK23" s="83" t="b">
        <v>0</v>
      </c>
    </row>
    <row r="24" spans="1:37" s="82" customFormat="1" x14ac:dyDescent="0.2">
      <c r="A24" s="83" t="s">
        <v>25</v>
      </c>
      <c r="B24" s="83">
        <v>160500</v>
      </c>
      <c r="C24" s="83">
        <v>30872199.999999996</v>
      </c>
      <c r="D24" s="83">
        <v>49196100</v>
      </c>
      <c r="E24" s="83">
        <v>49480900</v>
      </c>
      <c r="F24" s="83">
        <v>22433000</v>
      </c>
      <c r="G24" s="83">
        <v>23931200</v>
      </c>
      <c r="H24" s="83">
        <v>42732900</v>
      </c>
      <c r="I24" s="83">
        <v>27551000</v>
      </c>
      <c r="J24" s="83">
        <v>11471600</v>
      </c>
      <c r="K24" s="83">
        <v>38169900</v>
      </c>
      <c r="L24" s="83">
        <v>45231500</v>
      </c>
      <c r="M24" s="83">
        <v>22949400</v>
      </c>
      <c r="N24" s="83">
        <v>9175800</v>
      </c>
      <c r="O24" s="83">
        <v>31200800</v>
      </c>
      <c r="P24" s="83">
        <v>36131100</v>
      </c>
      <c r="Q24" s="83">
        <v>11194800</v>
      </c>
      <c r="R24" s="83">
        <v>17033200</v>
      </c>
      <c r="S24" s="83">
        <v>41252900</v>
      </c>
      <c r="T24" s="83">
        <v>41562900</v>
      </c>
      <c r="U24" s="83">
        <v>21320200</v>
      </c>
      <c r="V24" s="83">
        <v>15733699.999999998</v>
      </c>
      <c r="W24" s="83">
        <v>26637000</v>
      </c>
      <c r="X24" s="83">
        <v>29600300.000000004</v>
      </c>
      <c r="Y24" s="83">
        <v>14344500</v>
      </c>
      <c r="Z24" s="83">
        <v>9510500</v>
      </c>
      <c r="AA24" s="83">
        <v>19049000</v>
      </c>
      <c r="AB24" s="83">
        <v>21448400</v>
      </c>
      <c r="AC24" s="83">
        <v>10184900</v>
      </c>
      <c r="AD24" s="83">
        <v>9954400</v>
      </c>
      <c r="AE24" s="83">
        <v>23867900</v>
      </c>
      <c r="AF24" s="83">
        <v>16765000</v>
      </c>
      <c r="AG24" s="83">
        <v>8594100</v>
      </c>
      <c r="AH24" s="83">
        <v>12414200</v>
      </c>
      <c r="AI24" s="83" t="b">
        <v>0</v>
      </c>
      <c r="AJ24" s="83" t="b">
        <v>0</v>
      </c>
      <c r="AK24" s="83" t="b">
        <v>0</v>
      </c>
    </row>
    <row r="25" spans="1:37" s="82" customFormat="1" x14ac:dyDescent="0.2">
      <c r="A25" s="83" t="s">
        <v>26</v>
      </c>
      <c r="B25" s="83" t="s">
        <v>1915</v>
      </c>
      <c r="C25" s="83" t="s">
        <v>1916</v>
      </c>
      <c r="D25" s="83" t="s">
        <v>1917</v>
      </c>
      <c r="E25" s="83" t="s">
        <v>1918</v>
      </c>
      <c r="F25" s="83" t="s">
        <v>1919</v>
      </c>
      <c r="G25" s="83" t="s">
        <v>1920</v>
      </c>
      <c r="H25" s="83" t="s">
        <v>1921</v>
      </c>
      <c r="I25" s="83" t="s">
        <v>1922</v>
      </c>
      <c r="J25" s="83" t="s">
        <v>38</v>
      </c>
      <c r="K25" s="83" t="s">
        <v>1923</v>
      </c>
      <c r="L25" s="83" t="s">
        <v>1924</v>
      </c>
      <c r="M25" s="83" t="s">
        <v>1925</v>
      </c>
      <c r="N25" s="83" t="s">
        <v>1926</v>
      </c>
      <c r="O25" s="83" t="s">
        <v>1927</v>
      </c>
      <c r="P25" s="83" t="s">
        <v>1928</v>
      </c>
      <c r="Q25" s="83" t="s">
        <v>1929</v>
      </c>
      <c r="R25" s="83" t="s">
        <v>1930</v>
      </c>
      <c r="S25" s="83" t="s">
        <v>1931</v>
      </c>
      <c r="T25" s="83" t="s">
        <v>1932</v>
      </c>
      <c r="U25" s="83" t="s">
        <v>1933</v>
      </c>
      <c r="V25" s="83" t="s">
        <v>1934</v>
      </c>
      <c r="W25" s="83" t="s">
        <v>1935</v>
      </c>
      <c r="X25" s="83" t="s">
        <v>1936</v>
      </c>
      <c r="Y25" s="83" t="s">
        <v>1937</v>
      </c>
      <c r="Z25" s="83" t="s">
        <v>1938</v>
      </c>
      <c r="AA25" s="83" t="s">
        <v>1939</v>
      </c>
      <c r="AB25" s="83" t="s">
        <v>1940</v>
      </c>
      <c r="AC25" s="83" t="s">
        <v>1941</v>
      </c>
      <c r="AD25" s="83" t="s">
        <v>1942</v>
      </c>
      <c r="AE25" s="83" t="b">
        <v>0</v>
      </c>
      <c r="AF25" s="83" t="b">
        <v>0</v>
      </c>
      <c r="AG25" s="83" t="b">
        <v>0</v>
      </c>
      <c r="AH25" s="83" t="b">
        <v>0</v>
      </c>
      <c r="AI25" s="83" t="b">
        <v>0</v>
      </c>
      <c r="AJ25" s="83" t="b">
        <v>0</v>
      </c>
      <c r="AK25" s="83" t="b">
        <v>0</v>
      </c>
    </row>
    <row r="26" spans="1:37" s="82" customFormat="1" x14ac:dyDescent="0.2">
      <c r="A26" s="83" t="s">
        <v>27</v>
      </c>
      <c r="B26" s="83">
        <v>5673000</v>
      </c>
      <c r="C26" s="83">
        <v>26584200</v>
      </c>
      <c r="D26" s="83">
        <v>40686900</v>
      </c>
      <c r="E26" s="83">
        <v>27036600</v>
      </c>
      <c r="F26" s="83">
        <v>22931400</v>
      </c>
      <c r="G26" s="83">
        <v>22110600</v>
      </c>
      <c r="H26" s="83">
        <v>41315600.000000007</v>
      </c>
      <c r="I26" s="83">
        <v>26063500</v>
      </c>
      <c r="J26" s="83">
        <v>4340600</v>
      </c>
      <c r="K26" s="83">
        <v>35391600</v>
      </c>
      <c r="L26" s="83">
        <v>34142400</v>
      </c>
      <c r="M26" s="83">
        <v>22068500</v>
      </c>
      <c r="N26" s="83">
        <v>7743900</v>
      </c>
      <c r="O26" s="83">
        <v>23708600</v>
      </c>
      <c r="P26" s="83">
        <v>30078900</v>
      </c>
      <c r="Q26" s="83">
        <v>19309900</v>
      </c>
      <c r="R26" s="83">
        <v>2558600</v>
      </c>
      <c r="S26" s="83">
        <v>26710400</v>
      </c>
      <c r="T26" s="83">
        <v>29843500</v>
      </c>
      <c r="U26" s="83">
        <v>16332000</v>
      </c>
      <c r="V26" s="83">
        <v>893700</v>
      </c>
      <c r="W26" s="83">
        <v>24404200</v>
      </c>
      <c r="X26" s="83">
        <v>36520400</v>
      </c>
      <c r="Y26" s="83">
        <v>15214400</v>
      </c>
      <c r="Z26" s="83">
        <v>9413700</v>
      </c>
      <c r="AA26" s="83">
        <v>16601099.999999998</v>
      </c>
      <c r="AB26" s="83">
        <v>18056200</v>
      </c>
      <c r="AC26" s="83">
        <v>9926100</v>
      </c>
      <c r="AD26" s="83">
        <v>6665700.0000000009</v>
      </c>
      <c r="AE26" s="83">
        <v>18812300</v>
      </c>
      <c r="AF26" s="83">
        <v>24582199.999999996</v>
      </c>
      <c r="AG26" s="83" t="b">
        <v>0</v>
      </c>
      <c r="AH26" s="83">
        <v>11163400</v>
      </c>
      <c r="AI26" s="83" t="b">
        <v>0</v>
      </c>
      <c r="AJ26" s="83" t="b">
        <v>0</v>
      </c>
      <c r="AK26" s="83" t="b">
        <v>0</v>
      </c>
    </row>
    <row r="27" spans="1:37" s="82" customFormat="1" x14ac:dyDescent="0.2">
      <c r="A27" s="83" t="s">
        <v>28</v>
      </c>
      <c r="B27" s="83" t="s">
        <v>1943</v>
      </c>
      <c r="C27" s="83" t="s">
        <v>1944</v>
      </c>
      <c r="D27" s="83" t="s">
        <v>1945</v>
      </c>
      <c r="E27" s="83" t="s">
        <v>1946</v>
      </c>
      <c r="F27" s="83" t="s">
        <v>1947</v>
      </c>
      <c r="G27" s="83" t="s">
        <v>1948</v>
      </c>
      <c r="H27" s="83" t="s">
        <v>109</v>
      </c>
      <c r="I27" s="83" t="s">
        <v>1949</v>
      </c>
      <c r="J27" s="83" t="s">
        <v>1950</v>
      </c>
      <c r="K27" s="83" t="s">
        <v>1951</v>
      </c>
      <c r="L27" s="83" t="s">
        <v>1952</v>
      </c>
      <c r="M27" s="83" t="s">
        <v>1953</v>
      </c>
      <c r="N27" s="83" t="s">
        <v>1954</v>
      </c>
      <c r="O27" s="83" t="s">
        <v>1955</v>
      </c>
      <c r="P27" s="83" t="s">
        <v>1956</v>
      </c>
      <c r="Q27" s="83" t="s">
        <v>1957</v>
      </c>
      <c r="R27" s="83" t="s">
        <v>1958</v>
      </c>
      <c r="S27" s="83" t="s">
        <v>1959</v>
      </c>
      <c r="T27" s="83" t="s">
        <v>1960</v>
      </c>
      <c r="U27" s="83" t="s">
        <v>1961</v>
      </c>
      <c r="V27" s="83" t="s">
        <v>1962</v>
      </c>
      <c r="W27" s="83" t="s">
        <v>1963</v>
      </c>
      <c r="X27" s="83" t="s">
        <v>1964</v>
      </c>
      <c r="Y27" s="83" t="s">
        <v>1965</v>
      </c>
      <c r="Z27" s="83" t="s">
        <v>1966</v>
      </c>
      <c r="AA27" s="83" t="s">
        <v>1967</v>
      </c>
      <c r="AB27" s="83" t="s">
        <v>1968</v>
      </c>
      <c r="AC27" s="83" t="b">
        <v>0</v>
      </c>
      <c r="AD27" s="83" t="s">
        <v>1969</v>
      </c>
      <c r="AE27" s="83" t="b">
        <v>0</v>
      </c>
      <c r="AF27" s="83" t="b">
        <v>0</v>
      </c>
      <c r="AG27" s="83" t="b">
        <v>0</v>
      </c>
      <c r="AH27" s="83" t="b">
        <v>0</v>
      </c>
      <c r="AI27" s="83" t="b">
        <v>0</v>
      </c>
      <c r="AJ27" s="83" t="b">
        <v>0</v>
      </c>
      <c r="AK27" s="83" t="b">
        <v>0</v>
      </c>
    </row>
    <row r="28" spans="1:37" s="82" customFormat="1" x14ac:dyDescent="0.2">
      <c r="A28" s="83" t="s">
        <v>29</v>
      </c>
      <c r="B28" s="83">
        <v>417441972.10000002</v>
      </c>
      <c r="C28" s="83">
        <v>379883222.86000001</v>
      </c>
      <c r="D28" s="83">
        <v>419216212.04000002</v>
      </c>
      <c r="E28" s="83">
        <v>290524667.98000002</v>
      </c>
      <c r="F28" s="83">
        <v>393737564.73000002</v>
      </c>
      <c r="G28" s="83">
        <v>321230332.57999998</v>
      </c>
      <c r="H28" s="83">
        <v>363311902.27999997</v>
      </c>
      <c r="I28" s="83">
        <v>239613330.66</v>
      </c>
      <c r="J28" s="83">
        <v>238238154.96000001</v>
      </c>
      <c r="K28" s="83">
        <v>333896037.99000001</v>
      </c>
      <c r="L28" s="83">
        <v>351809367.33999997</v>
      </c>
      <c r="M28" s="83">
        <v>222473263.27000001</v>
      </c>
      <c r="N28" s="83">
        <v>285696631.50999999</v>
      </c>
      <c r="O28" s="83">
        <v>302480742.25</v>
      </c>
      <c r="P28" s="83">
        <v>326215202.02999997</v>
      </c>
      <c r="Q28" s="83">
        <v>230919086.09</v>
      </c>
      <c r="R28" s="83">
        <v>270954096.98000002</v>
      </c>
      <c r="S28" s="83">
        <v>304964566.54000002</v>
      </c>
      <c r="T28" s="83">
        <v>350623267.33999997</v>
      </c>
      <c r="U28" s="83">
        <v>199743589.06</v>
      </c>
      <c r="V28" s="83">
        <v>235063213.69999999</v>
      </c>
      <c r="W28" s="83">
        <v>225384967.22999999</v>
      </c>
      <c r="X28" s="83">
        <v>294170875.36000001</v>
      </c>
      <c r="Y28" s="83">
        <v>187831419.09</v>
      </c>
      <c r="Z28" s="83">
        <v>196149109.24000001</v>
      </c>
      <c r="AA28" s="83">
        <v>210928670.06999999</v>
      </c>
      <c r="AB28" s="83">
        <v>217692248.25</v>
      </c>
      <c r="AC28" s="83">
        <v>139744853.34999999</v>
      </c>
      <c r="AD28" s="83">
        <v>147721403.84</v>
      </c>
      <c r="AE28" s="83">
        <v>153214199.53</v>
      </c>
      <c r="AF28" s="83">
        <v>167053711.47999999</v>
      </c>
      <c r="AG28" s="83">
        <v>99437335.180000007</v>
      </c>
      <c r="AH28" s="83">
        <v>95880944.650000006</v>
      </c>
      <c r="AI28" s="83" t="b">
        <v>0</v>
      </c>
      <c r="AJ28" s="83" t="b">
        <v>0</v>
      </c>
      <c r="AK28" s="83" t="b">
        <v>0</v>
      </c>
    </row>
    <row r="29" spans="1:37" s="82" customFormat="1" x14ac:dyDescent="0.2">
      <c r="A29" s="83" t="s">
        <v>30</v>
      </c>
      <c r="B29" s="83" t="s">
        <v>1970</v>
      </c>
      <c r="C29" s="83" t="s">
        <v>1971</v>
      </c>
      <c r="D29" s="83" t="s">
        <v>1972</v>
      </c>
      <c r="E29" s="83" t="s">
        <v>1973</v>
      </c>
      <c r="F29" s="83" t="s">
        <v>1974</v>
      </c>
      <c r="G29" s="83" t="s">
        <v>1975</v>
      </c>
      <c r="H29" s="83" t="s">
        <v>1976</v>
      </c>
      <c r="I29" s="83" t="s">
        <v>1977</v>
      </c>
      <c r="J29" s="83" t="s">
        <v>1978</v>
      </c>
      <c r="K29" s="83" t="s">
        <v>1979</v>
      </c>
      <c r="L29" s="83" t="s">
        <v>1980</v>
      </c>
      <c r="M29" s="83" t="s">
        <v>1981</v>
      </c>
      <c r="N29" s="83" t="s">
        <v>1982</v>
      </c>
      <c r="O29" s="83" t="s">
        <v>1983</v>
      </c>
      <c r="P29" s="83" t="s">
        <v>1984</v>
      </c>
      <c r="Q29" s="83" t="s">
        <v>1985</v>
      </c>
      <c r="R29" s="83" t="s">
        <v>1986</v>
      </c>
      <c r="S29" s="83" t="s">
        <v>1987</v>
      </c>
      <c r="T29" s="83" t="s">
        <v>1988</v>
      </c>
      <c r="U29" s="83" t="s">
        <v>1989</v>
      </c>
      <c r="V29" s="83" t="s">
        <v>1990</v>
      </c>
      <c r="W29" s="83" t="s">
        <v>1991</v>
      </c>
      <c r="X29" s="83" t="s">
        <v>1992</v>
      </c>
      <c r="Y29" s="83" t="s">
        <v>1993</v>
      </c>
      <c r="Z29" s="83" t="s">
        <v>1994</v>
      </c>
      <c r="AA29" s="83" t="s">
        <v>1995</v>
      </c>
      <c r="AB29" s="83" t="s">
        <v>1996</v>
      </c>
      <c r="AC29" s="83" t="s">
        <v>1997</v>
      </c>
      <c r="AD29" s="83" t="s">
        <v>1998</v>
      </c>
      <c r="AE29" s="83" t="b">
        <v>0</v>
      </c>
      <c r="AF29" s="83" t="b">
        <v>0</v>
      </c>
      <c r="AG29" s="83" t="b">
        <v>0</v>
      </c>
      <c r="AH29" s="83" t="b">
        <v>0</v>
      </c>
      <c r="AI29" s="83" t="b">
        <v>0</v>
      </c>
      <c r="AJ29" s="83" t="b">
        <v>0</v>
      </c>
      <c r="AK29" s="83" t="b">
        <v>0</v>
      </c>
    </row>
    <row r="30" spans="1:37" s="82" customFormat="1" x14ac:dyDescent="0.2">
      <c r="A30" s="83" t="s">
        <v>32</v>
      </c>
      <c r="B30" s="83">
        <v>2.74</v>
      </c>
      <c r="C30" s="83">
        <v>2.75</v>
      </c>
      <c r="D30" s="83">
        <v>2.69</v>
      </c>
      <c r="E30" s="83">
        <v>4.2</v>
      </c>
      <c r="F30" s="83">
        <v>4.04</v>
      </c>
      <c r="G30" s="83">
        <v>3.96</v>
      </c>
      <c r="H30" s="83">
        <v>3.86</v>
      </c>
      <c r="I30" s="83">
        <v>3.85</v>
      </c>
      <c r="J30" s="83">
        <v>3.76</v>
      </c>
      <c r="K30" s="83">
        <v>3.73</v>
      </c>
      <c r="L30" s="83">
        <v>3.6</v>
      </c>
      <c r="M30" s="83">
        <v>3.48</v>
      </c>
      <c r="N30" s="83">
        <v>3.39</v>
      </c>
      <c r="O30" s="83">
        <v>3.36</v>
      </c>
      <c r="P30" s="83">
        <v>3.26</v>
      </c>
      <c r="Q30" s="83">
        <v>6.39</v>
      </c>
      <c r="R30" s="83">
        <v>6.31</v>
      </c>
      <c r="S30" s="83">
        <v>6.22</v>
      </c>
      <c r="T30" s="83">
        <v>5.95</v>
      </c>
      <c r="U30" s="83">
        <v>5.77</v>
      </c>
      <c r="V30" s="83">
        <v>5.63</v>
      </c>
      <c r="W30" s="83">
        <v>5.51</v>
      </c>
      <c r="X30" s="83">
        <v>5.35</v>
      </c>
      <c r="Y30" s="83">
        <v>5.16</v>
      </c>
      <c r="Z30" s="83">
        <v>5.17</v>
      </c>
      <c r="AA30" s="83">
        <v>5.12</v>
      </c>
      <c r="AB30" s="83">
        <v>5</v>
      </c>
      <c r="AC30" s="83">
        <v>9.84</v>
      </c>
      <c r="AD30" s="83">
        <v>9.6999999999999993</v>
      </c>
      <c r="AE30" s="83">
        <v>2.58</v>
      </c>
      <c r="AF30" s="83">
        <v>2.1800000000000002</v>
      </c>
      <c r="AG30" s="83" t="b">
        <v>0</v>
      </c>
      <c r="AH30" s="83">
        <v>2.41</v>
      </c>
      <c r="AI30" s="83" t="b">
        <v>0</v>
      </c>
      <c r="AJ30" s="83">
        <v>2.5099999999999998</v>
      </c>
      <c r="AK30" s="83">
        <v>1.79</v>
      </c>
    </row>
    <row r="31" spans="1:37" s="82" customFormat="1" x14ac:dyDescent="0.2">
      <c r="A31" s="83" t="s">
        <v>33</v>
      </c>
      <c r="B31" s="83" t="s">
        <v>1999</v>
      </c>
      <c r="C31" s="83" t="s">
        <v>2000</v>
      </c>
      <c r="D31" s="83" t="s">
        <v>2001</v>
      </c>
      <c r="E31" s="83" t="s">
        <v>1946</v>
      </c>
      <c r="F31" s="83" t="s">
        <v>2002</v>
      </c>
      <c r="G31" s="83" t="s">
        <v>2003</v>
      </c>
      <c r="H31" s="83" t="s">
        <v>2004</v>
      </c>
      <c r="I31" s="83" t="s">
        <v>2005</v>
      </c>
      <c r="J31" s="83" t="s">
        <v>2006</v>
      </c>
      <c r="K31" s="83" t="s">
        <v>2007</v>
      </c>
      <c r="L31" s="83" t="s">
        <v>2008</v>
      </c>
      <c r="M31" s="83" t="s">
        <v>2009</v>
      </c>
      <c r="N31" s="83" t="s">
        <v>2010</v>
      </c>
      <c r="O31" s="83" t="s">
        <v>2011</v>
      </c>
      <c r="P31" s="83" t="s">
        <v>2012</v>
      </c>
      <c r="Q31" s="83" t="s">
        <v>2013</v>
      </c>
      <c r="R31" s="83" t="s">
        <v>2014</v>
      </c>
      <c r="S31" s="83" t="s">
        <v>2015</v>
      </c>
      <c r="T31" s="83" t="s">
        <v>2016</v>
      </c>
      <c r="U31" s="83" t="s">
        <v>2017</v>
      </c>
      <c r="V31" s="83" t="s">
        <v>2018</v>
      </c>
      <c r="W31" s="83" t="s">
        <v>2019</v>
      </c>
      <c r="X31" s="83" t="s">
        <v>2012</v>
      </c>
      <c r="Y31" s="83" t="s">
        <v>2020</v>
      </c>
      <c r="Z31" s="83" t="s">
        <v>2021</v>
      </c>
      <c r="AA31" s="83" t="s">
        <v>2022</v>
      </c>
      <c r="AB31" s="83" t="s">
        <v>2023</v>
      </c>
      <c r="AC31" s="83" t="s">
        <v>2024</v>
      </c>
      <c r="AD31" s="83" t="b">
        <v>0</v>
      </c>
      <c r="AE31" s="83" t="b">
        <v>0</v>
      </c>
      <c r="AF31" s="83" t="s">
        <v>2025</v>
      </c>
      <c r="AG31" s="83" t="s">
        <v>1989</v>
      </c>
      <c r="AH31" s="83" t="b">
        <v>0</v>
      </c>
      <c r="AI31" s="83" t="b">
        <v>0</v>
      </c>
      <c r="AJ31" s="83" t="b">
        <v>0</v>
      </c>
      <c r="AK31" s="83" t="b">
        <v>0</v>
      </c>
    </row>
    <row r="32" spans="1:37" s="82" customFormat="1" x14ac:dyDescent="0.2">
      <c r="A32" s="83" t="s">
        <v>34</v>
      </c>
      <c r="B32" s="83" t="s">
        <v>1999</v>
      </c>
      <c r="C32" s="83" t="s">
        <v>2026</v>
      </c>
      <c r="D32" s="83" t="s">
        <v>2027</v>
      </c>
      <c r="E32" s="83" t="s">
        <v>2028</v>
      </c>
      <c r="F32" s="83" t="s">
        <v>2029</v>
      </c>
      <c r="G32" s="83" t="s">
        <v>2002</v>
      </c>
      <c r="H32" s="83" t="s">
        <v>2030</v>
      </c>
      <c r="I32" s="83" t="s">
        <v>2031</v>
      </c>
      <c r="J32" s="83" t="s">
        <v>2032</v>
      </c>
      <c r="K32" s="83" t="s">
        <v>2033</v>
      </c>
      <c r="L32" s="83" t="s">
        <v>2034</v>
      </c>
      <c r="M32" s="83" t="s">
        <v>2035</v>
      </c>
      <c r="N32" s="83" t="s">
        <v>2036</v>
      </c>
      <c r="O32" s="83" t="s">
        <v>2037</v>
      </c>
      <c r="P32" s="83" t="s">
        <v>2004</v>
      </c>
      <c r="Q32" s="83" t="s">
        <v>2038</v>
      </c>
      <c r="R32" s="83" t="s">
        <v>2039</v>
      </c>
      <c r="S32" s="83" t="s">
        <v>2040</v>
      </c>
      <c r="T32" s="83" t="s">
        <v>2041</v>
      </c>
      <c r="U32" s="83" t="s">
        <v>2042</v>
      </c>
      <c r="V32" s="83" t="s">
        <v>2043</v>
      </c>
      <c r="W32" s="83" t="s">
        <v>2044</v>
      </c>
      <c r="X32" s="83" t="s">
        <v>2045</v>
      </c>
      <c r="Y32" s="83" t="s">
        <v>2002</v>
      </c>
      <c r="Z32" s="83" t="s">
        <v>2046</v>
      </c>
      <c r="AA32" s="83" t="s">
        <v>2031</v>
      </c>
      <c r="AB32" s="83" t="s">
        <v>2047</v>
      </c>
      <c r="AC32" s="83" t="s">
        <v>2048</v>
      </c>
      <c r="AD32" s="83" t="s">
        <v>2049</v>
      </c>
      <c r="AE32" s="83" t="s">
        <v>2050</v>
      </c>
      <c r="AF32" s="83" t="b">
        <v>0</v>
      </c>
      <c r="AG32" s="83" t="b">
        <v>0</v>
      </c>
      <c r="AH32" s="83" t="s">
        <v>2051</v>
      </c>
      <c r="AI32" s="83" t="b">
        <v>0</v>
      </c>
      <c r="AJ32" s="83" t="b">
        <v>0</v>
      </c>
      <c r="AK32" s="83" t="b">
        <v>0</v>
      </c>
    </row>
    <row r="33" spans="1:37" s="82" customFormat="1" x14ac:dyDescent="0.2">
      <c r="A33" s="83" t="s">
        <v>37</v>
      </c>
      <c r="B33" s="83" t="s">
        <v>2052</v>
      </c>
      <c r="C33" s="83" t="s">
        <v>2053</v>
      </c>
      <c r="D33" s="83" t="s">
        <v>2054</v>
      </c>
      <c r="E33" s="83" t="s">
        <v>2055</v>
      </c>
      <c r="F33" s="83" t="s">
        <v>2056</v>
      </c>
      <c r="G33" s="83" t="s">
        <v>2057</v>
      </c>
      <c r="H33" s="83" t="s">
        <v>2058</v>
      </c>
      <c r="I33" s="83" t="s">
        <v>2059</v>
      </c>
      <c r="J33" s="83" t="s">
        <v>2060</v>
      </c>
      <c r="K33" s="83" t="s">
        <v>2061</v>
      </c>
      <c r="L33" s="83" t="s">
        <v>2062</v>
      </c>
      <c r="M33" s="83" t="s">
        <v>2063</v>
      </c>
      <c r="N33" s="83" t="s">
        <v>2064</v>
      </c>
      <c r="O33" s="83" t="s">
        <v>2065</v>
      </c>
      <c r="P33" s="83" t="s">
        <v>2066</v>
      </c>
      <c r="Q33" s="83" t="s">
        <v>2067</v>
      </c>
      <c r="R33" s="83" t="s">
        <v>2068</v>
      </c>
      <c r="S33" s="83" t="s">
        <v>2069</v>
      </c>
      <c r="T33" s="83" t="s">
        <v>2070</v>
      </c>
      <c r="U33" s="83" t="s">
        <v>2071</v>
      </c>
      <c r="V33" s="83" t="s">
        <v>2072</v>
      </c>
      <c r="W33" s="83" t="s">
        <v>2073</v>
      </c>
      <c r="X33" s="83" t="s">
        <v>2074</v>
      </c>
      <c r="Y33" s="83" t="s">
        <v>2075</v>
      </c>
      <c r="Z33" s="83" t="s">
        <v>2076</v>
      </c>
      <c r="AA33" s="83" t="s">
        <v>2077</v>
      </c>
      <c r="AB33" s="83" t="s">
        <v>2078</v>
      </c>
      <c r="AC33" s="83" t="s">
        <v>2079</v>
      </c>
      <c r="AD33" s="83" t="s">
        <v>2080</v>
      </c>
      <c r="AE33" s="83" t="s">
        <v>2081</v>
      </c>
      <c r="AF33" s="83" t="b">
        <v>0</v>
      </c>
      <c r="AG33" s="83" t="b">
        <v>0</v>
      </c>
      <c r="AH33" s="83" t="b">
        <v>0</v>
      </c>
      <c r="AI33" s="83" t="b">
        <v>0</v>
      </c>
      <c r="AJ33" s="83" t="b">
        <v>0</v>
      </c>
      <c r="AK33" s="83" t="b">
        <v>0</v>
      </c>
    </row>
    <row r="34" spans="1:37" s="82" customFormat="1" x14ac:dyDescent="0.2">
      <c r="A34" s="83" t="s">
        <v>39</v>
      </c>
      <c r="B34" s="83">
        <v>0.36</v>
      </c>
      <c r="C34" s="83">
        <v>0.37</v>
      </c>
      <c r="D34" s="83">
        <v>0.36</v>
      </c>
      <c r="E34" s="83">
        <v>1.18</v>
      </c>
      <c r="F34" s="83">
        <v>1.17</v>
      </c>
      <c r="G34" s="83">
        <v>1.1599999999999999</v>
      </c>
      <c r="H34" s="83">
        <v>1.1499999999999999</v>
      </c>
      <c r="I34" s="83">
        <v>1.22</v>
      </c>
      <c r="J34" s="83">
        <v>1.22</v>
      </c>
      <c r="K34" s="83">
        <v>1.21</v>
      </c>
      <c r="L34" s="83">
        <v>1.2</v>
      </c>
      <c r="M34" s="83">
        <v>1.18</v>
      </c>
      <c r="N34" s="83">
        <v>1.1599999999999999</v>
      </c>
      <c r="O34" s="83">
        <v>1.1599999999999999</v>
      </c>
      <c r="P34" s="83">
        <v>1.1599999999999999</v>
      </c>
      <c r="Q34" s="83">
        <v>3.31</v>
      </c>
      <c r="R34" s="83">
        <v>3.31</v>
      </c>
      <c r="S34" s="83">
        <v>3.33</v>
      </c>
      <c r="T34" s="83">
        <v>3.33</v>
      </c>
      <c r="U34" s="83">
        <v>3.31</v>
      </c>
      <c r="V34" s="83">
        <v>3.31</v>
      </c>
      <c r="W34" s="83">
        <v>3.32</v>
      </c>
      <c r="X34" s="83">
        <v>3.32</v>
      </c>
      <c r="Y34" s="83">
        <v>3.32</v>
      </c>
      <c r="Z34" s="83">
        <v>3.32</v>
      </c>
      <c r="AA34" s="83">
        <v>3.32</v>
      </c>
      <c r="AB34" s="83">
        <v>3.32</v>
      </c>
      <c r="AC34" s="83">
        <v>7.64</v>
      </c>
      <c r="AD34" s="83">
        <v>7.64</v>
      </c>
      <c r="AE34" s="83">
        <v>0.33</v>
      </c>
      <c r="AF34" s="83">
        <v>0.33</v>
      </c>
      <c r="AG34" s="83" t="b">
        <v>0</v>
      </c>
      <c r="AH34" s="83">
        <v>0.33</v>
      </c>
      <c r="AI34" s="83" t="b">
        <v>0</v>
      </c>
      <c r="AJ34" s="83">
        <v>0.15</v>
      </c>
      <c r="AK34" s="83">
        <v>0.15</v>
      </c>
    </row>
    <row r="35" spans="1:37" s="82" customFormat="1" x14ac:dyDescent="0.2">
      <c r="A35" s="83" t="s">
        <v>40</v>
      </c>
      <c r="B35" s="83">
        <v>1.19</v>
      </c>
      <c r="C35" s="83">
        <v>1.22</v>
      </c>
      <c r="D35" s="83">
        <v>1.1599999999999999</v>
      </c>
      <c r="E35" s="83">
        <v>1.75</v>
      </c>
      <c r="F35" s="83">
        <v>1.6</v>
      </c>
      <c r="G35" s="83">
        <v>1.56</v>
      </c>
      <c r="H35" s="83">
        <v>1.49</v>
      </c>
      <c r="I35" s="83">
        <v>1.41</v>
      </c>
      <c r="J35" s="83">
        <v>1.32</v>
      </c>
      <c r="K35" s="83">
        <v>1.33</v>
      </c>
      <c r="L35" s="83">
        <v>1.21</v>
      </c>
      <c r="M35" s="83">
        <v>1.1200000000000001</v>
      </c>
      <c r="N35" s="83">
        <v>1.05</v>
      </c>
      <c r="O35" s="83">
        <v>1.05</v>
      </c>
      <c r="P35" s="83">
        <v>0.95</v>
      </c>
      <c r="Q35" s="83">
        <v>1.78</v>
      </c>
      <c r="R35" s="83">
        <v>1.71</v>
      </c>
      <c r="S35" s="83">
        <v>1.68</v>
      </c>
      <c r="T35" s="83">
        <v>1.42</v>
      </c>
      <c r="U35" s="83">
        <v>1.26</v>
      </c>
      <c r="V35" s="83">
        <v>1.1299999999999999</v>
      </c>
      <c r="W35" s="83">
        <v>1.08</v>
      </c>
      <c r="X35" s="83">
        <v>0.92</v>
      </c>
      <c r="Y35" s="83">
        <v>0.73</v>
      </c>
      <c r="Z35" s="83">
        <v>0.74</v>
      </c>
      <c r="AA35" s="83">
        <v>0.72</v>
      </c>
      <c r="AB35" s="83">
        <v>0.6</v>
      </c>
      <c r="AC35" s="83">
        <v>1.03</v>
      </c>
      <c r="AD35" s="83">
        <v>0.9</v>
      </c>
      <c r="AE35" s="83">
        <v>1.1299999999999999</v>
      </c>
      <c r="AF35" s="83">
        <v>0.73</v>
      </c>
      <c r="AG35" s="83" t="b">
        <v>0</v>
      </c>
      <c r="AH35" s="83">
        <v>0.96</v>
      </c>
      <c r="AI35" s="83" t="b">
        <v>0</v>
      </c>
      <c r="AJ35" s="83">
        <v>1.1499999999999999</v>
      </c>
      <c r="AK35" s="83">
        <v>0.49</v>
      </c>
    </row>
    <row r="36" spans="1:37" s="82" customFormat="1" x14ac:dyDescent="0.2">
      <c r="A36" s="83" t="s">
        <v>41</v>
      </c>
      <c r="B36" s="83">
        <v>0.11</v>
      </c>
      <c r="C36" s="83">
        <v>0.04</v>
      </c>
      <c r="D36" s="83">
        <v>0.18</v>
      </c>
      <c r="E36" s="83">
        <v>-0.12</v>
      </c>
      <c r="F36" s="83">
        <v>0.51</v>
      </c>
      <c r="G36" s="83">
        <v>-0.02</v>
      </c>
      <c r="H36" s="83">
        <v>0.2</v>
      </c>
      <c r="I36" s="83">
        <v>7.0000000000000007E-2</v>
      </c>
      <c r="J36" s="83">
        <v>0.24</v>
      </c>
      <c r="K36" s="83">
        <v>7.0000000000000007E-2</v>
      </c>
      <c r="L36" s="83">
        <v>0.15</v>
      </c>
      <c r="M36" s="83">
        <v>-0.13</v>
      </c>
      <c r="N36" s="83">
        <v>0.39</v>
      </c>
      <c r="O36" s="83">
        <v>-0.02</v>
      </c>
      <c r="P36" s="83">
        <v>0.66</v>
      </c>
      <c r="Q36" s="83">
        <v>-0.44</v>
      </c>
      <c r="R36" s="83">
        <v>0.62</v>
      </c>
      <c r="S36" s="83">
        <v>-0.17</v>
      </c>
      <c r="T36" s="83">
        <v>0.61</v>
      </c>
      <c r="U36" s="83">
        <v>-0.23</v>
      </c>
      <c r="V36" s="83">
        <v>0.31</v>
      </c>
      <c r="W36" s="83">
        <v>0.18</v>
      </c>
      <c r="X36" s="83">
        <v>0.54</v>
      </c>
      <c r="Y36" s="83">
        <v>-0.06</v>
      </c>
      <c r="Z36" s="83">
        <v>0.22</v>
      </c>
      <c r="AA36" s="83">
        <v>-0.02</v>
      </c>
      <c r="AB36" s="83">
        <v>0.06</v>
      </c>
      <c r="AC36" s="83">
        <v>-0.1</v>
      </c>
      <c r="AD36" s="83">
        <v>0.16</v>
      </c>
      <c r="AE36" s="83">
        <v>0.33</v>
      </c>
      <c r="AF36" s="83">
        <v>0.17</v>
      </c>
      <c r="AG36" s="83">
        <v>0.14000000000000001</v>
      </c>
      <c r="AH36" s="83">
        <v>-0.05</v>
      </c>
      <c r="AI36" s="83" t="b">
        <v>0</v>
      </c>
      <c r="AJ36" s="83" t="b">
        <v>0</v>
      </c>
      <c r="AK36" s="83" t="b">
        <v>0</v>
      </c>
    </row>
    <row r="37" spans="1:37" s="82" customFormat="1" x14ac:dyDescent="0.2">
      <c r="A37" s="83" t="s">
        <v>42</v>
      </c>
      <c r="B37" s="83" t="s">
        <v>2082</v>
      </c>
      <c r="C37" s="83" t="s">
        <v>2083</v>
      </c>
      <c r="D37" s="83" t="s">
        <v>2084</v>
      </c>
      <c r="E37" s="83" t="s">
        <v>2085</v>
      </c>
      <c r="F37" s="83" t="s">
        <v>2086</v>
      </c>
      <c r="G37" s="83" t="s">
        <v>2087</v>
      </c>
      <c r="H37" s="83" t="s">
        <v>2088</v>
      </c>
      <c r="I37" s="83" t="s">
        <v>2089</v>
      </c>
      <c r="J37" s="83" t="s">
        <v>2090</v>
      </c>
      <c r="K37" s="83" t="s">
        <v>2091</v>
      </c>
      <c r="L37" s="83" t="s">
        <v>2092</v>
      </c>
      <c r="M37" s="83" t="s">
        <v>2093</v>
      </c>
      <c r="N37" s="83" t="s">
        <v>2094</v>
      </c>
      <c r="O37" s="83" t="s">
        <v>2095</v>
      </c>
      <c r="P37" s="83" t="s">
        <v>2096</v>
      </c>
      <c r="Q37" s="83" t="s">
        <v>2097</v>
      </c>
      <c r="R37" s="83" t="s">
        <v>2098</v>
      </c>
      <c r="S37" s="83" t="s">
        <v>2099</v>
      </c>
      <c r="T37" s="83" t="s">
        <v>2100</v>
      </c>
      <c r="U37" s="83" t="s">
        <v>2101</v>
      </c>
      <c r="V37" s="83" t="s">
        <v>31</v>
      </c>
      <c r="W37" s="83" t="s">
        <v>112</v>
      </c>
      <c r="X37" s="83" t="s">
        <v>126</v>
      </c>
      <c r="Y37" s="83" t="s">
        <v>2102</v>
      </c>
      <c r="Z37" s="83" t="s">
        <v>2103</v>
      </c>
      <c r="AA37" s="83" t="s">
        <v>2104</v>
      </c>
      <c r="AB37" s="83" t="s">
        <v>2105</v>
      </c>
      <c r="AC37" s="83" t="s">
        <v>2106</v>
      </c>
      <c r="AD37" s="83" t="s">
        <v>2107</v>
      </c>
      <c r="AE37" s="83" t="s">
        <v>1923</v>
      </c>
      <c r="AF37" s="83" t="s">
        <v>2108</v>
      </c>
      <c r="AG37" s="83" t="s">
        <v>2109</v>
      </c>
      <c r="AH37" s="83" t="s">
        <v>2110</v>
      </c>
      <c r="AI37" s="83" t="s">
        <v>2111</v>
      </c>
      <c r="AJ37" s="83" t="b">
        <v>0</v>
      </c>
      <c r="AK37" s="83" t="b">
        <v>0</v>
      </c>
    </row>
    <row r="38" spans="1:37" s="82" customFormat="1" x14ac:dyDescent="0.2">
      <c r="A38" s="83" t="s">
        <v>44</v>
      </c>
      <c r="B38" s="83">
        <v>1.03</v>
      </c>
      <c r="C38" s="83">
        <v>1.03</v>
      </c>
      <c r="D38" s="83">
        <v>1.07</v>
      </c>
      <c r="E38" s="83">
        <v>0.74</v>
      </c>
      <c r="F38" s="83">
        <v>1.4</v>
      </c>
      <c r="G38" s="83">
        <v>0.97</v>
      </c>
      <c r="H38" s="83">
        <v>1.03</v>
      </c>
      <c r="I38" s="83">
        <v>0.73</v>
      </c>
      <c r="J38" s="83">
        <v>1.0900000000000001</v>
      </c>
      <c r="K38" s="83">
        <v>0.94</v>
      </c>
      <c r="L38" s="83">
        <v>1.1499999999999999</v>
      </c>
      <c r="M38" s="83">
        <v>0.68</v>
      </c>
      <c r="N38" s="83">
        <v>1.1100000000000001</v>
      </c>
      <c r="O38" s="83">
        <v>0.91</v>
      </c>
      <c r="P38" s="83">
        <v>0.98</v>
      </c>
      <c r="Q38" s="83">
        <v>0.68</v>
      </c>
      <c r="R38" s="83">
        <v>0.84</v>
      </c>
      <c r="S38" s="83">
        <v>1.03</v>
      </c>
      <c r="T38" s="83">
        <v>1.27</v>
      </c>
      <c r="U38" s="83">
        <v>0.65</v>
      </c>
      <c r="V38" s="83">
        <v>0.82</v>
      </c>
      <c r="W38" s="83">
        <v>0.89</v>
      </c>
      <c r="X38" s="83">
        <v>1.19</v>
      </c>
      <c r="Y38" s="83">
        <v>0.71</v>
      </c>
      <c r="Z38" s="83">
        <v>0.67</v>
      </c>
      <c r="AA38" s="83">
        <v>1.08</v>
      </c>
      <c r="AB38" s="83">
        <v>1.22</v>
      </c>
      <c r="AC38" s="83">
        <v>0.8</v>
      </c>
      <c r="AD38" s="83">
        <v>0.66</v>
      </c>
      <c r="AE38" s="83">
        <v>1.24</v>
      </c>
      <c r="AF38" s="83"/>
      <c r="AG38" s="83" t="b">
        <v>0</v>
      </c>
      <c r="AH38" s="83"/>
      <c r="AI38" s="83"/>
      <c r="AJ38" s="83"/>
      <c r="AK38" s="83"/>
    </row>
    <row r="39" spans="1:37" s="82" customFormat="1" x14ac:dyDescent="0.2">
      <c r="A39" s="83" t="s">
        <v>45</v>
      </c>
      <c r="B39" s="83" t="s">
        <v>129</v>
      </c>
      <c r="C39" s="83" t="s">
        <v>2112</v>
      </c>
      <c r="D39" s="83" t="s">
        <v>2113</v>
      </c>
      <c r="E39" s="83" t="s">
        <v>2114</v>
      </c>
      <c r="F39" s="83" t="s">
        <v>130</v>
      </c>
      <c r="G39" s="83" t="s">
        <v>2115</v>
      </c>
      <c r="H39" s="83" t="s">
        <v>2116</v>
      </c>
      <c r="I39" s="83" t="s">
        <v>2117</v>
      </c>
      <c r="J39" s="83" t="s">
        <v>131</v>
      </c>
      <c r="K39" s="83" t="s">
        <v>2118</v>
      </c>
      <c r="L39" s="83" t="s">
        <v>2119</v>
      </c>
      <c r="M39" s="83" t="s">
        <v>2120</v>
      </c>
      <c r="N39" s="83" t="s">
        <v>130</v>
      </c>
      <c r="O39" s="83" t="s">
        <v>2115</v>
      </c>
      <c r="P39" s="83" t="s">
        <v>2121</v>
      </c>
      <c r="Q39" s="83" t="s">
        <v>2122</v>
      </c>
      <c r="R39" s="83" t="s">
        <v>132</v>
      </c>
      <c r="S39" s="83" t="s">
        <v>2123</v>
      </c>
      <c r="T39" s="83" t="s">
        <v>53</v>
      </c>
      <c r="U39" s="83" t="s">
        <v>2124</v>
      </c>
      <c r="V39" s="83" t="s">
        <v>133</v>
      </c>
      <c r="W39" s="83" t="s">
        <v>2125</v>
      </c>
      <c r="X39" s="83" t="s">
        <v>2126</v>
      </c>
      <c r="Y39" s="83" t="s">
        <v>2127</v>
      </c>
      <c r="Z39" s="83" t="s">
        <v>134</v>
      </c>
      <c r="AA39" s="83" t="s">
        <v>2128</v>
      </c>
      <c r="AB39" s="83" t="s">
        <v>2129</v>
      </c>
      <c r="AC39" s="83" t="s">
        <v>2130</v>
      </c>
      <c r="AD39" s="83" t="s">
        <v>135</v>
      </c>
      <c r="AE39" s="83" t="s">
        <v>2131</v>
      </c>
      <c r="AF39" s="83" t="s">
        <v>2132</v>
      </c>
      <c r="AG39" s="83" t="s">
        <v>2133</v>
      </c>
      <c r="AH39" s="83" t="s">
        <v>136</v>
      </c>
      <c r="AI39" s="83" t="s">
        <v>2134</v>
      </c>
      <c r="AJ39" s="83" t="s">
        <v>137</v>
      </c>
      <c r="AK39" s="83" t="s">
        <v>138</v>
      </c>
    </row>
    <row r="41" spans="1:37" x14ac:dyDescent="0.2">
      <c r="V41" s="76">
        <f t="shared" ref="V41:AE41" si="1">SUM(V24:Y24)</f>
        <v>86315500</v>
      </c>
      <c r="W41" s="76">
        <f t="shared" si="1"/>
        <v>80092300</v>
      </c>
      <c r="X41" s="76">
        <f t="shared" si="1"/>
        <v>72504300</v>
      </c>
      <c r="Y41" s="76">
        <f t="shared" si="1"/>
        <v>64352400</v>
      </c>
      <c r="Z41" s="76">
        <f t="shared" si="1"/>
        <v>60192800</v>
      </c>
      <c r="AA41" s="76">
        <f t="shared" si="1"/>
        <v>60636700</v>
      </c>
      <c r="AB41" s="76">
        <f t="shared" si="1"/>
        <v>65455600</v>
      </c>
      <c r="AC41" s="76">
        <f t="shared" si="1"/>
        <v>60772200</v>
      </c>
      <c r="AD41" s="76">
        <f t="shared" si="1"/>
        <v>59181400</v>
      </c>
      <c r="AE41" s="76">
        <f t="shared" si="1"/>
        <v>61641200</v>
      </c>
    </row>
    <row r="42" spans="1:37" x14ac:dyDescent="0.2">
      <c r="V42" s="85">
        <f t="shared" ref="V42:AA42" si="2">V41/Z41-1</f>
        <v>0.43398379872675807</v>
      </c>
      <c r="W42" s="85">
        <f t="shared" si="2"/>
        <v>0.32085519165785747</v>
      </c>
      <c r="X42" s="85">
        <f t="shared" si="2"/>
        <v>0.10768673726923295</v>
      </c>
      <c r="Y42" s="85">
        <f t="shared" si="2"/>
        <v>5.8911805068764922E-2</v>
      </c>
      <c r="Z42" s="85">
        <f t="shared" si="2"/>
        <v>1.7089828898944504E-2</v>
      </c>
      <c r="AA42" s="85">
        <f t="shared" si="2"/>
        <v>-1.6295918963290745E-2</v>
      </c>
    </row>
    <row r="44" spans="1:37" x14ac:dyDescent="0.2">
      <c r="V44" s="85"/>
      <c r="W44" s="85"/>
      <c r="X44" s="85"/>
      <c r="Y44" s="85"/>
      <c r="Z44" s="85"/>
      <c r="AA44" s="85"/>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Sheet1</vt:lpstr>
      <vt:lpstr>5.深沪全市场</vt:lpstr>
      <vt:lpstr>工作表6</vt:lpstr>
      <vt:lpstr>工作表5</vt:lpstr>
      <vt:lpstr>工作表4</vt:lpstr>
      <vt:lpstr>Worksheet</vt:lpstr>
      <vt:lpstr>工作表3</vt:lpstr>
      <vt:lpstr>工作表7</vt:lpstr>
      <vt:lpstr>Worksheet (2)</vt:lpstr>
      <vt:lpstr>002532</vt:lpstr>
      <vt:lpstr>工作表2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2017-12-27T07:51:25Z</cp:lastPrinted>
  <dcterms:created xsi:type="dcterms:W3CDTF">2016-10-17T13:55:53Z</dcterms:created>
  <dcterms:modified xsi:type="dcterms:W3CDTF">2018-04-03T05:29:30Z</dcterms:modified>
</cp:coreProperties>
</file>