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updateLinks="never"/>
  <mc:AlternateContent xmlns:mc="http://schemas.openxmlformats.org/markup-compatibility/2006">
    <mc:Choice Requires="x15">
      <x15ac:absPath xmlns:x15ac="http://schemas.microsoft.com/office/spreadsheetml/2010/11/ac" url="/Volumes/资料盘/电子书/股票投资/公众号资料/骑行夜幕的统计客/2018春训营/任务9：房地产（A+H）/"/>
    </mc:Choice>
  </mc:AlternateContent>
  <bookViews>
    <workbookView xWindow="0" yWindow="460" windowWidth="25020" windowHeight="13760"/>
  </bookViews>
  <sheets>
    <sheet name="Sheet1" sheetId="1" r:id="rId1"/>
    <sheet name="工作表8" sheetId="23" r:id="rId2"/>
    <sheet name="工作表9" sheetId="24" r:id="rId3"/>
    <sheet name="工作表11" sheetId="26" r:id="rId4"/>
    <sheet name="工作表5" sheetId="20" r:id="rId5"/>
    <sheet name="工作表6" sheetId="21" r:id="rId6"/>
    <sheet name="工作表3" sheetId="18" r:id="rId7"/>
    <sheet name="工作表4" sheetId="19" r:id="rId8"/>
    <sheet name="工作表1" sheetId="16" r:id="rId9"/>
    <sheet name="工作表2" sheetId="17" r:id="rId10"/>
    <sheet name="工作表1 (2)" sheetId="22" r:id="rId11"/>
    <sheet name="工作表13" sheetId="28" r:id="rId12"/>
  </sheets>
  <definedNames>
    <definedName name="_xlnm._FilterDatabase" localSheetId="3" hidden="1">工作表11!$A$1:$P$250</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27" i="20" l="1"/>
  <c r="D25" i="20"/>
  <c r="D23" i="20"/>
  <c r="D38" i="20"/>
  <c r="D36" i="20"/>
  <c r="D34" i="20"/>
  <c r="C28" i="20"/>
  <c r="C27" i="20"/>
  <c r="C26" i="20"/>
  <c r="C25" i="20"/>
  <c r="C24" i="20"/>
  <c r="C23" i="20"/>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1" i="28"/>
  <c r="C2" i="28"/>
  <c r="C3" i="28"/>
  <c r="C4" i="28"/>
  <c r="C5" i="28"/>
  <c r="C6" i="28"/>
  <c r="C103" i="20"/>
  <c r="C104" i="20"/>
  <c r="C105" i="20"/>
  <c r="C106" i="20"/>
  <c r="C107" i="20"/>
  <c r="C108" i="20"/>
  <c r="C109" i="20"/>
  <c r="C110" i="20"/>
  <c r="C111" i="20"/>
  <c r="C112" i="20"/>
  <c r="C113" i="20"/>
  <c r="F110" i="20"/>
  <c r="C4" i="20"/>
  <c r="C5" i="20"/>
  <c r="C6" i="20"/>
  <c r="C7" i="20"/>
  <c r="C8" i="20"/>
  <c r="C9" i="20"/>
  <c r="C10" i="20"/>
  <c r="C11" i="20"/>
  <c r="C12" i="20"/>
  <c r="C13" i="20"/>
  <c r="C14" i="20"/>
  <c r="F14" i="20"/>
  <c r="G111" i="20"/>
  <c r="C47" i="20"/>
  <c r="C36" i="20"/>
  <c r="D47" i="20"/>
  <c r="C48" i="20"/>
  <c r="C37" i="20"/>
  <c r="D48" i="20"/>
  <c r="C49" i="20"/>
  <c r="C38" i="20"/>
  <c r="D49" i="20"/>
  <c r="C50" i="20"/>
  <c r="C39" i="20"/>
  <c r="D50" i="20"/>
  <c r="C51" i="20"/>
  <c r="C40" i="20"/>
  <c r="D51" i="20"/>
  <c r="C52" i="20"/>
  <c r="C41" i="20"/>
  <c r="D52" i="20"/>
  <c r="C53" i="20"/>
  <c r="C42" i="20"/>
  <c r="D53" i="20"/>
  <c r="C54" i="20"/>
  <c r="C43" i="20"/>
  <c r="D54" i="20"/>
  <c r="C55" i="20"/>
  <c r="C44" i="20"/>
  <c r="D55" i="20"/>
  <c r="C56" i="20"/>
  <c r="C45" i="20"/>
  <c r="D56" i="20"/>
  <c r="C57" i="20"/>
  <c r="C46" i="20"/>
  <c r="D57" i="20"/>
  <c r="C58" i="20"/>
  <c r="D58" i="20"/>
  <c r="C59" i="20"/>
  <c r="D59" i="20"/>
  <c r="C60" i="20"/>
  <c r="D60" i="20"/>
  <c r="C61" i="20"/>
  <c r="D61" i="20"/>
  <c r="C62" i="20"/>
  <c r="D62" i="20"/>
  <c r="C63" i="20"/>
  <c r="D63" i="20"/>
  <c r="C64" i="20"/>
  <c r="D64" i="20"/>
  <c r="C65" i="20"/>
  <c r="D65" i="20"/>
  <c r="C66" i="20"/>
  <c r="D66" i="20"/>
  <c r="C67" i="20"/>
  <c r="D67" i="20"/>
  <c r="C68" i="20"/>
  <c r="D68" i="20"/>
  <c r="C69" i="20"/>
  <c r="D69" i="20"/>
  <c r="C70" i="20"/>
  <c r="D70" i="20"/>
  <c r="C71" i="20"/>
  <c r="D71" i="20"/>
  <c r="C72" i="20"/>
  <c r="D72" i="20"/>
  <c r="C73" i="20"/>
  <c r="D73" i="20"/>
  <c r="C74" i="20"/>
  <c r="D74" i="20"/>
  <c r="C75" i="20"/>
  <c r="D75" i="20"/>
  <c r="C76" i="20"/>
  <c r="D76" i="20"/>
  <c r="C77" i="20"/>
  <c r="D77" i="20"/>
  <c r="C78" i="20"/>
  <c r="D78" i="20"/>
  <c r="C79" i="20"/>
  <c r="D79" i="20"/>
  <c r="C80" i="20"/>
  <c r="D80" i="20"/>
  <c r="C81" i="20"/>
  <c r="D81" i="20"/>
  <c r="C82" i="20"/>
  <c r="D82" i="20"/>
  <c r="C83" i="20"/>
  <c r="D83" i="20"/>
  <c r="C84" i="20"/>
  <c r="D84" i="20"/>
  <c r="C85" i="20"/>
  <c r="D85" i="20"/>
  <c r="C86" i="20"/>
  <c r="D86" i="20"/>
  <c r="C87" i="20"/>
  <c r="D87" i="20"/>
  <c r="C88" i="20"/>
  <c r="D88" i="20"/>
  <c r="C89" i="20"/>
  <c r="D89" i="20"/>
  <c r="C90" i="20"/>
  <c r="D90" i="20"/>
  <c r="C91" i="20"/>
  <c r="D91" i="20"/>
  <c r="C92" i="20"/>
  <c r="D92" i="20"/>
  <c r="C93" i="20"/>
  <c r="D93" i="20"/>
  <c r="C94" i="20"/>
  <c r="D94" i="20"/>
  <c r="C95" i="20"/>
  <c r="D95" i="20"/>
  <c r="C96" i="20"/>
  <c r="D96" i="20"/>
  <c r="C97" i="20"/>
  <c r="D97" i="20"/>
  <c r="C98" i="20"/>
  <c r="D98" i="20"/>
  <c r="C99" i="20"/>
  <c r="D99" i="20"/>
  <c r="C100" i="20"/>
  <c r="D100" i="20"/>
  <c r="C101" i="20"/>
  <c r="D101" i="20"/>
  <c r="C102" i="20"/>
  <c r="D102" i="20"/>
  <c r="D103" i="20"/>
  <c r="D104" i="20"/>
  <c r="D105" i="20"/>
  <c r="D106" i="20"/>
  <c r="D107" i="20"/>
  <c r="D108" i="20"/>
  <c r="D109" i="20"/>
  <c r="D110" i="20"/>
  <c r="D111" i="20"/>
  <c r="D112" i="20"/>
  <c r="D113" i="20"/>
  <c r="C29" i="20"/>
  <c r="C18" i="20"/>
  <c r="D29" i="20"/>
  <c r="C30" i="20"/>
  <c r="C19" i="20"/>
  <c r="D30" i="20"/>
  <c r="C31" i="20"/>
  <c r="C20" i="20"/>
  <c r="D31" i="20"/>
  <c r="C32" i="20"/>
  <c r="C21" i="20"/>
  <c r="D32" i="20"/>
  <c r="C33" i="20"/>
  <c r="C22" i="20"/>
  <c r="D33" i="20"/>
  <c r="C34" i="20"/>
  <c r="C35" i="20"/>
  <c r="D35" i="20"/>
  <c r="D37" i="20"/>
  <c r="D39" i="20"/>
  <c r="D40" i="20"/>
  <c r="D41" i="20"/>
  <c r="D42" i="20"/>
  <c r="D43" i="20"/>
  <c r="D44" i="20"/>
  <c r="D45" i="20"/>
  <c r="D46" i="20"/>
  <c r="C3" i="20"/>
  <c r="D14" i="20"/>
  <c r="C15" i="20"/>
  <c r="D15" i="20"/>
  <c r="C16" i="20"/>
  <c r="D16" i="20"/>
  <c r="C17" i="20"/>
  <c r="D17" i="20"/>
  <c r="D18" i="20"/>
  <c r="D19" i="20"/>
  <c r="D20" i="20"/>
  <c r="D21" i="20"/>
  <c r="D22" i="20"/>
  <c r="D24" i="20"/>
  <c r="D26" i="20"/>
  <c r="D28" i="20"/>
  <c r="C2" i="20"/>
  <c r="D3" i="26"/>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104" i="26"/>
  <c r="D105" i="26"/>
  <c r="D106" i="26"/>
  <c r="D107" i="26"/>
  <c r="D108" i="26"/>
  <c r="D109" i="26"/>
  <c r="D110" i="26"/>
  <c r="D111" i="26"/>
  <c r="D112" i="26"/>
  <c r="D113" i="26"/>
  <c r="D114" i="26"/>
  <c r="D115" i="26"/>
  <c r="D116" i="26"/>
  <c r="D117" i="26"/>
  <c r="D118" i="26"/>
  <c r="D119" i="26"/>
  <c r="D120" i="26"/>
  <c r="D121" i="26"/>
  <c r="D122" i="26"/>
  <c r="D123" i="26"/>
  <c r="D124" i="26"/>
  <c r="D125" i="26"/>
  <c r="D126" i="26"/>
  <c r="D127" i="26"/>
  <c r="D128" i="26"/>
  <c r="D129" i="26"/>
  <c r="D130" i="26"/>
  <c r="D131" i="26"/>
  <c r="D132" i="26"/>
  <c r="D133" i="26"/>
  <c r="D134" i="26"/>
  <c r="D135" i="26"/>
  <c r="D136" i="26"/>
  <c r="D137" i="26"/>
  <c r="D138" i="26"/>
  <c r="D139" i="26"/>
  <c r="D140" i="26"/>
  <c r="D141" i="26"/>
  <c r="D142" i="26"/>
  <c r="D143" i="26"/>
  <c r="D144" i="26"/>
  <c r="D145" i="26"/>
  <c r="D146" i="26"/>
  <c r="D147" i="26"/>
  <c r="D148" i="26"/>
  <c r="D149" i="26"/>
  <c r="D150" i="26"/>
  <c r="D151" i="26"/>
  <c r="D152" i="26"/>
  <c r="D153" i="26"/>
  <c r="D154" i="26"/>
  <c r="D155" i="26"/>
  <c r="D156" i="26"/>
  <c r="D157" i="26"/>
  <c r="D158" i="26"/>
  <c r="D159" i="26"/>
  <c r="D160" i="26"/>
  <c r="D161" i="26"/>
  <c r="D162" i="26"/>
  <c r="D163" i="26"/>
  <c r="D164" i="26"/>
  <c r="D165" i="26"/>
  <c r="D166" i="26"/>
  <c r="D167" i="26"/>
  <c r="D168" i="26"/>
  <c r="D169" i="26"/>
  <c r="D170" i="26"/>
  <c r="D171" i="26"/>
  <c r="D172" i="26"/>
  <c r="D173" i="26"/>
  <c r="D174" i="26"/>
  <c r="D175" i="26"/>
  <c r="D176" i="26"/>
  <c r="D177" i="26"/>
  <c r="D178" i="26"/>
  <c r="D179" i="26"/>
  <c r="D180" i="26"/>
  <c r="D181" i="26"/>
  <c r="D182" i="26"/>
  <c r="D183" i="26"/>
  <c r="D184" i="26"/>
  <c r="D185" i="26"/>
  <c r="D186" i="26"/>
  <c r="D187" i="26"/>
  <c r="D188" i="26"/>
  <c r="D189" i="26"/>
  <c r="D190" i="26"/>
  <c r="D191" i="26"/>
  <c r="D192" i="26"/>
  <c r="D193" i="26"/>
  <c r="D194" i="26"/>
  <c r="D195" i="26"/>
  <c r="D196" i="26"/>
  <c r="D197" i="26"/>
  <c r="D198" i="26"/>
  <c r="D199" i="26"/>
  <c r="D200" i="26"/>
  <c r="D201" i="26"/>
  <c r="D202" i="26"/>
  <c r="D203" i="26"/>
  <c r="D204" i="26"/>
  <c r="D205" i="26"/>
  <c r="D206" i="26"/>
  <c r="D207" i="26"/>
  <c r="D208" i="26"/>
  <c r="D209" i="26"/>
  <c r="D210" i="26"/>
  <c r="D211" i="26"/>
  <c r="D212" i="26"/>
  <c r="D213" i="26"/>
  <c r="D214" i="26"/>
  <c r="D215" i="26"/>
  <c r="D216" i="26"/>
  <c r="D217" i="26"/>
  <c r="D218" i="26"/>
  <c r="D219" i="26"/>
  <c r="D220" i="26"/>
  <c r="D221" i="26"/>
  <c r="D222" i="26"/>
  <c r="D223" i="26"/>
  <c r="D224" i="26"/>
  <c r="D225" i="26"/>
  <c r="D226" i="26"/>
  <c r="D227" i="26"/>
  <c r="D228" i="26"/>
  <c r="D229" i="26"/>
  <c r="D230" i="26"/>
  <c r="D231" i="26"/>
  <c r="D232" i="26"/>
  <c r="D233" i="26"/>
  <c r="D234" i="26"/>
  <c r="D235" i="26"/>
  <c r="D236" i="26"/>
  <c r="D237" i="26"/>
  <c r="D238" i="26"/>
  <c r="D239" i="26"/>
  <c r="D240" i="26"/>
  <c r="D241" i="26"/>
  <c r="D242" i="26"/>
  <c r="D243" i="26"/>
  <c r="D244" i="26"/>
  <c r="D245" i="26"/>
  <c r="D246" i="26"/>
  <c r="D247" i="26"/>
  <c r="F247" i="26"/>
  <c r="F246" i="26"/>
  <c r="F245" i="26"/>
  <c r="F244" i="26"/>
  <c r="F243" i="26"/>
  <c r="F242" i="26"/>
  <c r="F241" i="26"/>
  <c r="F240" i="26"/>
  <c r="F239" i="26"/>
  <c r="F238" i="26"/>
  <c r="F237" i="26"/>
  <c r="F236" i="26"/>
  <c r="F235" i="26"/>
  <c r="F234" i="26"/>
  <c r="F233" i="26"/>
  <c r="F232" i="26"/>
  <c r="F231" i="26"/>
  <c r="F230" i="26"/>
  <c r="F229" i="26"/>
  <c r="F228" i="26"/>
  <c r="F227" i="26"/>
  <c r="F226" i="26"/>
  <c r="F225" i="26"/>
  <c r="F224" i="26"/>
  <c r="F223" i="26"/>
  <c r="F222" i="26"/>
  <c r="F221" i="26"/>
  <c r="F220" i="26"/>
  <c r="F219" i="26"/>
  <c r="F218" i="26"/>
  <c r="F217" i="26"/>
  <c r="F216" i="26"/>
  <c r="F215" i="26"/>
  <c r="F214" i="26"/>
  <c r="F213" i="26"/>
  <c r="F212" i="26"/>
  <c r="F211" i="26"/>
  <c r="F210" i="26"/>
  <c r="F209" i="26"/>
  <c r="F208" i="26"/>
  <c r="F207" i="26"/>
  <c r="F206" i="26"/>
  <c r="F205" i="26"/>
  <c r="F204" i="26"/>
  <c r="F203" i="26"/>
  <c r="F202" i="26"/>
  <c r="F201" i="26"/>
  <c r="F200" i="26"/>
  <c r="F199" i="26"/>
  <c r="F198" i="26"/>
  <c r="F197" i="26"/>
  <c r="F196" i="26"/>
  <c r="F195" i="26"/>
  <c r="F194" i="26"/>
  <c r="F193" i="26"/>
  <c r="F192" i="26"/>
  <c r="F191" i="26"/>
  <c r="F190" i="26"/>
  <c r="F189" i="26"/>
  <c r="F188" i="26"/>
  <c r="F187" i="26"/>
  <c r="F186" i="26"/>
  <c r="F185" i="26"/>
  <c r="F184" i="26"/>
  <c r="F183" i="26"/>
  <c r="F182" i="26"/>
  <c r="F181" i="26"/>
  <c r="F180" i="26"/>
  <c r="F179" i="26"/>
  <c r="F178" i="26"/>
  <c r="F177" i="26"/>
  <c r="F176" i="26"/>
  <c r="F175" i="26"/>
  <c r="F174" i="26"/>
  <c r="F173" i="26"/>
  <c r="F172" i="26"/>
  <c r="F171" i="26"/>
  <c r="F170" i="26"/>
  <c r="F169" i="26"/>
  <c r="F168" i="26"/>
  <c r="F167" i="26"/>
  <c r="F166" i="26"/>
  <c r="F165" i="26"/>
  <c r="F164" i="26"/>
  <c r="F163" i="26"/>
  <c r="F162" i="26"/>
  <c r="F161" i="26"/>
  <c r="F160" i="26"/>
  <c r="F159" i="26"/>
  <c r="F158" i="26"/>
  <c r="F157" i="26"/>
  <c r="F156" i="26"/>
  <c r="F155" i="26"/>
  <c r="F154" i="26"/>
  <c r="F153" i="26"/>
  <c r="F152" i="26"/>
  <c r="F151" i="26"/>
  <c r="F150" i="26"/>
  <c r="F149" i="26"/>
  <c r="F148" i="26"/>
  <c r="F147" i="26"/>
  <c r="F146" i="26"/>
  <c r="F145" i="26"/>
  <c r="F144" i="26"/>
  <c r="F143" i="26"/>
  <c r="F142" i="26"/>
  <c r="F141" i="26"/>
  <c r="F140" i="26"/>
  <c r="F139" i="26"/>
  <c r="F138" i="26"/>
  <c r="F137" i="26"/>
  <c r="F136" i="26"/>
  <c r="F135" i="26"/>
  <c r="F134" i="26"/>
  <c r="F133" i="26"/>
  <c r="F132" i="26"/>
  <c r="F131" i="26"/>
  <c r="F130" i="26"/>
  <c r="F129" i="26"/>
  <c r="F128" i="26"/>
  <c r="F127" i="26"/>
  <c r="F126" i="26"/>
  <c r="F125" i="26"/>
  <c r="F124" i="26"/>
  <c r="F123" i="26"/>
  <c r="F122" i="26"/>
  <c r="F121" i="26"/>
  <c r="F120" i="26"/>
  <c r="F119" i="26"/>
  <c r="F118" i="26"/>
  <c r="F117" i="26"/>
  <c r="F116" i="26"/>
  <c r="F115" i="26"/>
  <c r="F114" i="26"/>
  <c r="F113" i="26"/>
  <c r="F112" i="26"/>
  <c r="D2" i="26"/>
  <c r="H250" i="26"/>
  <c r="H249" i="26"/>
  <c r="H248" i="26"/>
  <c r="K2" i="26"/>
  <c r="M2" i="26"/>
  <c r="C2" i="26"/>
  <c r="J3" i="26"/>
  <c r="K3" i="26"/>
  <c r="M3" i="26"/>
  <c r="C3" i="26"/>
  <c r="J4" i="26"/>
  <c r="K4" i="26"/>
  <c r="M4" i="26"/>
  <c r="C4" i="26"/>
  <c r="J5" i="26"/>
  <c r="K5" i="26"/>
  <c r="M5" i="26"/>
  <c r="C5" i="26"/>
  <c r="J6" i="26"/>
  <c r="K6" i="26"/>
  <c r="M6" i="26"/>
  <c r="C6" i="26"/>
  <c r="J7" i="26"/>
  <c r="K7" i="26"/>
  <c r="M7" i="26"/>
  <c r="C7" i="26"/>
  <c r="J8" i="26"/>
  <c r="K8" i="26"/>
  <c r="M8" i="26"/>
  <c r="C8" i="26"/>
  <c r="J9" i="26"/>
  <c r="K9" i="26"/>
  <c r="M9" i="26"/>
  <c r="C9" i="26"/>
  <c r="J10" i="26"/>
  <c r="K10" i="26"/>
  <c r="M10" i="26"/>
  <c r="C10" i="26"/>
  <c r="J11" i="26"/>
  <c r="K11" i="26"/>
  <c r="M11" i="26"/>
  <c r="C11" i="26"/>
  <c r="J12" i="26"/>
  <c r="K12" i="26"/>
  <c r="M12" i="26"/>
  <c r="C12" i="26"/>
  <c r="J13" i="26"/>
  <c r="K13" i="26"/>
  <c r="M13" i="26"/>
  <c r="C13" i="26"/>
  <c r="J14" i="26"/>
  <c r="K14" i="26"/>
  <c r="M14" i="26"/>
  <c r="C14" i="26"/>
  <c r="J15" i="26"/>
  <c r="K15" i="26"/>
  <c r="M15" i="26"/>
  <c r="C15" i="26"/>
  <c r="J16" i="26"/>
  <c r="K16" i="26"/>
  <c r="M16" i="26"/>
  <c r="C16" i="26"/>
  <c r="J17" i="26"/>
  <c r="K17" i="26"/>
  <c r="M17" i="26"/>
  <c r="C17" i="26"/>
  <c r="J18" i="26"/>
  <c r="K18" i="26"/>
  <c r="M18" i="26"/>
  <c r="C18" i="26"/>
  <c r="J19" i="26"/>
  <c r="K19" i="26"/>
  <c r="M19" i="26"/>
  <c r="C19" i="26"/>
  <c r="J20" i="26"/>
  <c r="K20" i="26"/>
  <c r="M20" i="26"/>
  <c r="C20" i="26"/>
  <c r="J21" i="26"/>
  <c r="K21" i="26"/>
  <c r="M21" i="26"/>
  <c r="C21" i="26"/>
  <c r="J22" i="26"/>
  <c r="K22" i="26"/>
  <c r="M22" i="26"/>
  <c r="C22" i="26"/>
  <c r="J23" i="26"/>
  <c r="K23" i="26"/>
  <c r="M23" i="26"/>
  <c r="C23" i="26"/>
  <c r="J24" i="26"/>
  <c r="K24" i="26"/>
  <c r="M24" i="26"/>
  <c r="C24" i="26"/>
  <c r="J25" i="26"/>
  <c r="K25" i="26"/>
  <c r="M25" i="26"/>
  <c r="C25" i="26"/>
  <c r="J26" i="26"/>
  <c r="K26" i="26"/>
  <c r="M26" i="26"/>
  <c r="C26" i="26"/>
  <c r="J27" i="26"/>
  <c r="K27" i="26"/>
  <c r="M27" i="26"/>
  <c r="C27" i="26"/>
  <c r="J28" i="26"/>
  <c r="K28" i="26"/>
  <c r="M28" i="26"/>
  <c r="C28" i="26"/>
  <c r="J29" i="26"/>
  <c r="K29" i="26"/>
  <c r="M29" i="26"/>
  <c r="C29" i="26"/>
  <c r="J30" i="26"/>
  <c r="K30" i="26"/>
  <c r="M30" i="26"/>
  <c r="C30" i="26"/>
  <c r="J31" i="26"/>
  <c r="K31" i="26"/>
  <c r="M31" i="26"/>
  <c r="C31" i="26"/>
  <c r="J32" i="26"/>
  <c r="K32" i="26"/>
  <c r="M32" i="26"/>
  <c r="C32" i="26"/>
  <c r="J33" i="26"/>
  <c r="K33" i="26"/>
  <c r="M33" i="26"/>
  <c r="C33" i="26"/>
  <c r="J34" i="26"/>
  <c r="K34" i="26"/>
  <c r="M34" i="26"/>
  <c r="C34" i="26"/>
  <c r="J35" i="26"/>
  <c r="K35" i="26"/>
  <c r="M35" i="26"/>
  <c r="C35" i="26"/>
  <c r="J36" i="26"/>
  <c r="K36" i="26"/>
  <c r="M36" i="26"/>
  <c r="C36" i="26"/>
  <c r="J37" i="26"/>
  <c r="K37" i="26"/>
  <c r="M37" i="26"/>
  <c r="C37" i="26"/>
  <c r="J38" i="26"/>
  <c r="K38" i="26"/>
  <c r="M38" i="26"/>
  <c r="C38" i="26"/>
  <c r="J39" i="26"/>
  <c r="K39" i="26"/>
  <c r="M39" i="26"/>
  <c r="C39" i="26"/>
  <c r="J40" i="26"/>
  <c r="K40" i="26"/>
  <c r="M40" i="26"/>
  <c r="C40" i="26"/>
  <c r="J41" i="26"/>
  <c r="K41" i="26"/>
  <c r="M41" i="26"/>
  <c r="C41" i="26"/>
  <c r="J42" i="26"/>
  <c r="K42" i="26"/>
  <c r="M42" i="26"/>
  <c r="C42" i="26"/>
  <c r="J43" i="26"/>
  <c r="K43" i="26"/>
  <c r="M43" i="26"/>
  <c r="C43" i="26"/>
  <c r="J44" i="26"/>
  <c r="K44" i="26"/>
  <c r="M44" i="26"/>
  <c r="C44" i="26"/>
  <c r="J45" i="26"/>
  <c r="K45" i="26"/>
  <c r="M45" i="26"/>
  <c r="C45" i="26"/>
  <c r="J46" i="26"/>
  <c r="K46" i="26"/>
  <c r="M46" i="26"/>
  <c r="C46" i="26"/>
  <c r="J47" i="26"/>
  <c r="K47" i="26"/>
  <c r="M47" i="26"/>
  <c r="C47" i="26"/>
  <c r="J48" i="26"/>
  <c r="K48" i="26"/>
  <c r="M48" i="26"/>
  <c r="C48" i="26"/>
  <c r="J49" i="26"/>
  <c r="K49" i="26"/>
  <c r="M49" i="26"/>
  <c r="C49" i="26"/>
  <c r="J50" i="26"/>
  <c r="K50" i="26"/>
  <c r="M50" i="26"/>
  <c r="C50" i="26"/>
  <c r="J51" i="26"/>
  <c r="K51" i="26"/>
  <c r="M51" i="26"/>
  <c r="C51" i="26"/>
  <c r="J52" i="26"/>
  <c r="K52" i="26"/>
  <c r="M52" i="26"/>
  <c r="C52" i="26"/>
  <c r="J53" i="26"/>
  <c r="K53" i="26"/>
  <c r="M53" i="26"/>
  <c r="C53" i="26"/>
  <c r="J54" i="26"/>
  <c r="K54" i="26"/>
  <c r="M54" i="26"/>
  <c r="C54" i="26"/>
  <c r="J55" i="26"/>
  <c r="K55" i="26"/>
  <c r="M55" i="26"/>
  <c r="C55" i="26"/>
  <c r="J56" i="26"/>
  <c r="K56" i="26"/>
  <c r="M56" i="26"/>
  <c r="C56" i="26"/>
  <c r="J57" i="26"/>
  <c r="K57" i="26"/>
  <c r="M57" i="26"/>
  <c r="C57" i="26"/>
  <c r="J58" i="26"/>
  <c r="K58" i="26"/>
  <c r="M58" i="26"/>
  <c r="C58" i="26"/>
  <c r="J59" i="26"/>
  <c r="K59" i="26"/>
  <c r="M59" i="26"/>
  <c r="C59" i="26"/>
  <c r="J60" i="26"/>
  <c r="K60" i="26"/>
  <c r="M60" i="26"/>
  <c r="C60" i="26"/>
  <c r="J61" i="26"/>
  <c r="K61" i="26"/>
  <c r="M61" i="26"/>
  <c r="C61" i="26"/>
  <c r="J62" i="26"/>
  <c r="K62" i="26"/>
  <c r="M62" i="26"/>
  <c r="C62" i="26"/>
  <c r="J63" i="26"/>
  <c r="K63" i="26"/>
  <c r="M63" i="26"/>
  <c r="C63" i="26"/>
  <c r="J64" i="26"/>
  <c r="K64" i="26"/>
  <c r="M64" i="26"/>
  <c r="C64" i="26"/>
  <c r="J65" i="26"/>
  <c r="K65" i="26"/>
  <c r="M65" i="26"/>
  <c r="C65" i="26"/>
  <c r="J66" i="26"/>
  <c r="K66" i="26"/>
  <c r="M66" i="26"/>
  <c r="C66" i="26"/>
  <c r="J67" i="26"/>
  <c r="K67" i="26"/>
  <c r="M67" i="26"/>
  <c r="C67" i="26"/>
  <c r="J68" i="26"/>
  <c r="K68" i="26"/>
  <c r="M68" i="26"/>
  <c r="C68" i="26"/>
  <c r="J69" i="26"/>
  <c r="K69" i="26"/>
  <c r="M69" i="26"/>
  <c r="C69" i="26"/>
  <c r="J70" i="26"/>
  <c r="K70" i="26"/>
  <c r="M70" i="26"/>
  <c r="C70" i="26"/>
  <c r="J71" i="26"/>
  <c r="K71" i="26"/>
  <c r="M71" i="26"/>
  <c r="C71" i="26"/>
  <c r="J72" i="26"/>
  <c r="K72" i="26"/>
  <c r="M72" i="26"/>
  <c r="C72" i="26"/>
  <c r="J73" i="26"/>
  <c r="K73" i="26"/>
  <c r="M73" i="26"/>
  <c r="C73" i="26"/>
  <c r="J74" i="26"/>
  <c r="K74" i="26"/>
  <c r="M74" i="26"/>
  <c r="C74" i="26"/>
  <c r="J75" i="26"/>
  <c r="K75" i="26"/>
  <c r="M75" i="26"/>
  <c r="C75" i="26"/>
  <c r="J76" i="26"/>
  <c r="K76" i="26"/>
  <c r="M76" i="26"/>
  <c r="C76" i="26"/>
  <c r="J77" i="26"/>
  <c r="K77" i="26"/>
  <c r="M77" i="26"/>
  <c r="C77" i="26"/>
  <c r="J78" i="26"/>
  <c r="K78" i="26"/>
  <c r="M78" i="26"/>
  <c r="C78" i="26"/>
  <c r="J79" i="26"/>
  <c r="K79" i="26"/>
  <c r="M79" i="26"/>
  <c r="C79" i="26"/>
  <c r="J80" i="26"/>
  <c r="K80" i="26"/>
  <c r="M80" i="26"/>
  <c r="C80" i="26"/>
  <c r="J81" i="26"/>
  <c r="K81" i="26"/>
  <c r="M81" i="26"/>
  <c r="C81" i="26"/>
  <c r="J82" i="26"/>
  <c r="K82" i="26"/>
  <c r="M82" i="26"/>
  <c r="C82" i="26"/>
  <c r="J83" i="26"/>
  <c r="K83" i="26"/>
  <c r="M83" i="26"/>
  <c r="C83" i="26"/>
  <c r="J84" i="26"/>
  <c r="K84" i="26"/>
  <c r="M84" i="26"/>
  <c r="C84" i="26"/>
  <c r="J85" i="26"/>
  <c r="K85" i="26"/>
  <c r="M85" i="26"/>
  <c r="C85" i="26"/>
  <c r="J86" i="26"/>
  <c r="K86" i="26"/>
  <c r="M86" i="26"/>
  <c r="C86" i="26"/>
  <c r="J87" i="26"/>
  <c r="K87" i="26"/>
  <c r="M87" i="26"/>
  <c r="C87" i="26"/>
  <c r="J88" i="26"/>
  <c r="K88" i="26"/>
  <c r="M88" i="26"/>
  <c r="C88" i="26"/>
  <c r="J89" i="26"/>
  <c r="K89" i="26"/>
  <c r="M89" i="26"/>
  <c r="C89" i="26"/>
  <c r="J90" i="26"/>
  <c r="K90" i="26"/>
  <c r="M90" i="26"/>
  <c r="C90" i="26"/>
  <c r="J91" i="26"/>
  <c r="K91" i="26"/>
  <c r="M91" i="26"/>
  <c r="C91" i="26"/>
  <c r="J92" i="26"/>
  <c r="K92" i="26"/>
  <c r="M92" i="26"/>
  <c r="C92" i="26"/>
  <c r="J93" i="26"/>
  <c r="K93" i="26"/>
  <c r="M93" i="26"/>
  <c r="C93" i="26"/>
  <c r="J94" i="26"/>
  <c r="K94" i="26"/>
  <c r="M94" i="26"/>
  <c r="C94" i="26"/>
  <c r="J95" i="26"/>
  <c r="K95" i="26"/>
  <c r="M95" i="26"/>
  <c r="C95" i="26"/>
  <c r="J96" i="26"/>
  <c r="K96" i="26"/>
  <c r="M96" i="26"/>
  <c r="C96" i="26"/>
  <c r="J97" i="26"/>
  <c r="K97" i="26"/>
  <c r="M97" i="26"/>
  <c r="C97" i="26"/>
  <c r="J98" i="26"/>
  <c r="K98" i="26"/>
  <c r="M98" i="26"/>
  <c r="C98" i="26"/>
  <c r="J99" i="26"/>
  <c r="K99" i="26"/>
  <c r="M99" i="26"/>
  <c r="C99" i="26"/>
  <c r="J100" i="26"/>
  <c r="K100" i="26"/>
  <c r="M100" i="26"/>
  <c r="C100" i="26"/>
  <c r="J101" i="26"/>
  <c r="K101" i="26"/>
  <c r="M101" i="26"/>
  <c r="C101" i="26"/>
  <c r="J102" i="26"/>
  <c r="K102" i="26"/>
  <c r="M102" i="26"/>
  <c r="C102" i="26"/>
  <c r="J103" i="26"/>
  <c r="K103" i="26"/>
  <c r="M103" i="26"/>
  <c r="C103" i="26"/>
  <c r="J104" i="26"/>
  <c r="K104" i="26"/>
  <c r="M104" i="26"/>
  <c r="C104" i="26"/>
  <c r="J105" i="26"/>
  <c r="K105" i="26"/>
  <c r="M105" i="26"/>
  <c r="C105" i="26"/>
  <c r="J106" i="26"/>
  <c r="K106" i="26"/>
  <c r="M106" i="26"/>
  <c r="C106" i="26"/>
  <c r="J107" i="26"/>
  <c r="K107" i="26"/>
  <c r="M107" i="26"/>
  <c r="C107" i="26"/>
  <c r="J108" i="26"/>
  <c r="K108" i="26"/>
  <c r="M108" i="26"/>
  <c r="C108" i="26"/>
  <c r="J109" i="26"/>
  <c r="K109" i="26"/>
  <c r="M109" i="26"/>
  <c r="C109" i="26"/>
  <c r="J110" i="26"/>
  <c r="K110" i="26"/>
  <c r="M110" i="26"/>
  <c r="C110" i="26"/>
  <c r="J111" i="26"/>
  <c r="K111" i="26"/>
  <c r="M111" i="26"/>
  <c r="C111" i="26"/>
  <c r="J112" i="26"/>
  <c r="K112" i="26"/>
  <c r="M112" i="26"/>
  <c r="C112" i="26"/>
  <c r="J113" i="26"/>
  <c r="K113" i="26"/>
  <c r="M113" i="26"/>
  <c r="C113" i="26"/>
  <c r="J114" i="26"/>
  <c r="K114" i="26"/>
  <c r="M114" i="26"/>
  <c r="C114" i="26"/>
  <c r="J115" i="26"/>
  <c r="K115" i="26"/>
  <c r="M115" i="26"/>
  <c r="C115" i="26"/>
  <c r="J116" i="26"/>
  <c r="K116" i="26"/>
  <c r="M116" i="26"/>
  <c r="C116" i="26"/>
  <c r="J117" i="26"/>
  <c r="K117" i="26"/>
  <c r="M117" i="26"/>
  <c r="C117" i="26"/>
  <c r="J118" i="26"/>
  <c r="K118" i="26"/>
  <c r="M118" i="26"/>
  <c r="C118" i="26"/>
  <c r="J119" i="26"/>
  <c r="K119" i="26"/>
  <c r="M119" i="26"/>
  <c r="C119" i="26"/>
  <c r="J120" i="26"/>
  <c r="K120" i="26"/>
  <c r="M120" i="26"/>
  <c r="C120" i="26"/>
  <c r="J121" i="26"/>
  <c r="K121" i="26"/>
  <c r="M121" i="26"/>
  <c r="C121" i="26"/>
  <c r="J122" i="26"/>
  <c r="K122" i="26"/>
  <c r="M122" i="26"/>
  <c r="C122" i="26"/>
  <c r="J123" i="26"/>
  <c r="K123" i="26"/>
  <c r="M123" i="26"/>
  <c r="C123" i="26"/>
  <c r="J124" i="26"/>
  <c r="K124" i="26"/>
  <c r="M124" i="26"/>
  <c r="C124" i="26"/>
  <c r="J125" i="26"/>
  <c r="K125" i="26"/>
  <c r="M125" i="26"/>
  <c r="C125" i="26"/>
  <c r="J126" i="26"/>
  <c r="K126" i="26"/>
  <c r="M126" i="26"/>
  <c r="C126" i="26"/>
  <c r="J127" i="26"/>
  <c r="K127" i="26"/>
  <c r="M127" i="26"/>
  <c r="C127" i="26"/>
  <c r="J128" i="26"/>
  <c r="K128" i="26"/>
  <c r="M128" i="26"/>
  <c r="C128" i="26"/>
  <c r="J129" i="26"/>
  <c r="K129" i="26"/>
  <c r="M129" i="26"/>
  <c r="C129" i="26"/>
  <c r="J130" i="26"/>
  <c r="K130" i="26"/>
  <c r="M130" i="26"/>
  <c r="C130" i="26"/>
  <c r="J131" i="26"/>
  <c r="K131" i="26"/>
  <c r="M131" i="26"/>
  <c r="C131" i="26"/>
  <c r="J132" i="26"/>
  <c r="K132" i="26"/>
  <c r="M132" i="26"/>
  <c r="C132" i="26"/>
  <c r="J133" i="26"/>
  <c r="K133" i="26"/>
  <c r="M133" i="26"/>
  <c r="C133" i="26"/>
  <c r="J134" i="26"/>
  <c r="K134" i="26"/>
  <c r="M134" i="26"/>
  <c r="C134" i="26"/>
  <c r="J135" i="26"/>
  <c r="K135" i="26"/>
  <c r="M135" i="26"/>
  <c r="C135" i="26"/>
  <c r="J136" i="26"/>
  <c r="K136" i="26"/>
  <c r="M136" i="26"/>
  <c r="C136" i="26"/>
  <c r="J137" i="26"/>
  <c r="K137" i="26"/>
  <c r="M137" i="26"/>
  <c r="C137" i="26"/>
  <c r="J138" i="26"/>
  <c r="K138" i="26"/>
  <c r="M138" i="26"/>
  <c r="C138" i="26"/>
  <c r="J139" i="26"/>
  <c r="K139" i="26"/>
  <c r="M139" i="26"/>
  <c r="C139" i="26"/>
  <c r="J140" i="26"/>
  <c r="K140" i="26"/>
  <c r="M140" i="26"/>
  <c r="C140" i="26"/>
  <c r="J141" i="26"/>
  <c r="K141" i="26"/>
  <c r="M141" i="26"/>
  <c r="C141" i="26"/>
  <c r="J142" i="26"/>
  <c r="K142" i="26"/>
  <c r="M142" i="26"/>
  <c r="C142" i="26"/>
  <c r="J143" i="26"/>
  <c r="K143" i="26"/>
  <c r="M143" i="26"/>
  <c r="C143" i="26"/>
  <c r="J144" i="26"/>
  <c r="K144" i="26"/>
  <c r="M144" i="26"/>
  <c r="C144" i="26"/>
  <c r="J145" i="26"/>
  <c r="K145" i="26"/>
  <c r="M145" i="26"/>
  <c r="C145" i="26"/>
  <c r="J146" i="26"/>
  <c r="K146" i="26"/>
  <c r="M146" i="26"/>
  <c r="C146" i="26"/>
  <c r="J147" i="26"/>
  <c r="K147" i="26"/>
  <c r="M147" i="26"/>
  <c r="C147" i="26"/>
  <c r="J148" i="26"/>
  <c r="K148" i="26"/>
  <c r="M148" i="26"/>
  <c r="C148" i="26"/>
  <c r="J149" i="26"/>
  <c r="K149" i="26"/>
  <c r="M149" i="26"/>
  <c r="C149" i="26"/>
  <c r="J150" i="26"/>
  <c r="K150" i="26"/>
  <c r="M150" i="26"/>
  <c r="C150" i="26"/>
  <c r="J151" i="26"/>
  <c r="K151" i="26"/>
  <c r="M151" i="26"/>
  <c r="C151" i="26"/>
  <c r="J152" i="26"/>
  <c r="K152" i="26"/>
  <c r="M152" i="26"/>
  <c r="C152" i="26"/>
  <c r="J153" i="26"/>
  <c r="K153" i="26"/>
  <c r="M153" i="26"/>
  <c r="C153" i="26"/>
  <c r="J154" i="26"/>
  <c r="K154" i="26"/>
  <c r="M154" i="26"/>
  <c r="C154" i="26"/>
  <c r="J155" i="26"/>
  <c r="K155" i="26"/>
  <c r="M155" i="26"/>
  <c r="C155" i="26"/>
  <c r="J156" i="26"/>
  <c r="K156" i="26"/>
  <c r="M156" i="26"/>
  <c r="C156" i="26"/>
  <c r="J157" i="26"/>
  <c r="K157" i="26"/>
  <c r="M157" i="26"/>
  <c r="C157" i="26"/>
  <c r="J158" i="26"/>
  <c r="K158" i="26"/>
  <c r="M158" i="26"/>
  <c r="C158" i="26"/>
  <c r="J159" i="26"/>
  <c r="K159" i="26"/>
  <c r="M159" i="26"/>
  <c r="C159" i="26"/>
  <c r="J160" i="26"/>
  <c r="K160" i="26"/>
  <c r="M160" i="26"/>
  <c r="C160" i="26"/>
  <c r="J161" i="26"/>
  <c r="K161" i="26"/>
  <c r="M161" i="26"/>
  <c r="C161" i="26"/>
  <c r="J162" i="26"/>
  <c r="K162" i="26"/>
  <c r="M162" i="26"/>
  <c r="C162" i="26"/>
  <c r="J163" i="26"/>
  <c r="K163" i="26"/>
  <c r="M163" i="26"/>
  <c r="C163" i="26"/>
  <c r="J164" i="26"/>
  <c r="K164" i="26"/>
  <c r="M164" i="26"/>
  <c r="C164" i="26"/>
  <c r="J165" i="26"/>
  <c r="K165" i="26"/>
  <c r="M165" i="26"/>
  <c r="C165" i="26"/>
  <c r="J166" i="26"/>
  <c r="K166" i="26"/>
  <c r="M166" i="26"/>
  <c r="C166" i="26"/>
  <c r="J167" i="26"/>
  <c r="K167" i="26"/>
  <c r="M167" i="26"/>
  <c r="C167" i="26"/>
  <c r="J168" i="26"/>
  <c r="K168" i="26"/>
  <c r="M168" i="26"/>
  <c r="C168" i="26"/>
  <c r="J169" i="26"/>
  <c r="K169" i="26"/>
  <c r="M169" i="26"/>
  <c r="C169" i="26"/>
  <c r="J170" i="26"/>
  <c r="K170" i="26"/>
  <c r="M170" i="26"/>
  <c r="C170" i="26"/>
  <c r="J171" i="26"/>
  <c r="K171" i="26"/>
  <c r="M171" i="26"/>
  <c r="C171" i="26"/>
  <c r="J172" i="26"/>
  <c r="K172" i="26"/>
  <c r="M172" i="26"/>
  <c r="C172" i="26"/>
  <c r="J173" i="26"/>
  <c r="K173" i="26"/>
  <c r="M173" i="26"/>
  <c r="C173" i="26"/>
  <c r="J174" i="26"/>
  <c r="K174" i="26"/>
  <c r="M174" i="26"/>
  <c r="C174" i="26"/>
  <c r="J175" i="26"/>
  <c r="K175" i="26"/>
  <c r="M175" i="26"/>
  <c r="C175" i="26"/>
  <c r="J176" i="26"/>
  <c r="K176" i="26"/>
  <c r="M176" i="26"/>
  <c r="C176" i="26"/>
  <c r="J177" i="26"/>
  <c r="K177" i="26"/>
  <c r="M177" i="26"/>
  <c r="C177" i="26"/>
  <c r="J178" i="26"/>
  <c r="K178" i="26"/>
  <c r="M178" i="26"/>
  <c r="C178" i="26"/>
  <c r="J179" i="26"/>
  <c r="K179" i="26"/>
  <c r="M179" i="26"/>
  <c r="C179" i="26"/>
  <c r="J180" i="26"/>
  <c r="K180" i="26"/>
  <c r="M180" i="26"/>
  <c r="C180" i="26"/>
  <c r="J181" i="26"/>
  <c r="K181" i="26"/>
  <c r="M181" i="26"/>
  <c r="C181" i="26"/>
  <c r="J182" i="26"/>
  <c r="K182" i="26"/>
  <c r="M182" i="26"/>
  <c r="C182" i="26"/>
  <c r="J183" i="26"/>
  <c r="K183" i="26"/>
  <c r="M183" i="26"/>
  <c r="C183" i="26"/>
  <c r="J184" i="26"/>
  <c r="K184" i="26"/>
  <c r="M184" i="26"/>
  <c r="C184" i="26"/>
  <c r="J185" i="26"/>
  <c r="K185" i="26"/>
  <c r="M185" i="26"/>
  <c r="C185" i="26"/>
  <c r="J186" i="26"/>
  <c r="K186" i="26"/>
  <c r="M186" i="26"/>
  <c r="C186" i="26"/>
  <c r="J187" i="26"/>
  <c r="K187" i="26"/>
  <c r="M187" i="26"/>
  <c r="C187" i="26"/>
  <c r="J188" i="26"/>
  <c r="K188" i="26"/>
  <c r="M188" i="26"/>
  <c r="C188" i="26"/>
  <c r="J189" i="26"/>
  <c r="K189" i="26"/>
  <c r="M189" i="26"/>
  <c r="C189" i="26"/>
  <c r="J190" i="26"/>
  <c r="K190" i="26"/>
  <c r="M190" i="26"/>
  <c r="C190" i="26"/>
  <c r="J191" i="26"/>
  <c r="K191" i="26"/>
  <c r="M191" i="26"/>
  <c r="C191" i="26"/>
  <c r="J192" i="26"/>
  <c r="K192" i="26"/>
  <c r="M192" i="26"/>
  <c r="C192" i="26"/>
  <c r="J193" i="26"/>
  <c r="K193" i="26"/>
  <c r="M193" i="26"/>
  <c r="C193" i="26"/>
  <c r="J194" i="26"/>
  <c r="K194" i="26"/>
  <c r="M194" i="26"/>
  <c r="C194" i="26"/>
  <c r="J195" i="26"/>
  <c r="K195" i="26"/>
  <c r="M195" i="26"/>
  <c r="C195" i="26"/>
  <c r="J196" i="26"/>
  <c r="K196" i="26"/>
  <c r="M196" i="26"/>
  <c r="C196" i="26"/>
  <c r="J197" i="26"/>
  <c r="K197" i="26"/>
  <c r="M197" i="26"/>
  <c r="C197" i="26"/>
  <c r="J198" i="26"/>
  <c r="K198" i="26"/>
  <c r="M198" i="26"/>
  <c r="C198" i="26"/>
  <c r="J199" i="26"/>
  <c r="K199" i="26"/>
  <c r="M199" i="26"/>
  <c r="C199" i="26"/>
  <c r="J200" i="26"/>
  <c r="K200" i="26"/>
  <c r="M200" i="26"/>
  <c r="C200" i="26"/>
  <c r="J201" i="26"/>
  <c r="K201" i="26"/>
  <c r="M201" i="26"/>
  <c r="C201" i="26"/>
  <c r="J202" i="26"/>
  <c r="K202" i="26"/>
  <c r="M202" i="26"/>
  <c r="C202" i="26"/>
  <c r="J203" i="26"/>
  <c r="K203" i="26"/>
  <c r="M203" i="26"/>
  <c r="C203" i="26"/>
  <c r="J204" i="26"/>
  <c r="K204" i="26"/>
  <c r="M204" i="26"/>
  <c r="C204" i="26"/>
  <c r="J205" i="26"/>
  <c r="K205" i="26"/>
  <c r="M205" i="26"/>
  <c r="C205" i="26"/>
  <c r="J206" i="26"/>
  <c r="K206" i="26"/>
  <c r="M206" i="26"/>
  <c r="C206" i="26"/>
  <c r="J207" i="26"/>
  <c r="K207" i="26"/>
  <c r="M207" i="26"/>
  <c r="C207" i="26"/>
  <c r="J208" i="26"/>
  <c r="K208" i="26"/>
  <c r="M208" i="26"/>
  <c r="C208" i="26"/>
  <c r="J209" i="26"/>
  <c r="K209" i="26"/>
  <c r="M209" i="26"/>
  <c r="C209" i="26"/>
  <c r="J210" i="26"/>
  <c r="K210" i="26"/>
  <c r="M210" i="26"/>
  <c r="C210" i="26"/>
  <c r="J211" i="26"/>
  <c r="K211" i="26"/>
  <c r="M211" i="26"/>
  <c r="C211" i="26"/>
  <c r="J212" i="26"/>
  <c r="K212" i="26"/>
  <c r="M212" i="26"/>
  <c r="C212" i="26"/>
  <c r="J213" i="26"/>
  <c r="K213" i="26"/>
  <c r="M213" i="26"/>
  <c r="C213" i="26"/>
  <c r="J214" i="26"/>
  <c r="K214" i="26"/>
  <c r="M214" i="26"/>
  <c r="C214" i="26"/>
  <c r="J215" i="26"/>
  <c r="K215" i="26"/>
  <c r="M215" i="26"/>
  <c r="C215" i="26"/>
  <c r="J216" i="26"/>
  <c r="K216" i="26"/>
  <c r="M216" i="26"/>
  <c r="C216" i="26"/>
  <c r="J217" i="26"/>
  <c r="K217" i="26"/>
  <c r="M217" i="26"/>
  <c r="C217" i="26"/>
  <c r="J218" i="26"/>
  <c r="K218" i="26"/>
  <c r="M218" i="26"/>
  <c r="C218" i="26"/>
  <c r="J219" i="26"/>
  <c r="K219" i="26"/>
  <c r="M219" i="26"/>
  <c r="C219" i="26"/>
  <c r="J220" i="26"/>
  <c r="K220" i="26"/>
  <c r="M220" i="26"/>
  <c r="C220" i="26"/>
  <c r="J221" i="26"/>
  <c r="K221" i="26"/>
  <c r="M221" i="26"/>
  <c r="C221" i="26"/>
  <c r="J222" i="26"/>
  <c r="K222" i="26"/>
  <c r="M222" i="26"/>
  <c r="C222" i="26"/>
  <c r="J223" i="26"/>
  <c r="K223" i="26"/>
  <c r="M223" i="26"/>
  <c r="C223" i="26"/>
  <c r="J224" i="26"/>
  <c r="K224" i="26"/>
  <c r="M224" i="26"/>
  <c r="C224" i="26"/>
  <c r="J225" i="26"/>
  <c r="K225" i="26"/>
  <c r="M225" i="26"/>
  <c r="C225" i="26"/>
  <c r="J226" i="26"/>
  <c r="K226" i="26"/>
  <c r="M226" i="26"/>
  <c r="C226" i="26"/>
  <c r="J227" i="26"/>
  <c r="K227" i="26"/>
  <c r="M227" i="26"/>
  <c r="C227" i="26"/>
  <c r="J228" i="26"/>
  <c r="K228" i="26"/>
  <c r="M228" i="26"/>
  <c r="C228" i="26"/>
  <c r="J229" i="26"/>
  <c r="K229" i="26"/>
  <c r="M229" i="26"/>
  <c r="C229" i="26"/>
  <c r="J230" i="26"/>
  <c r="K230" i="26"/>
  <c r="M230" i="26"/>
  <c r="C230" i="26"/>
  <c r="J231" i="26"/>
  <c r="K231" i="26"/>
  <c r="M231" i="26"/>
  <c r="C231" i="26"/>
  <c r="J232" i="26"/>
  <c r="K232" i="26"/>
  <c r="M232" i="26"/>
  <c r="C232" i="26"/>
  <c r="J233" i="26"/>
  <c r="K233" i="26"/>
  <c r="M233" i="26"/>
  <c r="C233" i="26"/>
  <c r="J234" i="26"/>
  <c r="K234" i="26"/>
  <c r="M234" i="26"/>
  <c r="C234" i="26"/>
  <c r="J235" i="26"/>
  <c r="K235" i="26"/>
  <c r="M235" i="26"/>
  <c r="C235" i="26"/>
  <c r="J236" i="26"/>
  <c r="K236" i="26"/>
  <c r="M236" i="26"/>
  <c r="C236" i="26"/>
  <c r="J237" i="26"/>
  <c r="K237" i="26"/>
  <c r="M237" i="26"/>
  <c r="C237" i="26"/>
  <c r="J238" i="26"/>
  <c r="K238" i="26"/>
  <c r="M238" i="26"/>
  <c r="C238" i="26"/>
  <c r="J239" i="26"/>
  <c r="K239" i="26"/>
  <c r="M239" i="26"/>
  <c r="C239" i="26"/>
  <c r="J240" i="26"/>
  <c r="K240" i="26"/>
  <c r="M240" i="26"/>
  <c r="C240" i="26"/>
  <c r="J241" i="26"/>
  <c r="K241" i="26"/>
  <c r="M241" i="26"/>
  <c r="C241" i="26"/>
  <c r="J242" i="26"/>
  <c r="K242" i="26"/>
  <c r="M242" i="26"/>
  <c r="C242" i="26"/>
  <c r="J243" i="26"/>
  <c r="K243" i="26"/>
  <c r="M243" i="26"/>
  <c r="C243" i="26"/>
  <c r="J244" i="26"/>
  <c r="K244" i="26"/>
  <c r="M244" i="26"/>
  <c r="C244" i="26"/>
  <c r="J245" i="26"/>
  <c r="K245" i="26"/>
  <c r="M245" i="26"/>
  <c r="C245" i="26"/>
  <c r="J246" i="26"/>
  <c r="K246" i="26"/>
  <c r="M246" i="26"/>
  <c r="C246" i="26"/>
  <c r="J247" i="26"/>
  <c r="K247" i="26"/>
  <c r="M247" i="26"/>
  <c r="C247" i="26"/>
  <c r="G250" i="26"/>
  <c r="G249" i="26"/>
  <c r="G248" i="26"/>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131" i="26"/>
  <c r="H132" i="26"/>
  <c r="H133" i="26"/>
  <c r="H134" i="26"/>
  <c r="H135" i="26"/>
  <c r="H136" i="26"/>
  <c r="H137" i="26"/>
  <c r="H138" i="26"/>
  <c r="H139" i="26"/>
  <c r="H140" i="26"/>
  <c r="H141" i="26"/>
  <c r="H142" i="26"/>
  <c r="H143" i="26"/>
  <c r="H144" i="26"/>
  <c r="H145" i="26"/>
  <c r="H146" i="26"/>
  <c r="H147" i="26"/>
  <c r="H148" i="26"/>
  <c r="H149" i="26"/>
  <c r="H150" i="26"/>
  <c r="H151" i="26"/>
  <c r="H152" i="26"/>
  <c r="H153" i="26"/>
  <c r="H154" i="26"/>
  <c r="H155" i="26"/>
  <c r="H156" i="26"/>
  <c r="H157" i="26"/>
  <c r="H158" i="26"/>
  <c r="H159" i="26"/>
  <c r="H160" i="26"/>
  <c r="H161" i="26"/>
  <c r="H162" i="26"/>
  <c r="H163" i="26"/>
  <c r="H164" i="26"/>
  <c r="H165" i="26"/>
  <c r="H166" i="26"/>
  <c r="H167" i="26"/>
  <c r="H168" i="26"/>
  <c r="H169" i="26"/>
  <c r="H170" i="26"/>
  <c r="H171" i="26"/>
  <c r="H172" i="26"/>
  <c r="H173" i="26"/>
  <c r="H174" i="26"/>
  <c r="H175" i="26"/>
  <c r="H176" i="26"/>
  <c r="H177" i="26"/>
  <c r="H178" i="26"/>
  <c r="H179" i="26"/>
  <c r="H180" i="26"/>
  <c r="H181" i="26"/>
  <c r="H182" i="26"/>
  <c r="H183" i="26"/>
  <c r="H184" i="26"/>
  <c r="H185" i="26"/>
  <c r="H186" i="26"/>
  <c r="H187" i="26"/>
  <c r="H188" i="26"/>
  <c r="H189" i="26"/>
  <c r="H190" i="26"/>
  <c r="H191" i="26"/>
  <c r="H192" i="26"/>
  <c r="H193" i="26"/>
  <c r="H194" i="26"/>
  <c r="H195" i="26"/>
  <c r="H196" i="26"/>
  <c r="H197" i="26"/>
  <c r="H198" i="26"/>
  <c r="H199" i="26"/>
  <c r="H200" i="26"/>
  <c r="H201" i="26"/>
  <c r="H202" i="26"/>
  <c r="H203" i="26"/>
  <c r="H204" i="26"/>
  <c r="H205" i="26"/>
  <c r="H206" i="26"/>
  <c r="H207" i="26"/>
  <c r="H208" i="26"/>
  <c r="H209" i="26"/>
  <c r="H210" i="26"/>
  <c r="H211" i="26"/>
  <c r="H212" i="26"/>
  <c r="H213" i="26"/>
  <c r="H214" i="26"/>
  <c r="H215" i="26"/>
  <c r="H216" i="26"/>
  <c r="H217" i="26"/>
  <c r="H218" i="26"/>
  <c r="H219" i="26"/>
  <c r="H220" i="26"/>
  <c r="H221" i="26"/>
  <c r="H222" i="26"/>
  <c r="H223" i="26"/>
  <c r="H224" i="26"/>
  <c r="H225" i="26"/>
  <c r="H226" i="26"/>
  <c r="H227" i="26"/>
  <c r="H228" i="26"/>
  <c r="H229" i="26"/>
  <c r="H230" i="26"/>
  <c r="H231" i="26"/>
  <c r="H232" i="26"/>
  <c r="H233" i="26"/>
  <c r="H234" i="26"/>
  <c r="H235" i="26"/>
  <c r="H236" i="26"/>
  <c r="H237" i="26"/>
  <c r="H238" i="26"/>
  <c r="H239" i="26"/>
  <c r="H240" i="26"/>
  <c r="H241" i="26"/>
  <c r="H242" i="26"/>
  <c r="H243" i="26"/>
  <c r="H244" i="26"/>
  <c r="H245" i="26"/>
  <c r="H246" i="26"/>
  <c r="H24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B28" i="26"/>
  <c r="B29" i="26"/>
  <c r="B30" i="26"/>
  <c r="B31" i="26"/>
  <c r="B32" i="26"/>
  <c r="B33" i="26"/>
  <c r="B34" i="26"/>
  <c r="B35" i="26"/>
  <c r="B36" i="26"/>
  <c r="B37" i="26"/>
  <c r="B38" i="26"/>
  <c r="B39" i="26"/>
  <c r="B40" i="26"/>
  <c r="B41" i="26"/>
  <c r="B42" i="26"/>
  <c r="B43" i="26"/>
  <c r="B44" i="26"/>
  <c r="B45" i="26"/>
  <c r="B46" i="26"/>
  <c r="B47" i="26"/>
  <c r="B48" i="26"/>
  <c r="B49" i="26"/>
  <c r="B50" i="26"/>
  <c r="B51" i="26"/>
  <c r="B52" i="26"/>
  <c r="B53" i="26"/>
  <c r="B54" i="26"/>
  <c r="B55" i="26"/>
  <c r="B56" i="26"/>
  <c r="B57" i="26"/>
  <c r="B58" i="26"/>
  <c r="B59" i="26"/>
  <c r="B60" i="26"/>
  <c r="B61" i="26"/>
  <c r="B62" i="26"/>
  <c r="B63" i="26"/>
  <c r="B64" i="26"/>
  <c r="B65" i="26"/>
  <c r="B66" i="26"/>
  <c r="B67" i="26"/>
  <c r="B68" i="26"/>
  <c r="B69" i="26"/>
  <c r="B70" i="26"/>
  <c r="B71" i="26"/>
  <c r="B72" i="26"/>
  <c r="B73" i="26"/>
  <c r="B74" i="26"/>
  <c r="B75" i="26"/>
  <c r="B76" i="26"/>
  <c r="B77" i="26"/>
  <c r="B78" i="26"/>
  <c r="B79" i="26"/>
  <c r="B80" i="26"/>
  <c r="B81" i="26"/>
  <c r="B82" i="26"/>
  <c r="B83" i="26"/>
  <c r="B84" i="26"/>
  <c r="B85" i="26"/>
  <c r="B86" i="26"/>
  <c r="B87" i="26"/>
  <c r="B88" i="26"/>
  <c r="B89" i="26"/>
  <c r="B90" i="26"/>
  <c r="B91" i="26"/>
  <c r="B92" i="26"/>
  <c r="B93" i="26"/>
  <c r="B94" i="26"/>
  <c r="B95" i="26"/>
  <c r="B96" i="26"/>
  <c r="B97" i="26"/>
  <c r="B98" i="26"/>
  <c r="B99" i="26"/>
  <c r="B100" i="26"/>
  <c r="B101" i="26"/>
  <c r="B102" i="26"/>
  <c r="B103" i="26"/>
  <c r="B104" i="26"/>
  <c r="B105" i="26"/>
  <c r="B106" i="26"/>
  <c r="B107" i="26"/>
  <c r="B108" i="26"/>
  <c r="B109" i="26"/>
  <c r="B110" i="26"/>
  <c r="B111" i="26"/>
  <c r="B112" i="26"/>
  <c r="B113" i="26"/>
  <c r="B114" i="26"/>
  <c r="B115" i="26"/>
  <c r="B116" i="26"/>
  <c r="B117" i="26"/>
  <c r="B118" i="26"/>
  <c r="B119" i="26"/>
  <c r="B120" i="26"/>
  <c r="B121" i="26"/>
  <c r="B122" i="26"/>
  <c r="B123" i="26"/>
  <c r="B124" i="26"/>
  <c r="B125" i="26"/>
  <c r="B126" i="26"/>
  <c r="B127" i="26"/>
  <c r="B128" i="26"/>
  <c r="B129" i="26"/>
  <c r="B130" i="26"/>
  <c r="B131" i="26"/>
  <c r="B132" i="26"/>
  <c r="B133" i="26"/>
  <c r="B134" i="26"/>
  <c r="B135" i="26"/>
  <c r="B136" i="26"/>
  <c r="B137" i="26"/>
  <c r="B138" i="26"/>
  <c r="B139" i="26"/>
  <c r="B140" i="26"/>
  <c r="B141" i="26"/>
  <c r="B142" i="26"/>
  <c r="B143" i="26"/>
  <c r="B144" i="26"/>
  <c r="B145" i="26"/>
  <c r="B146" i="26"/>
  <c r="B147" i="26"/>
  <c r="B148" i="26"/>
  <c r="B149" i="26"/>
  <c r="B150" i="26"/>
  <c r="B151" i="26"/>
  <c r="B152" i="26"/>
  <c r="B153" i="26"/>
  <c r="B154" i="26"/>
  <c r="B155" i="26"/>
  <c r="B156" i="26"/>
  <c r="B157" i="26"/>
  <c r="B158" i="26"/>
  <c r="B159" i="26"/>
  <c r="B160" i="26"/>
  <c r="B161" i="26"/>
  <c r="B162" i="26"/>
  <c r="B163" i="26"/>
  <c r="B164" i="26"/>
  <c r="B165" i="26"/>
  <c r="B166" i="26"/>
  <c r="B167" i="26"/>
  <c r="B168" i="26"/>
  <c r="B169" i="26"/>
  <c r="B170" i="26"/>
  <c r="B171" i="26"/>
  <c r="B172" i="26"/>
  <c r="B173" i="26"/>
  <c r="B174" i="26"/>
  <c r="B175" i="26"/>
  <c r="B176" i="26"/>
  <c r="B177" i="26"/>
  <c r="B178" i="26"/>
  <c r="B179" i="26"/>
  <c r="B180" i="26"/>
  <c r="B181" i="26"/>
  <c r="B182" i="26"/>
  <c r="B183" i="26"/>
  <c r="B184" i="26"/>
  <c r="B185" i="26"/>
  <c r="B186" i="26"/>
  <c r="B187" i="26"/>
  <c r="B188" i="26"/>
  <c r="B189" i="26"/>
  <c r="B190" i="26"/>
  <c r="B191" i="26"/>
  <c r="B192" i="26"/>
  <c r="B193" i="26"/>
  <c r="B194" i="26"/>
  <c r="B195" i="26"/>
  <c r="B196" i="26"/>
  <c r="B197" i="26"/>
  <c r="B198" i="26"/>
  <c r="B199" i="26"/>
  <c r="B200" i="26"/>
  <c r="B201" i="26"/>
  <c r="B202" i="26"/>
  <c r="B203" i="26"/>
  <c r="B204" i="26"/>
  <c r="B205" i="26"/>
  <c r="B206" i="26"/>
  <c r="B207" i="26"/>
  <c r="B208" i="26"/>
  <c r="B209" i="26"/>
  <c r="B210" i="26"/>
  <c r="B211" i="26"/>
  <c r="B212" i="26"/>
  <c r="B213" i="26"/>
  <c r="B214" i="26"/>
  <c r="B215" i="26"/>
  <c r="B216" i="26"/>
  <c r="B217" i="26"/>
  <c r="B218" i="26"/>
  <c r="B219" i="26"/>
  <c r="B220" i="26"/>
  <c r="B221" i="26"/>
  <c r="B222" i="26"/>
  <c r="B223" i="26"/>
  <c r="B224" i="26"/>
  <c r="B225" i="26"/>
  <c r="B226" i="26"/>
  <c r="B227" i="26"/>
  <c r="B228" i="26"/>
  <c r="B229" i="26"/>
  <c r="B230" i="26"/>
  <c r="B231" i="26"/>
  <c r="B232" i="26"/>
  <c r="B233" i="26"/>
  <c r="B234" i="26"/>
  <c r="B235" i="26"/>
  <c r="B236" i="26"/>
  <c r="B237" i="26"/>
  <c r="B238" i="26"/>
  <c r="B239" i="26"/>
  <c r="B240" i="26"/>
  <c r="B241" i="26"/>
  <c r="B242" i="26"/>
  <c r="B243" i="26"/>
  <c r="B244" i="26"/>
  <c r="B245" i="26"/>
  <c r="B246" i="26"/>
  <c r="B247" i="26"/>
  <c r="E250" i="26"/>
  <c r="E249" i="26"/>
  <c r="E248" i="26"/>
  <c r="H46" i="23"/>
  <c r="I46" i="23"/>
  <c r="G46" i="23"/>
  <c r="G45" i="23"/>
  <c r="I45" i="23"/>
  <c r="H45" i="23"/>
  <c r="H10" i="23"/>
  <c r="I10" i="23"/>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14" i="16"/>
  <c r="G13" i="16"/>
  <c r="G3" i="16"/>
  <c r="G4" i="16"/>
  <c r="G5" i="16"/>
  <c r="G6" i="16"/>
  <c r="G7" i="16"/>
  <c r="G8" i="16"/>
  <c r="G9" i="16"/>
  <c r="G10" i="16"/>
  <c r="G11" i="16"/>
  <c r="G12" i="16"/>
  <c r="G2" i="16"/>
  <c r="X3" i="16"/>
  <c r="X4" i="16"/>
  <c r="X5" i="16"/>
  <c r="X6" i="16"/>
  <c r="X7" i="16"/>
  <c r="X8" i="16"/>
  <c r="X9" i="16"/>
  <c r="X10" i="16"/>
  <c r="X11" i="16"/>
  <c r="X12" i="16"/>
  <c r="X13" i="16"/>
  <c r="X2" i="16"/>
  <c r="L57" i="1"/>
  <c r="L56" i="1"/>
  <c r="L55" i="1"/>
  <c r="L54" i="1"/>
  <c r="L53" i="1"/>
  <c r="L52" i="1"/>
  <c r="L51" i="1"/>
  <c r="L50" i="1"/>
  <c r="L49" i="1"/>
  <c r="L48" i="1"/>
  <c r="L47" i="1"/>
  <c r="L46" i="1"/>
  <c r="L45" i="1"/>
  <c r="L44" i="1"/>
  <c r="L43" i="1"/>
  <c r="L42" i="1"/>
  <c r="L41" i="1"/>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14" i="16"/>
  <c r="F2" i="16"/>
  <c r="E13" i="16"/>
  <c r="E12" i="16"/>
  <c r="E11" i="16"/>
  <c r="E10" i="16"/>
  <c r="E9" i="16"/>
  <c r="E8" i="16"/>
  <c r="E7" i="16"/>
  <c r="E6" i="16"/>
  <c r="E5" i="16"/>
  <c r="E4" i="16"/>
  <c r="E3" i="16"/>
  <c r="E2" i="16"/>
  <c r="C13" i="16"/>
  <c r="C12" i="16"/>
  <c r="C11" i="16"/>
  <c r="C10" i="16"/>
  <c r="C9" i="16"/>
  <c r="C8" i="16"/>
  <c r="C7" i="16"/>
  <c r="C6" i="16"/>
  <c r="C5" i="16"/>
  <c r="C4" i="16"/>
  <c r="C3" i="16"/>
  <c r="C2" i="16"/>
</calcChain>
</file>

<file path=xl/sharedStrings.xml><?xml version="1.0" encoding="utf-8"?>
<sst xmlns="http://schemas.openxmlformats.org/spreadsheetml/2006/main" count="701" uniqueCount="440">
  <si>
    <r>
      <rPr>
        <sz val="10"/>
        <color theme="1"/>
        <rFont val="宋体"/>
        <family val="3"/>
        <charset val="134"/>
      </rPr>
      <t>【通关题】</t>
    </r>
    <phoneticPr fontId="4" type="noConversion"/>
  </si>
  <si>
    <t>【附加题】</t>
    <phoneticPr fontId="4" type="noConversion"/>
  </si>
  <si>
    <t>公司名</t>
    <rPh sb="0" eb="1">
      <t>gong si ming</t>
    </rPh>
    <phoneticPr fontId="4" type="noConversion"/>
  </si>
  <si>
    <t>市盈率TTM</t>
    <rPh sb="0" eb="1">
      <t>shi ying lb</t>
    </rPh>
    <phoneticPr fontId="4" type="noConversion"/>
  </si>
  <si>
    <t>2017Q3</t>
  </si>
  <si>
    <t>2017Q4</t>
  </si>
  <si>
    <t>2013年</t>
    <rPh sb="4" eb="5">
      <t>nian</t>
    </rPh>
    <phoneticPr fontId="4" type="noConversion"/>
  </si>
  <si>
    <t>2016年</t>
    <rPh sb="4" eb="5">
      <t>nian</t>
    </rPh>
    <phoneticPr fontId="4" type="noConversion"/>
  </si>
  <si>
    <t>2017年</t>
    <rPh sb="4" eb="5">
      <t>nian</t>
    </rPh>
    <phoneticPr fontId="4" type="noConversion"/>
  </si>
  <si>
    <r>
      <rPr>
        <b/>
        <sz val="14"/>
        <color theme="1"/>
        <rFont val="宋体"/>
        <family val="3"/>
        <charset val="134"/>
      </rPr>
      <t>【18春训营</t>
    </r>
    <r>
      <rPr>
        <b/>
        <sz val="14"/>
        <color theme="1"/>
        <rFont val="Times New Roman"/>
        <family val="1"/>
      </rPr>
      <t>-</t>
    </r>
    <r>
      <rPr>
        <b/>
        <sz val="14"/>
        <color theme="1"/>
        <rFont val="宋体"/>
        <family val="3"/>
        <charset val="134"/>
      </rPr>
      <t>价值投资新时代】任务九：房地产 - 十字路口</t>
    </r>
    <rPh sb="3" eb="4">
      <t>chun xun</t>
    </rPh>
    <rPh sb="7" eb="8">
      <t>jia zhi tou zi xin shi dai</t>
    </rPh>
    <rPh sb="17" eb="18">
      <t>jiu</t>
    </rPh>
    <rPh sb="19" eb="20">
      <t>fang di chan</t>
    </rPh>
    <rPh sb="25" eb="26">
      <t>shi zi lu k</t>
    </rPh>
    <phoneticPr fontId="4" type="noConversion"/>
  </si>
  <si>
    <t>1. 列举万科 2014 年 1 月至 2018 年 4 月每个月的销售面积和销售金额，计算均价和同比增速。</t>
    <rPh sb="3" eb="4">
      <t>lie</t>
    </rPh>
    <rPh sb="4" eb="5">
      <t>ju</t>
    </rPh>
    <rPh sb="5" eb="6">
      <t>wan</t>
    </rPh>
    <rPh sb="6" eb="7">
      <t>k</t>
    </rPh>
    <rPh sb="13" eb="14">
      <t>nian</t>
    </rPh>
    <rPh sb="17" eb="18">
      <t>yue</t>
    </rPh>
    <rPh sb="18" eb="19">
      <t>zhi</t>
    </rPh>
    <rPh sb="25" eb="26">
      <t>nian</t>
    </rPh>
    <rPh sb="29" eb="30">
      <t>yue</t>
    </rPh>
    <rPh sb="30" eb="31">
      <t>mei</t>
    </rPh>
    <rPh sb="31" eb="32">
      <t>ge</t>
    </rPh>
    <rPh sb="32" eb="33">
      <t>yue</t>
    </rPh>
    <rPh sb="33" eb="34">
      <t>de</t>
    </rPh>
    <rPh sb="34" eb="35">
      <t>xiao</t>
    </rPh>
    <rPh sb="35" eb="36">
      <t>shou</t>
    </rPh>
    <rPh sb="36" eb="37">
      <t>mian</t>
    </rPh>
    <rPh sb="37" eb="38">
      <t>ji</t>
    </rPh>
    <rPh sb="38" eb="39">
      <t>he</t>
    </rPh>
    <rPh sb="39" eb="40">
      <t>xiao shou</t>
    </rPh>
    <rPh sb="41" eb="42">
      <t>jin</t>
    </rPh>
    <rPh sb="42" eb="43">
      <t>e</t>
    </rPh>
    <rPh sb="44" eb="45">
      <t>ji suan</t>
    </rPh>
    <rPh sb="46" eb="47">
      <t>jun</t>
    </rPh>
    <rPh sb="47" eb="48">
      <t>jia</t>
    </rPh>
    <rPh sb="48" eb="49">
      <t>he</t>
    </rPh>
    <rPh sb="49" eb="50">
      <t>tong</t>
    </rPh>
    <rPh sb="50" eb="51">
      <t>b</t>
    </rPh>
    <rPh sb="51" eb="52">
      <t>zeng</t>
    </rPh>
    <rPh sb="52" eb="53">
      <t>su</t>
    </rPh>
    <phoneticPr fontId="4" type="noConversion"/>
  </si>
  <si>
    <t>2. 列举万科 2014 年一季度至 2018 年一季度每个季度的营收和净利，计算同比增速。</t>
    <rPh sb="14" eb="15">
      <t>yi</t>
    </rPh>
    <rPh sb="15" eb="16">
      <t>ji du</t>
    </rPh>
    <rPh sb="25" eb="26">
      <t>yi ji du</t>
    </rPh>
    <rPh sb="28" eb="29">
      <t>mei ge ji du</t>
    </rPh>
    <rPh sb="32" eb="33">
      <t>de</t>
    </rPh>
    <rPh sb="33" eb="34">
      <t>ying shou</t>
    </rPh>
    <rPh sb="35" eb="36">
      <t>he</t>
    </rPh>
    <rPh sb="39" eb="40">
      <t>j s</t>
    </rPh>
    <rPh sb="41" eb="42">
      <t>tong</t>
    </rPh>
    <rPh sb="42" eb="43">
      <t>bi</t>
    </rPh>
    <rPh sb="43" eb="44">
      <t>z s</t>
    </rPh>
    <phoneticPr fontId="4" type="noConversion"/>
  </si>
  <si>
    <t>3. 谈谈你的发现。</t>
    <rPh sb="3" eb="4">
      <t>t t</t>
    </rPh>
    <rPh sb="5" eb="6">
      <t>ni de fa</t>
    </rPh>
    <phoneticPr fontId="4" type="noConversion"/>
  </si>
  <si>
    <t>4. 简述房地产行业的商业模式，房企可以通过哪些方式提高股东回报？</t>
    <rPh sb="3" eb="4">
      <t>jain</t>
    </rPh>
    <rPh sb="4" eb="5">
      <t>shu</t>
    </rPh>
    <rPh sb="5" eb="6">
      <t>fang</t>
    </rPh>
    <rPh sb="6" eb="7">
      <t>di</t>
    </rPh>
    <rPh sb="7" eb="8">
      <t>chan</t>
    </rPh>
    <rPh sb="8" eb="9">
      <t>hang</t>
    </rPh>
    <rPh sb="9" eb="10">
      <t>ye</t>
    </rPh>
    <rPh sb="10" eb="11">
      <t>de</t>
    </rPh>
    <rPh sb="11" eb="12">
      <t>shang ye</t>
    </rPh>
    <rPh sb="13" eb="14">
      <t>mo shi</t>
    </rPh>
    <rPh sb="16" eb="17">
      <t>fang</t>
    </rPh>
    <rPh sb="17" eb="18">
      <t>qi</t>
    </rPh>
    <rPh sb="18" eb="19">
      <t>ke y</t>
    </rPh>
    <rPh sb="20" eb="21">
      <t>t g</t>
    </rPh>
    <rPh sb="22" eb="23">
      <t>n x</t>
    </rPh>
    <rPh sb="24" eb="25">
      <t>f sh</t>
    </rPh>
    <rPh sb="26" eb="27">
      <t>t g</t>
    </rPh>
    <rPh sb="28" eb="29">
      <t>g d</t>
    </rPh>
    <rPh sb="30" eb="31">
      <t>h b</t>
    </rPh>
    <phoneticPr fontId="4" type="noConversion"/>
  </si>
  <si>
    <t>5. 一家房地产公司拿地后一直不开发坐等地价升值，对股东而言是否更好？</t>
    <rPh sb="3" eb="4">
      <t>yi jia</t>
    </rPh>
    <rPh sb="5" eb="6">
      <t>fang di chan gong si</t>
    </rPh>
    <rPh sb="10" eb="11">
      <t>na di</t>
    </rPh>
    <rPh sb="12" eb="13">
      <t>hou</t>
    </rPh>
    <rPh sb="13" eb="14">
      <t>yi zhi</t>
    </rPh>
    <rPh sb="15" eb="16">
      <t>bu kai fa</t>
    </rPh>
    <rPh sb="18" eb="19">
      <t>zuo deng</t>
    </rPh>
    <rPh sb="25" eb="26">
      <t>dui</t>
    </rPh>
    <rPh sb="26" eb="27">
      <t>gu dong er yan</t>
    </rPh>
    <rPh sb="30" eb="31">
      <t>shi fou geng hao</t>
    </rPh>
    <phoneticPr fontId="4" type="noConversion"/>
  </si>
  <si>
    <t>6. 房地产企业为什么普遍缺钱？</t>
    <rPh sb="3" eb="4">
      <t>fang di c</t>
    </rPh>
    <rPh sb="6" eb="7">
      <t>qi ye</t>
    </rPh>
    <rPh sb="8" eb="9">
      <t>wei shen me pu bian que qian</t>
    </rPh>
    <phoneticPr fontId="4" type="noConversion"/>
  </si>
  <si>
    <t>7. 如果房价不涨了，什么是衡量房地产企业最终价值的关键？</t>
    <rPh sb="3" eb="4">
      <t>ru guo</t>
    </rPh>
    <rPh sb="5" eb="6">
      <t>fang jia bu zhang</t>
    </rPh>
    <rPh sb="9" eb="10">
      <t>le</t>
    </rPh>
    <rPh sb="11" eb="12">
      <t>shen me shi</t>
    </rPh>
    <rPh sb="13" eb="14">
      <t>shi</t>
    </rPh>
    <rPh sb="14" eb="15">
      <t>heng liang</t>
    </rPh>
    <rPh sb="16" eb="17">
      <t>fang di chan qi ye zui zhong jia zhi</t>
    </rPh>
    <rPh sb="25" eb="26">
      <t>de</t>
    </rPh>
    <rPh sb="26" eb="27">
      <t>guan jian</t>
    </rPh>
    <phoneticPr fontId="4" type="noConversion"/>
  </si>
  <si>
    <t>9. 观察九斗数据上万科前一轮房地产周期中市盈率、市净率的底部和股息率的顶部，制定你的房地产行业投资策略</t>
    <rPh sb="3" eb="4">
      <t>guan cha</t>
    </rPh>
    <rPh sb="9" eb="10">
      <t>shang</t>
    </rPh>
    <rPh sb="10" eb="11">
      <t>wan ke</t>
    </rPh>
    <rPh sb="12" eb="13">
      <t>qian yi lun</t>
    </rPh>
    <rPh sb="15" eb="16">
      <t>fang di chan</t>
    </rPh>
    <rPh sb="18" eb="19">
      <t>zhou qi</t>
    </rPh>
    <rPh sb="20" eb="21">
      <t>zhong</t>
    </rPh>
    <rPh sb="21" eb="22">
      <t>shi ying lü</t>
    </rPh>
    <rPh sb="25" eb="26">
      <t>shi jing lü</t>
    </rPh>
    <rPh sb="28" eb="29">
      <t>de di bu</t>
    </rPh>
    <rPh sb="29" eb="30">
      <t>di jia</t>
    </rPh>
    <rPh sb="30" eb="31">
      <t>bu</t>
    </rPh>
    <rPh sb="31" eb="32">
      <t>he</t>
    </rPh>
    <rPh sb="32" eb="33">
      <t>gu xi lü</t>
    </rPh>
    <rPh sb="35" eb="36">
      <t>de</t>
    </rPh>
    <rPh sb="36" eb="37">
      <t>ding bu</t>
    </rPh>
    <rPh sb="39" eb="40">
      <t>zhi ding</t>
    </rPh>
    <rPh sb="41" eb="42">
      <t>ni de</t>
    </rPh>
    <rPh sb="43" eb="44">
      <t>fang di chan</t>
    </rPh>
    <rPh sb="46" eb="47">
      <t>hang ye</t>
    </rPh>
    <rPh sb="48" eb="49">
      <t>tou zi ce l</t>
    </rPh>
    <phoneticPr fontId="4" type="noConversion"/>
  </si>
  <si>
    <t>1. 计算恒大 2015 年的最低市盈率、市净率和最高股息率。</t>
    <rPh sb="3" eb="4">
      <t>ji suan</t>
    </rPh>
    <rPh sb="5" eb="6">
      <t>heng da</t>
    </rPh>
    <rPh sb="13" eb="14">
      <t>nian</t>
    </rPh>
    <rPh sb="14" eb="15">
      <t>de</t>
    </rPh>
    <rPh sb="15" eb="16">
      <t>zui di shi ying lü</t>
    </rPh>
    <rPh sb="21" eb="22">
      <t>shi jing lü</t>
    </rPh>
    <rPh sb="24" eb="25">
      <t>he</t>
    </rPh>
    <rPh sb="25" eb="26">
      <t>zui gao</t>
    </rPh>
    <rPh sb="27" eb="28">
      <t>gu xi lü</t>
    </rPh>
    <phoneticPr fontId="4" type="noConversion"/>
  </si>
  <si>
    <t>2. 港股地产股的估值远低于 A 股，为什么？</t>
    <rPh sb="3" eb="4">
      <t>gang gu</t>
    </rPh>
    <rPh sb="5" eb="6">
      <t>di chan gu</t>
    </rPh>
    <rPh sb="8" eb="9">
      <t>de</t>
    </rPh>
    <rPh sb="9" eb="10">
      <t>gu zhi</t>
    </rPh>
    <rPh sb="11" eb="12">
      <t>yuan di yu</t>
    </rPh>
    <rPh sb="17" eb="18">
      <t>gu</t>
    </rPh>
    <rPh sb="19" eb="20">
      <t>wei shen me</t>
    </rPh>
    <phoneticPr fontId="4" type="noConversion"/>
  </si>
  <si>
    <t>3. 结合春训营行业研究课程中的前几期内容，谈谈投资房地产行业的机遇与风险。</t>
    <rPh sb="3" eb="4">
      <t>jie he</t>
    </rPh>
    <rPh sb="5" eb="6">
      <t>chun xun ying</t>
    </rPh>
    <rPh sb="8" eb="9">
      <t>hang ye</t>
    </rPh>
    <rPh sb="10" eb="11">
      <t>yan jiu ke cheng zhogn</t>
    </rPh>
    <rPh sb="15" eb="16">
      <t>de</t>
    </rPh>
    <rPh sb="16" eb="17">
      <t>qian</t>
    </rPh>
    <rPh sb="17" eb="18">
      <t>ji qi</t>
    </rPh>
    <rPh sb="19" eb="20">
      <t>nei rong</t>
    </rPh>
    <rPh sb="22" eb="23">
      <t>tan tan</t>
    </rPh>
    <rPh sb="24" eb="25">
      <t>tou zi fang di chan</t>
    </rPh>
    <rPh sb="29" eb="30">
      <t>hang ye</t>
    </rPh>
    <rPh sb="31" eb="32">
      <t>de</t>
    </rPh>
    <rPh sb="32" eb="33">
      <t>ji yu</t>
    </rPh>
    <rPh sb="34" eb="35">
      <t>yu</t>
    </rPh>
    <rPh sb="35" eb="36">
      <t>feng xian</t>
    </rPh>
    <phoneticPr fontId="4" type="noConversion"/>
  </si>
  <si>
    <t>根据土地管理法第三十七条：</t>
    <phoneticPr fontId="4" type="noConversion"/>
  </si>
  <si>
    <t>禁止任何单位和个人闲置、荒芜耕地。已经办理审批手续的非农业建设占用耕地，一年内不用而又可以耕种并收获的，应当由原耕种该幅耕地的集体或者个人恢复耕种，也可以由用地单</t>
    <phoneticPr fontId="4" type="noConversion"/>
  </si>
  <si>
    <t>位组织耕种；一年以上未动工建设的，应当按照省、自治区、直辖市的规定缴纳闲置费；连续二年未使用的，经原批准机关批准，由县级以上人民政府无偿收回用地单位的土地使用权。</t>
    <phoneticPr fontId="4" type="noConversion"/>
  </si>
  <si>
    <t>月份</t>
    <rPh sb="0" eb="1">
      <t>yue fen</t>
    </rPh>
    <phoneticPr fontId="4" type="noConversion"/>
  </si>
  <si>
    <t>销售面积（万平方米）</t>
    <rPh sb="0" eb="1">
      <t>xiao shou mian ji</t>
    </rPh>
    <rPh sb="5" eb="6">
      <t>wan</t>
    </rPh>
    <rPh sb="6" eb="7">
      <t>ping fang mi</t>
    </rPh>
    <phoneticPr fontId="4" type="noConversion"/>
  </si>
  <si>
    <t>销售金额（亿元）</t>
    <rPh sb="0" eb="1">
      <t>xiao shou</t>
    </rPh>
    <rPh sb="2" eb="3">
      <t>jin e</t>
    </rPh>
    <rPh sb="5" eb="6">
      <t>yi yuan</t>
    </rPh>
    <phoneticPr fontId="4" type="noConversion"/>
  </si>
  <si>
    <t>原始数据</t>
    <rPh sb="0" eb="1">
      <t>yuan shi</t>
    </rPh>
    <rPh sb="2" eb="3">
      <t>shu ju</t>
    </rPh>
    <phoneticPr fontId="4" type="noConversion"/>
  </si>
  <si>
    <t>同比增速</t>
    <rPh sb="0" eb="1">
      <t>tong bi</t>
    </rPh>
    <rPh sb="2" eb="3">
      <t>zeng su</t>
    </rPh>
    <phoneticPr fontId="4" type="noConversion"/>
  </si>
  <si>
    <t>销售面积同比增速</t>
    <rPh sb="0" eb="1">
      <t>xiao shou mian ji</t>
    </rPh>
    <rPh sb="4" eb="5">
      <t>tong bi</t>
    </rPh>
    <rPh sb="6" eb="7">
      <t>zeng su</t>
    </rPh>
    <phoneticPr fontId="4" type="noConversion"/>
  </si>
  <si>
    <t>销售金额同比增速</t>
    <rPh sb="0" eb="1">
      <t>xiao shou jin e</t>
    </rPh>
    <rPh sb="4" eb="5">
      <t>tong bi zeng su</t>
    </rPh>
    <phoneticPr fontId="4" type="noConversion"/>
  </si>
  <si>
    <t>均价（万元）</t>
    <rPh sb="0" eb="1">
      <t>jun jia</t>
    </rPh>
    <rPh sb="3" eb="4">
      <t>wan yuan</t>
    </rPh>
    <phoneticPr fontId="4" type="noConversion"/>
  </si>
  <si>
    <t>图：万科 2014 年 1 月至 2018 年 4 月各月销售面积和增速</t>
    <rPh sb="0" eb="1">
      <t>tu</t>
    </rPh>
    <rPh sb="2" eb="3">
      <t>wan ke</t>
    </rPh>
    <rPh sb="27" eb="28">
      <t>ge</t>
    </rPh>
    <rPh sb="34" eb="35">
      <t>zeng su</t>
    </rPh>
    <phoneticPr fontId="4" type="noConversion"/>
  </si>
  <si>
    <t>图：万科 2014 年 1 月至 2018 年 4 月各月销售金额和增速</t>
    <rPh sb="0" eb="1">
      <t>tu</t>
    </rPh>
    <rPh sb="2" eb="3">
      <t>wan ke</t>
    </rPh>
    <rPh sb="27" eb="28">
      <t>ge</t>
    </rPh>
    <rPh sb="33" eb="34">
      <t>he</t>
    </rPh>
    <rPh sb="34" eb="35">
      <t>zeng su</t>
    </rPh>
    <phoneticPr fontId="4" type="noConversion"/>
  </si>
  <si>
    <t>图：万科 2014 年 1 月至 2018 年 4 月各月销售均价（万元/平米）</t>
    <rPh sb="0" eb="1">
      <t>tu</t>
    </rPh>
    <rPh sb="2" eb="3">
      <t>wan ke</t>
    </rPh>
    <rPh sb="27" eb="28">
      <t>ge</t>
    </rPh>
    <rPh sb="31" eb="32">
      <t>jun jia</t>
    </rPh>
    <rPh sb="34" eb="35">
      <t>wan y</t>
    </rPh>
    <rPh sb="37" eb="38">
      <t>ping mi</t>
    </rPh>
    <phoneticPr fontId="4" type="noConversion"/>
  </si>
  <si>
    <t>科目\时间</t>
  </si>
  <si>
    <t>净利润(元)</t>
  </si>
  <si>
    <t>净利润同比增长率</t>
  </si>
  <si>
    <t>营业总收入(元)</t>
  </si>
  <si>
    <t>营业总收入同比增长率</t>
  </si>
  <si>
    <t>2018-03-31</t>
  </si>
  <si>
    <t>2017-12-31</t>
  </si>
  <si>
    <t>2017-09-30</t>
  </si>
  <si>
    <t>2017-06-30</t>
  </si>
  <si>
    <t>2017-03-31</t>
  </si>
  <si>
    <t>2016-12-31</t>
  </si>
  <si>
    <t>2016-09-30</t>
  </si>
  <si>
    <t>2016-06-30</t>
  </si>
  <si>
    <t>2016-03-31</t>
  </si>
  <si>
    <t>2015-12-31</t>
  </si>
  <si>
    <t>2015-09-30</t>
  </si>
  <si>
    <t>2015-06-30</t>
  </si>
  <si>
    <t>2015-03-31</t>
  </si>
  <si>
    <t>2014-12-31</t>
  </si>
  <si>
    <t>2014-09-30</t>
  </si>
  <si>
    <t>2014-06-30</t>
  </si>
  <si>
    <t>2014-03-31</t>
  </si>
  <si>
    <t>季度</t>
    <rPh sb="0" eb="1">
      <t>ji du</t>
    </rPh>
    <phoneticPr fontId="4" type="noConversion"/>
  </si>
  <si>
    <t>2014Q1</t>
    <phoneticPr fontId="4" type="noConversion"/>
  </si>
  <si>
    <t>2014Q2</t>
  </si>
  <si>
    <t>2014Q3</t>
  </si>
  <si>
    <t>2014Q4</t>
  </si>
  <si>
    <t>2015Q1</t>
    <phoneticPr fontId="4" type="noConversion"/>
  </si>
  <si>
    <t>2015Q2</t>
  </si>
  <si>
    <t>2015Q3</t>
  </si>
  <si>
    <t>2015Q4</t>
  </si>
  <si>
    <t>2016Q1</t>
    <phoneticPr fontId="4" type="noConversion"/>
  </si>
  <si>
    <t>2016Q2</t>
  </si>
  <si>
    <t>2016Q3</t>
  </si>
  <si>
    <t>2016Q4</t>
  </si>
  <si>
    <t>2017Q1</t>
    <phoneticPr fontId="4" type="noConversion"/>
  </si>
  <si>
    <t>2017Q2</t>
  </si>
  <si>
    <t>2018Q1</t>
    <phoneticPr fontId="4" type="noConversion"/>
  </si>
  <si>
    <t>营收（亿元）</t>
    <rPh sb="0" eb="1">
      <t>ying shou</t>
    </rPh>
    <rPh sb="3" eb="4">
      <t>yi yuan</t>
    </rPh>
    <phoneticPr fontId="4" type="noConversion"/>
  </si>
  <si>
    <t>营收同比增速</t>
    <rPh sb="0" eb="1">
      <t>ying shou</t>
    </rPh>
    <rPh sb="2" eb="3">
      <t>tong bi zeng</t>
    </rPh>
    <rPh sb="5" eb="6">
      <t>su</t>
    </rPh>
    <phoneticPr fontId="4" type="noConversion"/>
  </si>
  <si>
    <t>净利（亿元）</t>
    <rPh sb="0" eb="1">
      <t>jing li</t>
    </rPh>
    <rPh sb="3" eb="4">
      <t>yi yuan</t>
    </rPh>
    <phoneticPr fontId="4" type="noConversion"/>
  </si>
  <si>
    <t>净利同比增速</t>
    <rPh sb="0" eb="1">
      <t>jing li</t>
    </rPh>
    <rPh sb="2" eb="3">
      <t>tong bi zeng su</t>
    </rPh>
    <phoneticPr fontId="4" type="noConversion"/>
  </si>
  <si>
    <t>表：万科 2014 年一季度至 2018 年一季度每季度营收净利和同比增速</t>
    <rPh sb="0" eb="1">
      <t>biao</t>
    </rPh>
    <rPh sb="32" eb="33">
      <t>he</t>
    </rPh>
    <phoneticPr fontId="4" type="noConversion"/>
  </si>
  <si>
    <t>图：万科 2014 年一季度至 2018 年一季度每季度营收净利和同比增速</t>
    <rPh sb="0" eb="1">
      <t>tu</t>
    </rPh>
    <rPh sb="32" eb="33">
      <t>he</t>
    </rPh>
    <phoneticPr fontId="4" type="noConversion"/>
  </si>
  <si>
    <t>净利率</t>
    <rPh sb="0" eb="1">
      <t>jing li</t>
    </rPh>
    <rPh sb="2" eb="3">
      <t>lü</t>
    </rPh>
    <phoneticPr fontId="4" type="noConversion"/>
  </si>
  <si>
    <t>不会更好，因为有法规约束，会增加土地闲置成本。</t>
    <rPh sb="0" eb="1">
      <t>bu hui</t>
    </rPh>
    <rPh sb="2" eb="3">
      <t>geng hao</t>
    </rPh>
    <rPh sb="5" eb="6">
      <t>yin wei</t>
    </rPh>
    <rPh sb="13" eb="14">
      <t>hui</t>
    </rPh>
    <rPh sb="14" eb="15">
      <t>zeng jia</t>
    </rPh>
    <rPh sb="16" eb="17">
      <t>tu di xian zhi</t>
    </rPh>
    <rPh sb="20" eb="21">
      <t>cheng ben</t>
    </rPh>
    <phoneticPr fontId="4" type="noConversion"/>
  </si>
  <si>
    <t>均价同比增速</t>
    <rPh sb="0" eb="1">
      <t>jun jia</t>
    </rPh>
    <rPh sb="2" eb="3">
      <t>tong bi zeng su</t>
    </rPh>
    <phoneticPr fontId="4" type="noConversion"/>
  </si>
  <si>
    <t>表：万科各年度销售金额和营收对比</t>
    <rPh sb="0" eb="1">
      <t>biao</t>
    </rPh>
    <rPh sb="2" eb="3">
      <t>wan ke</t>
    </rPh>
    <rPh sb="4" eb="5">
      <t>ge</t>
    </rPh>
    <rPh sb="5" eb="6">
      <t>nian du</t>
    </rPh>
    <rPh sb="7" eb="8">
      <t>xiao shou jin e</t>
    </rPh>
    <rPh sb="11" eb="12">
      <t>he</t>
    </rPh>
    <rPh sb="12" eb="13">
      <t>ying shou</t>
    </rPh>
    <rPh sb="14" eb="15">
      <t>dui bi</t>
    </rPh>
    <phoneticPr fontId="4" type="noConversion"/>
  </si>
  <si>
    <t>销售金额</t>
    <rPh sb="0" eb="1">
      <t>xiao shou jin e</t>
    </rPh>
    <phoneticPr fontId="4" type="noConversion"/>
  </si>
  <si>
    <t>营收</t>
    <rPh sb="0" eb="1">
      <t>ying shou</t>
    </rPh>
    <phoneticPr fontId="4" type="noConversion"/>
  </si>
  <si>
    <t>年度</t>
    <rPh sb="0" eb="1">
      <t>nian du</t>
    </rPh>
    <phoneticPr fontId="4" type="noConversion"/>
  </si>
  <si>
    <t>2、各年度销售金额和同期营收数据不匹配，而且存在较大差距，详右表：</t>
    <rPh sb="2" eb="3">
      <t>ge nian du</t>
    </rPh>
    <rPh sb="5" eb="6">
      <t>xiao shou</t>
    </rPh>
    <rPh sb="7" eb="8">
      <t>jin e</t>
    </rPh>
    <rPh sb="9" eb="10">
      <t>he</t>
    </rPh>
    <rPh sb="10" eb="11">
      <t>tong qi</t>
    </rPh>
    <rPh sb="12" eb="13">
      <t>ying shou shu ju</t>
    </rPh>
    <rPh sb="16" eb="17">
      <t>bu pi pei</t>
    </rPh>
    <rPh sb="20" eb="21">
      <t>er qie</t>
    </rPh>
    <rPh sb="22" eb="23">
      <t>cun zai</t>
    </rPh>
    <rPh sb="24" eb="25">
      <t>jiao da</t>
    </rPh>
    <rPh sb="26" eb="27">
      <t>cha ju</t>
    </rPh>
    <rPh sb="29" eb="30">
      <t>xiang</t>
    </rPh>
    <rPh sb="30" eb="31">
      <t>you</t>
    </rPh>
    <rPh sb="31" eb="32">
      <t>biao</t>
    </rPh>
    <phoneticPr fontId="4" type="noConversion"/>
  </si>
  <si>
    <t xml:space="preserve">      销售面积和金额的增速也大致同步，但反弹速度和幅度领先于均价</t>
    <rPh sb="6" eb="7">
      <t>xiao shou</t>
    </rPh>
    <rPh sb="8" eb="9">
      <t>mian ji</t>
    </rPh>
    <rPh sb="10" eb="11">
      <t>he</t>
    </rPh>
    <rPh sb="11" eb="12">
      <t>jin e</t>
    </rPh>
    <rPh sb="13" eb="14">
      <t>de</t>
    </rPh>
    <rPh sb="14" eb="15">
      <t>zeng su</t>
    </rPh>
    <rPh sb="16" eb="17">
      <t>ye</t>
    </rPh>
    <rPh sb="17" eb="18">
      <t>da zhi</t>
    </rPh>
    <rPh sb="19" eb="20">
      <t>tong bu</t>
    </rPh>
    <rPh sb="22" eb="23">
      <t>dan</t>
    </rPh>
    <rPh sb="23" eb="24">
      <t>fan tan</t>
    </rPh>
    <rPh sb="25" eb="26">
      <t>su</t>
    </rPh>
    <rPh sb="26" eb="27">
      <t>du</t>
    </rPh>
    <rPh sb="27" eb="28">
      <t>he</t>
    </rPh>
    <rPh sb="28" eb="29">
      <t>fu du</t>
    </rPh>
    <rPh sb="30" eb="31">
      <t>ling xian</t>
    </rPh>
    <rPh sb="32" eb="33">
      <t>yu</t>
    </rPh>
    <rPh sb="33" eb="34">
      <t>jun jia</t>
    </rPh>
    <phoneticPr fontId="4" type="noConversion"/>
  </si>
  <si>
    <t>1、营收净利的季节性非常明显，四季度约占各年度半数业绩，远超其它季度，其次为二季度，</t>
    <rPh sb="2" eb="3">
      <t>ying shou jing li</t>
    </rPh>
    <rPh sb="6" eb="7">
      <t>de</t>
    </rPh>
    <rPh sb="7" eb="8">
      <t>ji jie xing</t>
    </rPh>
    <rPh sb="10" eb="11">
      <t>fei chang</t>
    </rPh>
    <rPh sb="12" eb="13">
      <t>ming x</t>
    </rPh>
    <rPh sb="15" eb="16">
      <t>si ji du</t>
    </rPh>
    <rPh sb="18" eb="19">
      <t>yue</t>
    </rPh>
    <rPh sb="19" eb="20">
      <t>zhan</t>
    </rPh>
    <rPh sb="23" eb="24">
      <t>ban shu</t>
    </rPh>
    <rPh sb="25" eb="26">
      <t>ye ji</t>
    </rPh>
    <rPh sb="28" eb="29">
      <t>yuan chao</t>
    </rPh>
    <rPh sb="30" eb="31">
      <t>qi ta</t>
    </rPh>
    <rPh sb="32" eb="33">
      <t>ji du</t>
    </rPh>
    <rPh sb="35" eb="36">
      <t>qi ci</t>
    </rPh>
    <rPh sb="37" eb="38">
      <t>wei</t>
    </rPh>
    <rPh sb="38" eb="39">
      <t>er</t>
    </rPh>
    <rPh sb="39" eb="40">
      <t>ji du</t>
    </rPh>
    <phoneticPr fontId="4" type="noConversion"/>
  </si>
  <si>
    <t xml:space="preserve">      而销售面积和金额的各月分布则均匀得多，只有过农历新年的月份明显业绩较少。</t>
    <rPh sb="20" eb="21">
      <t>jun yun de d</t>
    </rPh>
    <rPh sb="22" eb="23">
      <t>de</t>
    </rPh>
    <phoneticPr fontId="4" type="noConversion"/>
  </si>
  <si>
    <t xml:space="preserve"> 13 年新国五条及年底限购限贷进一步收紧</t>
    <rPh sb="4" eb="5">
      <t>nian</t>
    </rPh>
    <rPh sb="5" eb="6">
      <t>xin guo wu t</t>
    </rPh>
    <rPh sb="9" eb="10">
      <t>ji</t>
    </rPh>
    <rPh sb="10" eb="11">
      <t>nian di</t>
    </rPh>
    <rPh sb="12" eb="13">
      <t>xian gou xian dai</t>
    </rPh>
    <rPh sb="16" eb="17">
      <t>jin yi bu</t>
    </rPh>
    <rPh sb="19" eb="20">
      <t>shou jin</t>
    </rPh>
    <phoneticPr fontId="4" type="noConversion"/>
  </si>
  <si>
    <t xml:space="preserve"> 14 年中期限购限贷开始放松</t>
    <phoneticPr fontId="4" type="noConversion"/>
  </si>
  <si>
    <t xml:space="preserve"> 16 年930调控重启</t>
    <rPh sb="4" eb="5">
      <t>nian</t>
    </rPh>
    <rPh sb="8" eb="9">
      <t>tiao kong</t>
    </rPh>
    <rPh sb="10" eb="11">
      <t>chong qi</t>
    </rPh>
    <phoneticPr fontId="4" type="noConversion"/>
  </si>
  <si>
    <t xml:space="preserve"> 17 年 3 月调控升级</t>
    <rPh sb="4" eb="5">
      <t>nian</t>
    </rPh>
    <rPh sb="8" eb="9">
      <t>yue</t>
    </rPh>
    <rPh sb="9" eb="10">
      <t>tiao kong</t>
    </rPh>
    <rPh sb="11" eb="12">
      <t>sheng ji</t>
    </rPh>
    <phoneticPr fontId="4" type="noConversion"/>
  </si>
  <si>
    <t>4、综上，数据信息指标的领先性排行：销售面积和金额的增速 &gt; 均价增速 &gt; 财报营收净利</t>
    <rPh sb="2" eb="3">
      <t>zong shang</t>
    </rPh>
    <rPh sb="5" eb="6">
      <t>shu ju</t>
    </rPh>
    <rPh sb="7" eb="8">
      <t>xin xi</t>
    </rPh>
    <rPh sb="9" eb="10">
      <t>zhi b</t>
    </rPh>
    <rPh sb="11" eb="12">
      <t>de</t>
    </rPh>
    <rPh sb="15" eb="16">
      <t>pai hang</t>
    </rPh>
    <rPh sb="18" eb="19">
      <t>xiao shou mian ji</t>
    </rPh>
    <rPh sb="22" eb="23">
      <t>he</t>
    </rPh>
    <rPh sb="23" eb="24">
      <t>jin e</t>
    </rPh>
    <rPh sb="25" eb="26">
      <t>de</t>
    </rPh>
    <rPh sb="26" eb="27">
      <t>zeng su</t>
    </rPh>
    <rPh sb="31" eb="32">
      <t>jun jia</t>
    </rPh>
    <rPh sb="33" eb="34">
      <t>zeng su</t>
    </rPh>
    <rPh sb="38" eb="39">
      <t>cai bao</t>
    </rPh>
    <rPh sb="40" eb="41">
      <t>ying shou</t>
    </rPh>
    <rPh sb="42" eb="43">
      <t>jing li</t>
    </rPh>
    <phoneticPr fontId="4" type="noConversion"/>
  </si>
  <si>
    <t>3、均价增速处于震荡，一般上行下行都是持续 1～2 个季度然后拐头（触发调控收紧或放松*）</t>
    <rPh sb="2" eb="3">
      <t>jun jia</t>
    </rPh>
    <rPh sb="4" eb="5">
      <t>zeng su</t>
    </rPh>
    <rPh sb="6" eb="7">
      <t>chu yu</t>
    </rPh>
    <rPh sb="8" eb="9">
      <t>zhen dang</t>
    </rPh>
    <rPh sb="11" eb="12">
      <t>yi ban</t>
    </rPh>
    <rPh sb="13" eb="14">
      <t>shang xing</t>
    </rPh>
    <rPh sb="15" eb="16">
      <t>xia xing</t>
    </rPh>
    <rPh sb="17" eb="18">
      <t>dou shi</t>
    </rPh>
    <rPh sb="19" eb="20">
      <t>chi xu</t>
    </rPh>
    <rPh sb="26" eb="27">
      <t>ge</t>
    </rPh>
    <rPh sb="27" eb="28">
      <t>ji du</t>
    </rPh>
    <rPh sb="29" eb="30">
      <t>ran hou</t>
    </rPh>
    <rPh sb="31" eb="32">
      <t>guai tou</t>
    </rPh>
    <rPh sb="34" eb="35">
      <t>chu fa</t>
    </rPh>
    <rPh sb="36" eb="37">
      <t>tiao kong</t>
    </rPh>
    <rPh sb="38" eb="39">
      <t>shou jin</t>
    </rPh>
    <rPh sb="40" eb="41">
      <t>huo</t>
    </rPh>
    <rPh sb="41" eb="42">
      <t>fang song</t>
    </rPh>
    <phoneticPr fontId="4" type="noConversion"/>
  </si>
  <si>
    <t xml:space="preserve">   * 近年政策调控梳理:</t>
    <rPh sb="5" eb="6">
      <t>jin</t>
    </rPh>
    <rPh sb="6" eb="7">
      <t>nian</t>
    </rPh>
    <rPh sb="7" eb="8">
      <t>zheng ce</t>
    </rPh>
    <rPh sb="9" eb="10">
      <t>tiao k</t>
    </rPh>
    <rPh sb="11" eb="12">
      <t>shu li</t>
    </rPh>
    <phoneticPr fontId="4" type="noConversion"/>
  </si>
  <si>
    <t>据《城市商品房预售管理办法》第五条，申请商品房预售需要的条件为：</t>
    <phoneticPr fontId="4" type="noConversion"/>
  </si>
  <si>
    <t>（二）持有建设工程规划许可证和施工许可证；</t>
    <phoneticPr fontId="4" type="noConversion"/>
  </si>
  <si>
    <t>从竞标获取土地，到达成上述预售条件，大约需时半年至一年，再到完工交付，整个周期快则两三年，慢则五年以上</t>
    <rPh sb="0" eb="1">
      <t>cong</t>
    </rPh>
    <rPh sb="1" eb="2">
      <t>jing biao huo qu</t>
    </rPh>
    <rPh sb="5" eb="6">
      <t>tu di</t>
    </rPh>
    <rPh sb="8" eb="9">
      <t>dao</t>
    </rPh>
    <rPh sb="9" eb="10">
      <t>da cheng</t>
    </rPh>
    <rPh sb="11" eb="12">
      <t>shang shu</t>
    </rPh>
    <rPh sb="13" eb="14">
      <t>yu shou</t>
    </rPh>
    <rPh sb="15" eb="16">
      <t>tiao jian</t>
    </rPh>
    <rPh sb="18" eb="19">
      <t>da yue</t>
    </rPh>
    <rPh sb="22" eb="23">
      <t>ban nian</t>
    </rPh>
    <rPh sb="24" eb="25">
      <t>zhi</t>
    </rPh>
    <rPh sb="25" eb="26">
      <t>yi nian</t>
    </rPh>
    <rPh sb="28" eb="29">
      <t>zai</t>
    </rPh>
    <rPh sb="29" eb="30">
      <t>dao</t>
    </rPh>
    <rPh sb="30" eb="31">
      <t>wan gong jiao fu</t>
    </rPh>
    <rPh sb="35" eb="36">
      <t>zheng ge zhou qi</t>
    </rPh>
    <phoneticPr fontId="4" type="noConversion"/>
  </si>
  <si>
    <r>
      <t>（一）已交付全部土地使用权出让金，取得土地使用权证书；</t>
    </r>
    <r>
      <rPr>
        <b/>
        <sz val="10"/>
        <color theme="1"/>
        <rFont val="Times New Roman"/>
        <family val="1"/>
      </rPr>
      <t>（需全款拿地）</t>
    </r>
    <rPh sb="28" eb="29">
      <t>xu</t>
    </rPh>
    <rPh sb="29" eb="30">
      <t>quan k</t>
    </rPh>
    <rPh sb="31" eb="32">
      <t>na di</t>
    </rPh>
    <phoneticPr fontId="4" type="noConversion"/>
  </si>
  <si>
    <r>
      <t>（三）按提供预售的商品房计算，投入开发建设的资金达到工程建设总投资的25％以上，并已经确定施工进度和竣工交付日期。</t>
    </r>
    <r>
      <rPr>
        <b/>
        <sz val="10"/>
        <color theme="1"/>
        <rFont val="Times New Roman"/>
        <family val="1"/>
      </rPr>
      <t>（盖房投入）</t>
    </r>
    <rPh sb="58" eb="59">
      <t>gai fang</t>
    </rPh>
    <rPh sb="60" eb="61">
      <t>tou r</t>
    </rPh>
    <phoneticPr fontId="4" type="noConversion"/>
  </si>
  <si>
    <t>开发期长造成较低的资金周转率，而在过去 10～20 年的房价单边市中，土地储备和房企成长性画上等号，房企有大举拿地的动力，即不可避免面临全款拿地、滞后回款的双重压力</t>
    <rPh sb="0" eb="1">
      <t>kai fa</t>
    </rPh>
    <rPh sb="2" eb="3">
      <t>qi</t>
    </rPh>
    <rPh sb="3" eb="4">
      <t>chang</t>
    </rPh>
    <rPh sb="4" eb="5">
      <t>zao c</t>
    </rPh>
    <rPh sb="6" eb="7">
      <t>jiao di</t>
    </rPh>
    <rPh sb="8" eb="9">
      <t>de</t>
    </rPh>
    <rPh sb="9" eb="10">
      <t>zi jin zhou zhuan</t>
    </rPh>
    <rPh sb="13" eb="14">
      <t>lü</t>
    </rPh>
    <rPh sb="15" eb="16">
      <t>er</t>
    </rPh>
    <rPh sb="16" eb="17">
      <t>zai</t>
    </rPh>
    <rPh sb="17" eb="18">
      <t>guo qu</t>
    </rPh>
    <rPh sb="26" eb="27">
      <t>nian</t>
    </rPh>
    <rPh sb="27" eb="28">
      <t>de</t>
    </rPh>
    <rPh sb="28" eb="29">
      <t>fang jia</t>
    </rPh>
    <rPh sb="30" eb="31">
      <t>dan bian shi</t>
    </rPh>
    <rPh sb="33" eb="34">
      <t>zhong</t>
    </rPh>
    <rPh sb="35" eb="36">
      <t>tu di chu bei</t>
    </rPh>
    <rPh sb="39" eb="40">
      <t>he</t>
    </rPh>
    <rPh sb="40" eb="41">
      <t>fang qi</t>
    </rPh>
    <rPh sb="42" eb="43">
      <t>cheng zhang xing</t>
    </rPh>
    <rPh sb="45" eb="46">
      <t>hua shang</t>
    </rPh>
    <rPh sb="47" eb="48">
      <t>deng hao</t>
    </rPh>
    <rPh sb="50" eb="51">
      <t>fang qi</t>
    </rPh>
    <rPh sb="52" eb="53">
      <t>you</t>
    </rPh>
    <rPh sb="57" eb="58">
      <t>de</t>
    </rPh>
    <rPh sb="58" eb="59">
      <t>dong li</t>
    </rPh>
    <rPh sb="61" eb="62">
      <t>ji</t>
    </rPh>
    <rPh sb="62" eb="63">
      <t>bu ke bi</t>
    </rPh>
    <rPh sb="66" eb="67">
      <t>mian lin</t>
    </rPh>
    <rPh sb="68" eb="69">
      <t>quan k</t>
    </rPh>
    <rPh sb="70" eb="71">
      <t>na di</t>
    </rPh>
    <rPh sb="73" eb="74">
      <t>zhi hou</t>
    </rPh>
    <rPh sb="75" eb="76">
      <t>hui kuan</t>
    </rPh>
    <rPh sb="77" eb="78">
      <t>de</t>
    </rPh>
    <rPh sb="78" eb="79">
      <t>shuang c</t>
    </rPh>
    <rPh sb="80" eb="81">
      <t>ya li</t>
    </rPh>
    <phoneticPr fontId="4" type="noConversion"/>
  </si>
  <si>
    <t>因此缺钱就成为房企的普遍特征。</t>
    <rPh sb="0" eb="1">
      <t>yin ci</t>
    </rPh>
    <rPh sb="2" eb="3">
      <t>que qian</t>
    </rPh>
    <rPh sb="4" eb="5">
      <t>jiu</t>
    </rPh>
    <rPh sb="5" eb="6">
      <t>cheng wei</t>
    </rPh>
    <rPh sb="7" eb="8">
      <t>fang qi</t>
    </rPh>
    <rPh sb="9" eb="10">
      <t>de</t>
    </rPh>
    <rPh sb="10" eb="11">
      <t>pu b</t>
    </rPh>
    <rPh sb="12" eb="13">
      <t>te z</t>
    </rPh>
    <phoneticPr fontId="4" type="noConversion"/>
  </si>
  <si>
    <t>房地产传统的“开发销售”商业模式，步骤如下：</t>
    <rPh sb="0" eb="1">
      <t>fang di chan</t>
    </rPh>
    <rPh sb="3" eb="4">
      <t>chuan t</t>
    </rPh>
    <rPh sb="5" eb="6">
      <t>de</t>
    </rPh>
    <rPh sb="7" eb="8">
      <t>kai fa</t>
    </rPh>
    <rPh sb="9" eb="10">
      <t>xiao s</t>
    </rPh>
    <rPh sb="12" eb="13">
      <t>shang ye</t>
    </rPh>
    <rPh sb="14" eb="15">
      <t>mo shi</t>
    </rPh>
    <rPh sb="17" eb="18">
      <t>bu zhou</t>
    </rPh>
    <rPh sb="19" eb="20">
      <t>ru xia</t>
    </rPh>
    <phoneticPr fontId="4" type="noConversion"/>
  </si>
  <si>
    <t>拿地➔施工➔预售➔完工交付➔收入确认</t>
    <rPh sb="0" eb="1">
      <t>na di</t>
    </rPh>
    <phoneticPr fontId="4" type="noConversion"/>
  </si>
  <si>
    <t>提高股东回报的方式：</t>
    <rPh sb="0" eb="1">
      <t>ti gao</t>
    </rPh>
    <rPh sb="2" eb="3">
      <t>gu dong hui bao</t>
    </rPh>
    <rPh sb="6" eb="7">
      <t>de</t>
    </rPh>
    <rPh sb="7" eb="8">
      <t>fang shi</t>
    </rPh>
    <phoneticPr fontId="4" type="noConversion"/>
  </si>
  <si>
    <t>2、高毛利：产品能够做出更高的溢价，土地成本尽可能的低，费用能够尽可能地控制</t>
    <rPh sb="2" eb="3">
      <t>gao mao li</t>
    </rPh>
    <phoneticPr fontId="4" type="noConversion"/>
  </si>
  <si>
    <t>1、高周转：尽可能的缩短各个环节的耗费时间，投入至回款周期缩短，达到更高的资金周转率</t>
    <rPh sb="2" eb="3">
      <t>gao</t>
    </rPh>
    <rPh sb="3" eb="4">
      <t>zhou zhuan</t>
    </rPh>
    <rPh sb="6" eb="7">
      <t>jin ke neng</t>
    </rPh>
    <rPh sb="9" eb="10">
      <t>de</t>
    </rPh>
    <rPh sb="10" eb="11">
      <t>suo duan</t>
    </rPh>
    <rPh sb="12" eb="13">
      <t>ge ge</t>
    </rPh>
    <rPh sb="14" eb="15">
      <t>huan jie</t>
    </rPh>
    <rPh sb="16" eb="17">
      <t>de</t>
    </rPh>
    <rPh sb="17" eb="18">
      <t>hao fei</t>
    </rPh>
    <rPh sb="19" eb="20">
      <t>shi jian</t>
    </rPh>
    <rPh sb="22" eb="23">
      <t>tou ru</t>
    </rPh>
    <rPh sb="24" eb="25">
      <t>zhi</t>
    </rPh>
    <rPh sb="25" eb="26">
      <t>hui kuan</t>
    </rPh>
    <rPh sb="27" eb="28">
      <t>zhou qi</t>
    </rPh>
    <rPh sb="29" eb="30">
      <t>suo duan</t>
    </rPh>
    <rPh sb="32" eb="33">
      <t>da dao</t>
    </rPh>
    <rPh sb="34" eb="35">
      <t>geng gao</t>
    </rPh>
    <rPh sb="36" eb="37">
      <t>de</t>
    </rPh>
    <rPh sb="37" eb="38">
      <t>zi jin</t>
    </rPh>
    <rPh sb="39" eb="40">
      <t>zhou zhuan lü</t>
    </rPh>
    <phoneticPr fontId="4" type="noConversion"/>
  </si>
  <si>
    <t>3、高杠杆：安全边际下尽可能高的杠杆率，能够从银行借到更多的资金，甚至能够空手套白狼</t>
    <rPh sb="2" eb="3">
      <t>gao gang gan</t>
    </rPh>
    <phoneticPr fontId="4" type="noConversion"/>
  </si>
  <si>
    <t>根据欧美数百年经验，从长期来看，房价的涨幅与通胀的幅度相仿，反映的是宏观经济增长趋势</t>
    <rPh sb="0" eb="1">
      <t>gen ju</t>
    </rPh>
    <rPh sb="2" eb="3">
      <t>ou mei</t>
    </rPh>
    <rPh sb="4" eb="5">
      <t>shu bai n</t>
    </rPh>
    <rPh sb="7" eb="8">
      <t>jing yan</t>
    </rPh>
    <rPh sb="30" eb="31">
      <t>fan ying</t>
    </rPh>
    <rPh sb="32" eb="33">
      <t>de</t>
    </rPh>
    <rPh sb="33" eb="34">
      <t>shi</t>
    </rPh>
    <rPh sb="34" eb="35">
      <t>hong guan jing ji</t>
    </rPh>
    <rPh sb="38" eb="39">
      <t>zeng su</t>
    </rPh>
    <rPh sb="39" eb="40">
      <t>zhang</t>
    </rPh>
    <rPh sb="40" eb="41">
      <t>qu shi</t>
    </rPh>
    <phoneticPr fontId="4" type="noConversion"/>
  </si>
  <si>
    <t>因此如果房价不涨了，且排除短期政策因素，那么意味着经济进入滞涨阶段、低速发展阶段，根据美林时钟理论，这个阶段的现金资产回报率最高</t>
    <rPh sb="0" eb="1">
      <t>yin ci</t>
    </rPh>
    <rPh sb="2" eb="3">
      <t>ru guo</t>
    </rPh>
    <rPh sb="4" eb="5">
      <t>fang jia</t>
    </rPh>
    <rPh sb="8" eb="9">
      <t>le</t>
    </rPh>
    <rPh sb="10" eb="11">
      <t>qie</t>
    </rPh>
    <rPh sb="11" eb="12">
      <t>pai chu</t>
    </rPh>
    <rPh sb="13" eb="14">
      <t>duan qi</t>
    </rPh>
    <rPh sb="15" eb="16">
      <t>zheng ce yin su</t>
    </rPh>
    <rPh sb="20" eb="21">
      <t>na me</t>
    </rPh>
    <rPh sb="22" eb="23">
      <t>yi wei zhe</t>
    </rPh>
    <rPh sb="25" eb="26">
      <t>jing ji</t>
    </rPh>
    <rPh sb="27" eb="28">
      <t>jin ru</t>
    </rPh>
    <rPh sb="29" eb="30">
      <t>zhi zhang</t>
    </rPh>
    <rPh sb="31" eb="32">
      <t>jie duan</t>
    </rPh>
    <rPh sb="34" eb="35">
      <t>di su</t>
    </rPh>
    <rPh sb="36" eb="37">
      <t>fa zhan</t>
    </rPh>
    <rPh sb="38" eb="39">
      <t>jie d</t>
    </rPh>
    <rPh sb="41" eb="42">
      <t>gen ju</t>
    </rPh>
    <rPh sb="43" eb="44">
      <t>mei lin shi zhong</t>
    </rPh>
    <rPh sb="47" eb="48">
      <t>li lun</t>
    </rPh>
    <rPh sb="50" eb="51">
      <t>zhe ge</t>
    </rPh>
    <rPh sb="52" eb="53">
      <t>jie duan</t>
    </rPh>
    <rPh sb="54" eb="55">
      <t>de</t>
    </rPh>
    <rPh sb="55" eb="56">
      <t>xian jin zi chan</t>
    </rPh>
    <rPh sb="59" eb="60">
      <t>hui bao lü</t>
    </rPh>
    <rPh sb="62" eb="63">
      <t>zui gao</t>
    </rPh>
    <phoneticPr fontId="4" type="noConversion"/>
  </si>
  <si>
    <t>* 依美国经验，若房价经过较大上涨之后，租售比就会过低，从而会产生“向历史均值修复”的动力（房租更能体现真实的需求，而非投资价值），此时可能以房租上涨或房价停止上涨</t>
    <rPh sb="2" eb="3">
      <t>yi</t>
    </rPh>
    <rPh sb="3" eb="4">
      <t>mei guo</t>
    </rPh>
    <rPh sb="5" eb="6">
      <t>jing yan</t>
    </rPh>
    <rPh sb="8" eb="9">
      <t>ruo</t>
    </rPh>
    <rPh sb="9" eb="10">
      <t>fang jia</t>
    </rPh>
    <rPh sb="11" eb="12">
      <t>jing guo</t>
    </rPh>
    <rPh sb="13" eb="14">
      <t>jiao da shang zhang</t>
    </rPh>
    <rPh sb="17" eb="18">
      <t>zhi hou</t>
    </rPh>
    <rPh sb="20" eb="21">
      <t>zu shou bi</t>
    </rPh>
    <rPh sb="23" eb="24">
      <t>jiu hui</t>
    </rPh>
    <rPh sb="25" eb="26">
      <t>guo di</t>
    </rPh>
    <rPh sb="28" eb="29">
      <t>cong er</t>
    </rPh>
    <rPh sb="30" eb="31">
      <t>hui</t>
    </rPh>
    <rPh sb="31" eb="32">
      <t>chan sheng</t>
    </rPh>
    <rPh sb="34" eb="35">
      <t>xiang shang</t>
    </rPh>
    <rPh sb="35" eb="36">
      <t>li shi jun zhi</t>
    </rPh>
    <rPh sb="39" eb="40">
      <t>xiu fu</t>
    </rPh>
    <rPh sb="42" eb="43">
      <t>de</t>
    </rPh>
    <rPh sb="43" eb="44">
      <t>dong li</t>
    </rPh>
    <rPh sb="46" eb="47">
      <t>fang zu</t>
    </rPh>
    <rPh sb="48" eb="49">
      <t>geng neng</t>
    </rPh>
    <rPh sb="50" eb="51">
      <t>ti xian</t>
    </rPh>
    <rPh sb="52" eb="53">
      <t>zhen shi</t>
    </rPh>
    <rPh sb="54" eb="55">
      <t>de</t>
    </rPh>
    <rPh sb="55" eb="56">
      <t>xu qiu</t>
    </rPh>
    <rPh sb="58" eb="59">
      <t>er fei</t>
    </rPh>
    <rPh sb="60" eb="61">
      <t>tou zi</t>
    </rPh>
    <rPh sb="62" eb="63">
      <t>jia z</t>
    </rPh>
    <rPh sb="68" eb="69">
      <t>ke neng</t>
    </rPh>
    <rPh sb="70" eb="71">
      <t>yi</t>
    </rPh>
    <rPh sb="71" eb="72">
      <t>fang zu</t>
    </rPh>
    <rPh sb="73" eb="74">
      <t>shang z</t>
    </rPh>
    <rPh sb="75" eb="76">
      <t>huo</t>
    </rPh>
    <rPh sb="76" eb="77">
      <t>fang jia</t>
    </rPh>
    <rPh sb="78" eb="79">
      <t>ting zhi</t>
    </rPh>
    <rPh sb="80" eb="81">
      <t>shang z</t>
    </rPh>
    <phoneticPr fontId="4" type="noConversion"/>
  </si>
  <si>
    <t xml:space="preserve">   甚至下跌的方式去提高租售比，因此若房价不涨了，租房市场可能迎来机会。</t>
    <rPh sb="7" eb="8">
      <t>de</t>
    </rPh>
    <rPh sb="8" eb="9">
      <t>fang shi</t>
    </rPh>
    <rPh sb="10" eb="11">
      <t>qu</t>
    </rPh>
    <rPh sb="11" eb="12">
      <t>ti gao</t>
    </rPh>
    <rPh sb="13" eb="14">
      <t>zu shou b</t>
    </rPh>
    <rPh sb="17" eb="18">
      <t>yin ci</t>
    </rPh>
    <rPh sb="19" eb="20">
      <t>ruo</t>
    </rPh>
    <rPh sb="20" eb="21">
      <t>fang jia</t>
    </rPh>
    <rPh sb="24" eb="25">
      <t>le</t>
    </rPh>
    <rPh sb="26" eb="27">
      <t>zu fang</t>
    </rPh>
    <rPh sb="28" eb="29">
      <t>shi chang</t>
    </rPh>
    <rPh sb="30" eb="31">
      <t>ke neng</t>
    </rPh>
    <rPh sb="32" eb="33">
      <t>ying lai</t>
    </rPh>
    <rPh sb="34" eb="35">
      <t>ji hui</t>
    </rPh>
    <phoneticPr fontId="4" type="noConversion"/>
  </si>
  <si>
    <r>
      <t>那么此时房地产企业价值的关键体现，会在于</t>
    </r>
    <r>
      <rPr>
        <b/>
        <sz val="10"/>
        <color theme="1"/>
        <rFont val="Times New Roman"/>
        <family val="1"/>
      </rPr>
      <t>周期预判能力带来的健全资金链</t>
    </r>
    <r>
      <rPr>
        <sz val="10"/>
        <color theme="1"/>
        <rFont val="Times New Roman"/>
        <family val="1"/>
      </rPr>
      <t>，亦即房企能够在上一周期阶段（过热）靠火爆的销售积累更多的现金，同时放缓拿地施工的投入节奏，</t>
    </r>
    <rPh sb="0" eb="1">
      <t>na me</t>
    </rPh>
    <rPh sb="2" eb="3">
      <t>ci shi</t>
    </rPh>
    <rPh sb="4" eb="5">
      <t>fang di chan</t>
    </rPh>
    <rPh sb="7" eb="8">
      <t>qi ye</t>
    </rPh>
    <rPh sb="9" eb="10">
      <t>jia zhi</t>
    </rPh>
    <rPh sb="11" eb="12">
      <t>de</t>
    </rPh>
    <rPh sb="12" eb="13">
      <t>guan jian</t>
    </rPh>
    <rPh sb="14" eb="15">
      <t>ti xian</t>
    </rPh>
    <rPh sb="17" eb="18">
      <t>hui</t>
    </rPh>
    <rPh sb="18" eb="19">
      <t>zai yu</t>
    </rPh>
    <rPh sb="20" eb="21">
      <t>zhou qi</t>
    </rPh>
    <rPh sb="22" eb="23">
      <t>yu pan</t>
    </rPh>
    <rPh sb="24" eb="25">
      <t>neng li</t>
    </rPh>
    <rPh sb="26" eb="27">
      <t>dai lai</t>
    </rPh>
    <rPh sb="28" eb="29">
      <t>de</t>
    </rPh>
    <rPh sb="29" eb="30">
      <t>jian q</t>
    </rPh>
    <rPh sb="31" eb="32">
      <t>zi jin</t>
    </rPh>
    <rPh sb="33" eb="34">
      <t>lian</t>
    </rPh>
    <rPh sb="35" eb="36">
      <t>yi ji</t>
    </rPh>
    <rPh sb="37" eb="38">
      <t>fang qi</t>
    </rPh>
    <rPh sb="39" eb="40">
      <t>neng gou</t>
    </rPh>
    <rPh sb="41" eb="42">
      <t>zai</t>
    </rPh>
    <rPh sb="42" eb="43">
      <t>shang yi</t>
    </rPh>
    <rPh sb="44" eb="45">
      <t>zhou qi jie d</t>
    </rPh>
    <rPh sb="49" eb="50">
      <t>guo re</t>
    </rPh>
    <rPh sb="52" eb="53">
      <t>kao</t>
    </rPh>
    <rPh sb="53" eb="54">
      <t>huo bao</t>
    </rPh>
    <rPh sb="55" eb="56">
      <t>de</t>
    </rPh>
    <rPh sb="56" eb="57">
      <t>xiao shou</t>
    </rPh>
    <rPh sb="58" eb="59">
      <t>ji lei</t>
    </rPh>
    <rPh sb="60" eb="61">
      <t>geng duo</t>
    </rPh>
    <rPh sb="62" eb="63">
      <t>de</t>
    </rPh>
    <rPh sb="63" eb="64">
      <t>xian jin</t>
    </rPh>
    <rPh sb="66" eb="67">
      <t>tong shi</t>
    </rPh>
    <rPh sb="68" eb="69">
      <t>fang huan</t>
    </rPh>
    <rPh sb="70" eb="71">
      <t>na di</t>
    </rPh>
    <rPh sb="72" eb="73">
      <t>shi gong</t>
    </rPh>
    <rPh sb="74" eb="75">
      <t>de</t>
    </rPh>
    <rPh sb="75" eb="76">
      <t>tou ru</t>
    </rPh>
    <rPh sb="77" eb="78">
      <t>jie zou</t>
    </rPh>
    <phoneticPr fontId="4" type="noConversion"/>
  </si>
  <si>
    <t>或者同时投入更长周期的、能透过证券化带来未来现金流的业务，例如基于私募基金、CMBS、REITs 等融资方式的长租公寓项目（*），秣马厉兵，以充足实力迎接下一周期拐点</t>
    <rPh sb="0" eb="1">
      <t>huo zhe</t>
    </rPh>
    <rPh sb="2" eb="3">
      <t>tong shi</t>
    </rPh>
    <rPh sb="4" eb="5">
      <t>tou ru</t>
    </rPh>
    <rPh sb="6" eb="7">
      <t>geng</t>
    </rPh>
    <rPh sb="7" eb="8">
      <t>chang zhou qi</t>
    </rPh>
    <rPh sb="10" eb="11">
      <t>de</t>
    </rPh>
    <rPh sb="12" eb="13">
      <t>neng dai lai</t>
    </rPh>
    <rPh sb="13" eb="14">
      <t>tou g</t>
    </rPh>
    <rPh sb="15" eb="16">
      <t>zheng quan hua</t>
    </rPh>
    <rPh sb="20" eb="21">
      <t>wei lai</t>
    </rPh>
    <rPh sb="22" eb="23">
      <t>xian jin liu</t>
    </rPh>
    <rPh sb="25" eb="26">
      <t>de</t>
    </rPh>
    <rPh sb="26" eb="27">
      <t>ye wu</t>
    </rPh>
    <rPh sb="29" eb="30">
      <t>li ru</t>
    </rPh>
    <rPh sb="31" eb="32">
      <t>ji yu</t>
    </rPh>
    <rPh sb="33" eb="34">
      <t>si mu ji jin</t>
    </rPh>
    <rPh sb="49" eb="50">
      <t>deng</t>
    </rPh>
    <rPh sb="50" eb="51">
      <t>rong zi</t>
    </rPh>
    <rPh sb="52" eb="53">
      <t>fang s</t>
    </rPh>
    <rPh sb="54" eb="55">
      <t>de</t>
    </rPh>
    <rPh sb="55" eb="56">
      <t>chang zu gong yu</t>
    </rPh>
    <rPh sb="59" eb="60">
      <t>xiang mu</t>
    </rPh>
    <rPh sb="65" eb="66">
      <t>mo ma li</t>
    </rPh>
    <rPh sb="70" eb="71">
      <t>yi</t>
    </rPh>
    <rPh sb="71" eb="72">
      <t>chong zu</t>
    </rPh>
    <rPh sb="73" eb="74">
      <t>shi li</t>
    </rPh>
    <rPh sb="75" eb="76">
      <t>ying jie</t>
    </rPh>
    <rPh sb="77" eb="78">
      <t>xia yi</t>
    </rPh>
    <rPh sb="79" eb="80">
      <t>zhou qi</t>
    </rPh>
    <rPh sb="81" eb="82">
      <t>guai d</t>
    </rPh>
    <phoneticPr fontId="4" type="noConversion"/>
  </si>
  <si>
    <t>8. 万科成为房企 30 年来的王者、恒大成为近 10 年来的王者靠的是什么？</t>
    <rPh sb="3" eb="4">
      <t>wan ke cheng wei</t>
    </rPh>
    <rPh sb="7" eb="8">
      <t>fang qi</t>
    </rPh>
    <rPh sb="13" eb="14">
      <t>nian lai</t>
    </rPh>
    <rPh sb="15" eb="16">
      <t>de</t>
    </rPh>
    <rPh sb="16" eb="17">
      <t>wang zhe</t>
    </rPh>
    <rPh sb="19" eb="20">
      <t>heng da</t>
    </rPh>
    <rPh sb="21" eb="22">
      <t>cheng wei</t>
    </rPh>
    <rPh sb="23" eb="24">
      <t>jin</t>
    </rPh>
    <rPh sb="28" eb="29">
      <t>nian lai</t>
    </rPh>
    <rPh sb="30" eb="31">
      <t>de</t>
    </rPh>
    <rPh sb="31" eb="32">
      <t>wang zhe</t>
    </rPh>
    <rPh sb="33" eb="34">
      <t>kao de</t>
    </rPh>
    <rPh sb="35" eb="36">
      <t>shi</t>
    </rPh>
    <rPh sb="36" eb="37">
      <t>shen me</t>
    </rPh>
    <phoneticPr fontId="4" type="noConversion"/>
  </si>
  <si>
    <t>表：万科 2015-2017 净负债率 vs 资产负债率</t>
    <rPh sb="0" eb="1">
      <t>biao</t>
    </rPh>
    <rPh sb="2" eb="3">
      <t>wan ke</t>
    </rPh>
    <rPh sb="15" eb="16">
      <t>jing fu zhai lü</t>
    </rPh>
    <rPh sb="23" eb="24">
      <t>zi chan fu zhai lü</t>
    </rPh>
    <phoneticPr fontId="4" type="noConversion"/>
  </si>
  <si>
    <t>净负债率</t>
    <rPh sb="0" eb="1">
      <t>jing fu zhai lü</t>
    </rPh>
    <phoneticPr fontId="4" type="noConversion"/>
  </si>
  <si>
    <t>资产负债率</t>
    <rPh sb="0" eb="1">
      <t>zi chan fu zhai lü</t>
    </rPh>
    <phoneticPr fontId="4" type="noConversion"/>
  </si>
  <si>
    <t>1、快周转模式（美国模式）</t>
    <rPh sb="2" eb="3">
      <t>kuai zhou zhuan</t>
    </rPh>
    <rPh sb="5" eb="6">
      <t>mo shi</t>
    </rPh>
    <rPh sb="8" eb="9">
      <t>mei guo mo shi</t>
    </rPh>
    <phoneticPr fontId="4" type="noConversion"/>
  </si>
  <si>
    <t>式的成功。中国地域辽阔，行业竞争格局更宽，同时也就凸显了快速异地复制能力的重要性。高度专业化和产品单一化在城镇化高速发展时期导致了以万科为首的一大批房企的脱颖而出。</t>
    <phoneticPr fontId="4" type="noConversion"/>
  </si>
  <si>
    <t>万科：2001 年，公司剥离万佳百货给华润后开启“专业化”地产模式，2001-2005 年间通过构建扁平化的内部管理平台、优化房地产开发流程、推进专业化集成化工程节点控制提升周转和专</t>
    <rPh sb="0" eb="1">
      <t>wan ke</t>
    </rPh>
    <phoneticPr fontId="4" type="noConversion"/>
  </si>
  <si>
    <t>业化能力。2005 年开始公司致力于在“专业化”的基础上走向“精细化”，以“有质量增长 ”作为未来十年的战略目标，同年基本形成标准化、工厂化的产品生产体系，公司的“5986”原则也在操</t>
    <phoneticPr fontId="4" type="noConversion"/>
  </si>
  <si>
    <t>作层面进行了有力推进，即拿地 5 个月后动工、9 个月销售、第一个月售出八成、产品必须六成是住宅。</t>
    <phoneticPr fontId="4" type="noConversion"/>
  </si>
  <si>
    <t>2、合理运用杠杆</t>
    <rPh sb="2" eb="3">
      <t>he li</t>
    </rPh>
    <rPh sb="4" eb="5">
      <t>yun yong</t>
    </rPh>
    <rPh sb="6" eb="7">
      <t>gang g</t>
    </rPh>
    <phoneticPr fontId="4" type="noConversion"/>
  </si>
  <si>
    <t>内地房企起初大多采用香港模式囤地，但目前来看港企在内地发展也并不尽如人意，行业前列的企业也已经不见囤地型房企的身影，而万科、碧桂园、恒大等高周转企业则凸显了美国模</t>
    <phoneticPr fontId="4" type="noConversion"/>
  </si>
  <si>
    <t>恒大：高周转模式始终贯穿于恒大的发展史中。在当年抢占三线城市的战略中，恒大形成了“立即开发、快速建设、大规模开发、快速销售，快速周转”的模式，通过标准化运营及强大的执</t>
    <rPh sb="0" eb="1">
      <t>heng da</t>
    </rPh>
    <phoneticPr fontId="4" type="noConversion"/>
  </si>
  <si>
    <t>行力，确保项目拿地后 4-6 个月即可开盘，实现高周转，提高资金使用率。这也为之后恒大进一步扩张打下了基础。如今，恒大通过收并购来提升企业的周转速度。从2015年下半年开始，</t>
    <phoneticPr fontId="4" type="noConversion"/>
  </si>
  <si>
    <t>恒大先后收购了中渝置地、华人置业、信和置业旗下的重庆和成都物业、新世界内地物业及盛和的数个项目。其中，单月快速收购 9 个项目，创下行业之最。部分项目于收购后1个月即刻</t>
    <phoneticPr fontId="4" type="noConversion"/>
  </si>
  <si>
    <t>展开销售，这是因为一方面，交易公布前恒大就做好了充分的准备，接手后采取快速蓄客快速开盘的模式，所以销售周期明显缩短。</t>
    <phoneticPr fontId="4" type="noConversion"/>
  </si>
  <si>
    <t>和资产负债率对比如右表。除了有息负债之外，占大头的其他债务都是无息占用上下游资金。</t>
    <phoneticPr fontId="4" type="noConversion"/>
  </si>
  <si>
    <t>万科：有息负债很少，近三个完整年度的净负债率（=（有息负债-货币资金）/净资产）</t>
    <phoneticPr fontId="4" type="noConversion"/>
  </si>
  <si>
    <t>恒大：2013年中恒大引入永续债工具，实质净负债率（非会计准则口径）超过 200%</t>
    <rPh sb="0" eb="1">
      <t>heng da</t>
    </rPh>
    <rPh sb="19" eb="20">
      <t>shi zhi</t>
    </rPh>
    <rPh sb="21" eb="22">
      <t>jing fu zhai lü</t>
    </rPh>
    <rPh sb="26" eb="27">
      <t>fei</t>
    </rPh>
    <rPh sb="27" eb="28">
      <t>kuai ji zhun ze</t>
    </rPh>
    <rPh sb="31" eb="32">
      <t>kou jing</t>
    </rPh>
    <rPh sb="34" eb="35">
      <t>chao guo</t>
    </rPh>
    <phoneticPr fontId="4" type="noConversion"/>
  </si>
  <si>
    <t>到 2014 年，以迅雷不及掩耳之势完成了一二线城市初步布局，一举夺下了北京 5 个项目、上海</t>
    <phoneticPr fontId="4" type="noConversion"/>
  </si>
  <si>
    <t>恒大于 2013 年凭借二三线城市达到了千亿规模，战略回归一二线的时机成熟。于是从 2013 年中</t>
    <phoneticPr fontId="4" type="noConversion"/>
  </si>
  <si>
    <t>4 个项目、南京 2 个项目、杭州 1 个项目、广州 1 个项目、天津 1 个项目、大连 2 个项目等等，</t>
    <phoneticPr fontId="4" type="noConversion"/>
  </si>
  <si>
    <t>京津沪杭连都是首次进入，天津也是首次进入主城区。可以说帮助了恒大完成战略布局转型的</t>
    <phoneticPr fontId="4" type="noConversion"/>
  </si>
  <si>
    <t>表：恒大近年发展模式和战略的转变</t>
    <rPh sb="0" eb="1">
      <t>biao</t>
    </rPh>
    <rPh sb="2" eb="3">
      <t>heng da</t>
    </rPh>
    <rPh sb="4" eb="5">
      <t>jin n</t>
    </rPh>
    <rPh sb="6" eb="7">
      <t>fa zhan</t>
    </rPh>
    <rPh sb="8" eb="9">
      <t>mo shi</t>
    </rPh>
    <rPh sb="10" eb="11">
      <t>he</t>
    </rPh>
    <rPh sb="11" eb="12">
      <t>zhan lue</t>
    </rPh>
    <rPh sb="13" eb="14">
      <t>de</t>
    </rPh>
    <rPh sb="14" eb="15">
      <t>zhuan b</t>
    </rPh>
    <phoneticPr fontId="4" type="noConversion"/>
  </si>
  <si>
    <t>以前</t>
    <rPh sb="0" eb="1">
      <t>yi qian</t>
    </rPh>
    <phoneticPr fontId="4" type="noConversion"/>
  </si>
  <si>
    <t>现在</t>
    <rPh sb="0" eb="1">
      <t>xian zai</t>
    </rPh>
    <phoneticPr fontId="4" type="noConversion"/>
  </si>
  <si>
    <t>发展战略</t>
    <rPh sb="0" eb="1">
      <t>fa zhan zhan l</t>
    </rPh>
    <phoneticPr fontId="4" type="noConversion"/>
  </si>
  <si>
    <t>规模型</t>
    <rPh sb="0" eb="1">
      <t>gui mo xing</t>
    </rPh>
    <phoneticPr fontId="4" type="noConversion"/>
  </si>
  <si>
    <t>规模+效益型</t>
    <rPh sb="0" eb="1">
      <t>gui mo</t>
    </rPh>
    <rPh sb="3" eb="4">
      <t>xiao yi</t>
    </rPh>
    <rPh sb="5" eb="6">
      <t>xing</t>
    </rPh>
    <phoneticPr fontId="4" type="noConversion"/>
  </si>
  <si>
    <t>发展模式</t>
    <rPh sb="0" eb="1">
      <t>fa zhan mo shi</t>
    </rPh>
    <phoneticPr fontId="4" type="noConversion"/>
  </si>
  <si>
    <t>高负债、高杠杆、高周转、低成本 “三高一低”</t>
    <phoneticPr fontId="4" type="noConversion"/>
  </si>
  <si>
    <t>低负债、低杠杆、低成本、高周转 “三低一高”</t>
    <phoneticPr fontId="4" type="noConversion"/>
  </si>
  <si>
    <t>就是永续债。永续债一方面为恒大的规模发展做出了重大贡献，但每年也吞噬了其部分利润。而在2017年上半年，恒大还清了全部永续债，并成功发行 63 亿美元债券，利率最低 6.25%，</t>
    <rPh sb="0" eb="1">
      <t>jiu shi</t>
    </rPh>
    <rPh sb="2" eb="3">
      <t>yong ux z</t>
    </rPh>
    <rPh sb="16" eb="17">
      <t>gui mo</t>
    </rPh>
    <phoneticPr fontId="4" type="noConversion"/>
  </si>
  <si>
    <t>期限最长 8 年。通过长债换短债、低息置换高息，极大的改善了债务结构，进一步降低融资成本。当恒大的永续债偿还之后，利润就得到了释放，迎来爆发。</t>
    <phoneticPr fontId="4" type="noConversion"/>
  </si>
  <si>
    <t>由于分处行业先行者和挑战者的地位，万科和恒大在多数时间当中采取的融资结构是非常不同的。</t>
    <rPh sb="22" eb="23">
      <t>zai</t>
    </rPh>
    <rPh sb="23" eb="24">
      <t>duo shu shi j</t>
    </rPh>
    <rPh sb="27" eb="28">
      <t>dang z</t>
    </rPh>
    <rPh sb="37" eb="38">
      <t>fei c</t>
    </rPh>
    <phoneticPr fontId="4" type="noConversion"/>
  </si>
  <si>
    <t>原因：港股总体估值较低 + 地产估值方法差异</t>
    <rPh sb="0" eb="1">
      <t>yuan yin</t>
    </rPh>
    <rPh sb="3" eb="4">
      <t>gang gu</t>
    </rPh>
    <rPh sb="5" eb="6">
      <t>zong ti</t>
    </rPh>
    <rPh sb="7" eb="8">
      <t>gu zhi</t>
    </rPh>
    <rPh sb="9" eb="10">
      <t>jiao di</t>
    </rPh>
    <rPh sb="14" eb="15">
      <t>di chan</t>
    </rPh>
    <rPh sb="16" eb="17">
      <t>gu zhi</t>
    </rPh>
    <rPh sb="18" eb="19">
      <t>fang fa</t>
    </rPh>
    <rPh sb="20" eb="21">
      <t>cha yi</t>
    </rPh>
    <phoneticPr fontId="4" type="noConversion"/>
  </si>
  <si>
    <t>内房身处港股，过往由外资机构紧握定价权。由于大多机构过往长期看空中国房地产，</t>
    <phoneticPr fontId="4" type="noConversion"/>
  </si>
  <si>
    <t>加上内房负债率较高，长期被按近乎破产清算的重估净资产（RNAV）加一定折扣给予定价。</t>
    <phoneticPr fontId="4" type="noConversion"/>
  </si>
  <si>
    <t>再根据内房质量加上一个20%~60%不等的折扣率予以估值。</t>
    <phoneticPr fontId="4" type="noConversion"/>
  </si>
  <si>
    <t>重估净资产：指按企业手上所有土地的预期销售利润价值，加上持有的其他净资产之和折现，</t>
    <phoneticPr fontId="4" type="noConversion"/>
  </si>
  <si>
    <t>对比全球主要股指市盈率历史，港股估值始终处于低位，自总量至个股始终未表现出对A股的估值回归。</t>
    <phoneticPr fontId="4" type="noConversion"/>
  </si>
  <si>
    <t>2010年以来，恒生PE始终低于15，均值11.6；同期标普500PE均值17.5，上证A股14.9，德国DAX16.7。</t>
    <phoneticPr fontId="4" type="noConversion"/>
  </si>
  <si>
    <t>细分产业来看，港股各行业PE估值普遍低于大陆与美国。港股仅在金融领域与A股市场估值相当，</t>
    <phoneticPr fontId="4" type="noConversion"/>
  </si>
  <si>
    <t>其余各行业PE均低于A股；在和美股对比中，H股只有日常消费品PE略高于标普500。</t>
    <phoneticPr fontId="4" type="noConversion"/>
  </si>
  <si>
    <t>分析原因大致如下：</t>
    <rPh sb="0" eb="1">
      <t>fen xi</t>
    </rPh>
    <rPh sb="2" eb="3">
      <t>yuan yin</t>
    </rPh>
    <rPh sb="4" eb="5">
      <t>da zhi</t>
    </rPh>
    <rPh sb="6" eb="7">
      <t>ru x</t>
    </rPh>
    <phoneticPr fontId="4" type="noConversion"/>
  </si>
  <si>
    <t>1.投资者来源与上市公司来源不匹配</t>
  </si>
  <si>
    <t>3.港股市场资金供需结构不平衡</t>
  </si>
  <si>
    <t>4.港股上市公司以金融、地产等低估值行业为主</t>
  </si>
  <si>
    <t>【地产估值方法差异】</t>
    <rPh sb="1" eb="2">
      <t>di chan gu zhi fang fa</t>
    </rPh>
    <rPh sb="7" eb="8">
      <t>cha yi</t>
    </rPh>
    <phoneticPr fontId="4" type="noConversion"/>
  </si>
  <si>
    <t>【港股总体估值较低】</t>
    <rPh sb="1" eb="2">
      <t>gang gu</t>
    </rPh>
    <rPh sb="3" eb="4">
      <t>zong ti</t>
    </rPh>
    <rPh sb="5" eb="6">
      <t>gu zhi jiao di</t>
    </rPh>
    <phoneticPr fontId="4" type="noConversion"/>
  </si>
  <si>
    <t>交易币种</t>
  </si>
  <si>
    <t>港元</t>
  </si>
  <si>
    <t>市盈率(PE,TTM)</t>
  </si>
  <si>
    <t>  平均值</t>
  </si>
  <si>
    <t>  最大值</t>
  </si>
  <si>
    <t>  最小值</t>
  </si>
  <si>
    <t>  期末值</t>
  </si>
  <si>
    <t>市净率(PB,MRQ)</t>
  </si>
  <si>
    <t>市现率(PCF,TTM)</t>
  </si>
  <si>
    <t>总市值 </t>
  </si>
  <si>
    <t>流通市值 </t>
  </si>
  <si>
    <t>企业股权价值 </t>
  </si>
  <si>
    <t>股息率(股价复权) </t>
  </si>
  <si>
    <t>-</t>
  </si>
  <si>
    <t>区间起始日</t>
  </si>
  <si>
    <t>区间截止日</t>
  </si>
  <si>
    <t>00016.hk 新鸿基地产</t>
    <rPh sb="9" eb="10">
      <t>xin hong ji</t>
    </rPh>
    <rPh sb="12" eb="13">
      <t>di chan</t>
    </rPh>
    <phoneticPr fontId="4" type="noConversion"/>
  </si>
  <si>
    <t>01111.hk 长实集团</t>
    <phoneticPr fontId="4" type="noConversion"/>
  </si>
  <si>
    <t>00017.hk 新世界发展</t>
    <rPh sb="9" eb="10">
      <t>xin shi jie fa zhan</t>
    </rPh>
    <phoneticPr fontId="4" type="noConversion"/>
  </si>
  <si>
    <t>00012.hk 恒基地产</t>
    <rPh sb="9" eb="10">
      <t>heng ji</t>
    </rPh>
    <rPh sb="11" eb="12">
      <t>di chan</t>
    </rPh>
    <phoneticPr fontId="4" type="noConversion"/>
  </si>
  <si>
    <t>01918.hk 融创中国</t>
    <rPh sb="9" eb="10">
      <t>rong chuang</t>
    </rPh>
    <rPh sb="11" eb="12">
      <t>zhng guo</t>
    </rPh>
    <phoneticPr fontId="4" type="noConversion"/>
  </si>
  <si>
    <t>02007.hk 碧桂园</t>
    <rPh sb="9" eb="10">
      <t>bi gui y</t>
    </rPh>
    <phoneticPr fontId="4" type="noConversion"/>
  </si>
  <si>
    <t>03333.hk 中国恒大</t>
    <rPh sb="9" eb="10">
      <t>zhong guo heng da</t>
    </rPh>
    <phoneticPr fontId="4" type="noConversion"/>
  </si>
  <si>
    <t>00960.hk 龙湖地产</t>
    <rPh sb="9" eb="10">
      <t>long hu</t>
    </rPh>
    <rPh sb="11" eb="12">
      <t>di chan</t>
    </rPh>
    <phoneticPr fontId="4" type="noConversion"/>
  </si>
  <si>
    <t>2014年</t>
    <rPh sb="4" eb="5">
      <t>nian</t>
    </rPh>
    <phoneticPr fontId="4" type="noConversion"/>
  </si>
  <si>
    <t>2015年</t>
    <rPh sb="4" eb="5">
      <t>nian</t>
    </rPh>
    <phoneticPr fontId="4" type="noConversion"/>
  </si>
  <si>
    <t>新鸿基地产</t>
    <rPh sb="0" eb="1">
      <t>xin hong ji di chan</t>
    </rPh>
    <phoneticPr fontId="4" type="noConversion"/>
  </si>
  <si>
    <t>长实集团</t>
    <rPh sb="0" eb="1">
      <t>chang shi</t>
    </rPh>
    <rPh sb="2" eb="3">
      <t>ji t</t>
    </rPh>
    <phoneticPr fontId="4" type="noConversion"/>
  </si>
  <si>
    <t>新世界发展</t>
    <rPh sb="0" eb="1">
      <t>xin shi jie fa zhan</t>
    </rPh>
    <phoneticPr fontId="4" type="noConversion"/>
  </si>
  <si>
    <t>恒基地产</t>
    <rPh sb="0" eb="1">
      <t>heng ji</t>
    </rPh>
    <rPh sb="2" eb="3">
      <t>di chan</t>
    </rPh>
    <phoneticPr fontId="4" type="noConversion"/>
  </si>
  <si>
    <t>中国恒大</t>
    <rPh sb="0" eb="1">
      <t>zhong guo heng da</t>
    </rPh>
    <phoneticPr fontId="4" type="noConversion"/>
  </si>
  <si>
    <t>碧桂园</t>
    <rPh sb="0" eb="1">
      <t>bi gui yuan</t>
    </rPh>
    <phoneticPr fontId="4" type="noConversion"/>
  </si>
  <si>
    <t>融创中国</t>
    <rPh sb="0" eb="1">
      <t>rong chuang</t>
    </rPh>
    <rPh sb="2" eb="3">
      <t>zhong g</t>
    </rPh>
    <phoneticPr fontId="4" type="noConversion"/>
  </si>
  <si>
    <t>龙湖地产</t>
    <rPh sb="0" eb="1">
      <t>long hu di chan</t>
    </rPh>
    <phoneticPr fontId="4" type="noConversion"/>
  </si>
  <si>
    <t>香港本地
地产股</t>
    <rPh sb="0" eb="1">
      <t>xiang gang</t>
    </rPh>
    <rPh sb="2" eb="3">
      <t>ben di</t>
    </rPh>
    <rPh sb="5" eb="6">
      <t>di chan gu</t>
    </rPh>
    <phoneticPr fontId="4" type="noConversion"/>
  </si>
  <si>
    <t>内房股</t>
    <rPh sb="0" eb="1">
      <t>nei fang gu</t>
    </rPh>
    <phoneticPr fontId="4" type="noConversion"/>
  </si>
  <si>
    <t>分类</t>
    <rPh sb="0" eb="1">
      <t>fen lei</t>
    </rPh>
    <phoneticPr fontId="4" type="noConversion"/>
  </si>
  <si>
    <t>表：港股本地地产股 vs 内房股 TTM 市盈率各年度平均值</t>
    <rPh sb="0" eb="1">
      <t>biao</t>
    </rPh>
    <rPh sb="2" eb="3">
      <t>gang gu</t>
    </rPh>
    <rPh sb="4" eb="5">
      <t>ben di</t>
    </rPh>
    <rPh sb="6" eb="7">
      <t>di chan gu</t>
    </rPh>
    <rPh sb="13" eb="14">
      <t>nei fang gu</t>
    </rPh>
    <rPh sb="21" eb="22">
      <t>shi ying lü</t>
    </rPh>
    <rPh sb="24" eb="25">
      <t>ge</t>
    </rPh>
    <rPh sb="25" eb="26">
      <t>nian du</t>
    </rPh>
    <rPh sb="27" eb="28">
      <t>ping jun zhi</t>
    </rPh>
    <rPh sb="29" eb="30">
      <t>zhi</t>
    </rPh>
    <phoneticPr fontId="4" type="noConversion"/>
  </si>
  <si>
    <t>年份</t>
    <rPh sb="0" eb="1">
      <t>nian fen</t>
    </rPh>
    <phoneticPr fontId="4" type="noConversion"/>
  </si>
  <si>
    <t>平均成交呎價($)</t>
    <phoneticPr fontId="4" type="noConversion"/>
  </si>
  <si>
    <t>1 月</t>
  </si>
  <si>
    <t>2 月</t>
  </si>
  <si>
    <t>3 月</t>
  </si>
  <si>
    <t>4 月</t>
  </si>
  <si>
    <t>5 月</t>
  </si>
  <si>
    <t>6 月</t>
  </si>
  <si>
    <t>7 月</t>
  </si>
  <si>
    <t>8 月</t>
  </si>
  <si>
    <t>9 月</t>
  </si>
  <si>
    <t>10 月</t>
  </si>
  <si>
    <t>11 月</t>
  </si>
  <si>
    <t>12 月</t>
  </si>
  <si>
    <t>2018 年</t>
  </si>
  <si>
    <t>2017 年</t>
  </si>
  <si>
    <t>2016 年</t>
  </si>
  <si>
    <t>2015 年</t>
  </si>
  <si>
    <t>2014 年</t>
  </si>
  <si>
    <t>2013 年</t>
  </si>
  <si>
    <t>2012 年</t>
  </si>
  <si>
    <t>2011 年</t>
  </si>
  <si>
    <t>N/A</t>
    <phoneticPr fontId="4" type="noConversion"/>
  </si>
  <si>
    <t>由于香港特殊的土地财政情况，楼价的阶梯上涨趋势不止，无视港府频出的调控“辣招”，</t>
    <rPh sb="0" eb="1">
      <t>you yu</t>
    </rPh>
    <rPh sb="2" eb="3">
      <t>xiang gang</t>
    </rPh>
    <rPh sb="4" eb="5">
      <t>te shu</t>
    </rPh>
    <rPh sb="6" eb="7">
      <t>de</t>
    </rPh>
    <rPh sb="7" eb="8">
      <t>tu di cai zheng</t>
    </rPh>
    <rPh sb="11" eb="12">
      <t>qing k</t>
    </rPh>
    <rPh sb="14" eb="15">
      <t>lou</t>
    </rPh>
    <rPh sb="16" eb="17">
      <t>de</t>
    </rPh>
    <rPh sb="17" eb="18">
      <t>jie ti</t>
    </rPh>
    <rPh sb="21" eb="22">
      <t>qu shi</t>
    </rPh>
    <rPh sb="23" eb="24">
      <t>bu zhi</t>
    </rPh>
    <rPh sb="26" eb="27">
      <t>wu shi</t>
    </rPh>
    <rPh sb="28" eb="29">
      <t>gang fu</t>
    </rPh>
    <rPh sb="30" eb="31">
      <t>pin chu</t>
    </rPh>
    <rPh sb="32" eb="33">
      <t>de</t>
    </rPh>
    <rPh sb="33" eb="34">
      <t>tiao kong</t>
    </rPh>
    <rPh sb="36" eb="37">
      <t>la zhao</t>
    </rPh>
    <rPh sb="37" eb="38">
      <t>zhao</t>
    </rPh>
    <phoneticPr fontId="4" type="noConversion"/>
  </si>
  <si>
    <t>（于 2014 至 2016 年，这个负担指数分别是 17 倍、19 倍和 18.1 倍）</t>
    <phoneticPr fontId="4" type="noConversion"/>
  </si>
  <si>
    <t>香港楼价中位数 619.2 万港元，除以香港年收入中位数 31.9 万港元，得出楼价对比收入中位数 19.4 倍。</t>
    <phoneticPr fontId="4" type="noConversion"/>
  </si>
  <si>
    <t>据国际公共政策顾问 Demographia 公布，香港 2017 年连续 8 年成为全球最难负担楼价的城市。调查是以</t>
    <rPh sb="33" eb="34">
      <t>nian</t>
    </rPh>
    <phoneticPr fontId="4" type="noConversion"/>
  </si>
  <si>
    <t>香港本地地产股和内房股的估值差距，也在 2015 年达到最大，然而以 15Q4～16Q1 的楼价短暂调整为契机，</t>
    <rPh sb="0" eb="1">
      <t>xiang gang</t>
    </rPh>
    <rPh sb="2" eb="3">
      <t>ben di</t>
    </rPh>
    <rPh sb="4" eb="5">
      <t>di chan gu</t>
    </rPh>
    <rPh sb="7" eb="8">
      <t>he</t>
    </rPh>
    <rPh sb="8" eb="9">
      <t>nei fang gu</t>
    </rPh>
    <rPh sb="11" eb="12">
      <t>de</t>
    </rPh>
    <rPh sb="12" eb="13">
      <t>gu zhi</t>
    </rPh>
    <rPh sb="14" eb="15">
      <t>cha ju</t>
    </rPh>
    <rPh sb="17" eb="18">
      <t>ye</t>
    </rPh>
    <rPh sb="18" eb="19">
      <t>zai</t>
    </rPh>
    <rPh sb="25" eb="26">
      <t>nian</t>
    </rPh>
    <rPh sb="26" eb="27">
      <t>da dao</t>
    </rPh>
    <rPh sb="28" eb="29">
      <t>zui da</t>
    </rPh>
    <rPh sb="31" eb="32">
      <t>ran er</t>
    </rPh>
    <rPh sb="33" eb="34">
      <t>yi</t>
    </rPh>
    <rPh sb="45" eb="46">
      <t>de</t>
    </rPh>
    <rPh sb="46" eb="47">
      <t>lou j</t>
    </rPh>
    <rPh sb="48" eb="49">
      <t>duan zan</t>
    </rPh>
    <rPh sb="50" eb="51">
      <t>tiao z</t>
    </rPh>
    <rPh sb="52" eb="53">
      <t>wei</t>
    </rPh>
    <rPh sb="53" eb="54">
      <t>qi ji</t>
    </rPh>
    <phoneticPr fontId="4" type="noConversion"/>
  </si>
  <si>
    <t>香港本地地产股估值下修，缩小和内房股的差距，2017 年内房股借南下资金点火，走势爆发，多只个股翻番，</t>
    <rPh sb="0" eb="1">
      <t>xiang gang</t>
    </rPh>
    <rPh sb="2" eb="3">
      <t>ben di</t>
    </rPh>
    <rPh sb="4" eb="5">
      <t>di chan gu</t>
    </rPh>
    <rPh sb="7" eb="8">
      <t>gu zhi</t>
    </rPh>
    <rPh sb="12" eb="13">
      <t>suo xiao</t>
    </rPh>
    <rPh sb="14" eb="15">
      <t>he</t>
    </rPh>
    <rPh sb="15" eb="16">
      <t>nei fang gu</t>
    </rPh>
    <rPh sb="18" eb="19">
      <t>de</t>
    </rPh>
    <rPh sb="19" eb="20">
      <t>cha ju</t>
    </rPh>
    <rPh sb="27" eb="28">
      <t>nian</t>
    </rPh>
    <rPh sb="28" eb="29">
      <t>nei fang gu</t>
    </rPh>
    <rPh sb="31" eb="32">
      <t>jie</t>
    </rPh>
    <rPh sb="32" eb="33">
      <t>nan xia</t>
    </rPh>
    <rPh sb="34" eb="35">
      <t>zi jin</t>
    </rPh>
    <rPh sb="36" eb="37">
      <t>dian huo</t>
    </rPh>
    <rPh sb="39" eb="40">
      <t>zou shi</t>
    </rPh>
    <rPh sb="41" eb="42">
      <t>bao fa</t>
    </rPh>
    <rPh sb="44" eb="45">
      <t>duo zhi</t>
    </rPh>
    <rPh sb="46" eb="47">
      <t>ge gu</t>
    </rPh>
    <rPh sb="48" eb="49">
      <t>fan fan</t>
    </rPh>
    <phoneticPr fontId="4" type="noConversion"/>
  </si>
  <si>
    <t>估值才超越本地地产股。</t>
    <rPh sb="0" eb="1">
      <t>gu zhi</t>
    </rPh>
    <rPh sb="2" eb="3">
      <t>cai</t>
    </rPh>
    <rPh sb="3" eb="4">
      <t>chao yue</t>
    </rPh>
    <rPh sb="5" eb="6">
      <t>ben di</t>
    </rPh>
    <rPh sb="7" eb="8">
      <t>di chan gu</t>
    </rPh>
    <phoneticPr fontId="4" type="noConversion"/>
  </si>
  <si>
    <t>2.外地机构投资者主导股票市场</t>
    <phoneticPr fontId="4" type="noConversion"/>
  </si>
  <si>
    <t>第一轮：2000～2008</t>
    <rPh sb="0" eb="1">
      <t>di yi lun</t>
    </rPh>
    <phoneticPr fontId="4" type="noConversion"/>
  </si>
  <si>
    <t>房地产周期界定：（详右图）</t>
    <rPh sb="0" eb="1">
      <t>fang di chan</t>
    </rPh>
    <rPh sb="3" eb="4">
      <t>zhou qi</t>
    </rPh>
    <rPh sb="5" eb="6">
      <t>jie ding</t>
    </rPh>
    <rPh sb="9" eb="10">
      <t>xiang</t>
    </rPh>
    <rPh sb="10" eb="11">
      <t>you tu</t>
    </rPh>
    <phoneticPr fontId="4" type="noConversion"/>
  </si>
  <si>
    <t>第二轮：2009～2011</t>
    <rPh sb="0" eb="1">
      <t>di</t>
    </rPh>
    <rPh sb="1" eb="2">
      <t>er</t>
    </rPh>
    <rPh sb="2" eb="3">
      <t>lun</t>
    </rPh>
    <phoneticPr fontId="4" type="noConversion"/>
  </si>
  <si>
    <t>第三轮：2012～2014</t>
    <rPh sb="0" eb="1">
      <t>di san lun</t>
    </rPh>
    <phoneticPr fontId="4" type="noConversion"/>
  </si>
  <si>
    <t>最近三轮周期时间跨度较接近</t>
    <rPh sb="0" eb="1">
      <t>zui jin</t>
    </rPh>
    <rPh sb="2" eb="3">
      <t>san lun</t>
    </rPh>
    <rPh sb="4" eb="5">
      <t>zhou qi</t>
    </rPh>
    <rPh sb="6" eb="7">
      <t>shi jian</t>
    </rPh>
    <rPh sb="8" eb="9">
      <t>kua du</t>
    </rPh>
    <rPh sb="10" eb="11">
      <t>jiao</t>
    </rPh>
    <rPh sb="11" eb="12">
      <t>jie jin</t>
    </rPh>
    <phoneticPr fontId="4" type="noConversion"/>
  </si>
  <si>
    <t>市盈率底部</t>
    <rPh sb="0" eb="1">
      <t>shi ying lü</t>
    </rPh>
    <rPh sb="3" eb="4">
      <t>di bu</t>
    </rPh>
    <phoneticPr fontId="4" type="noConversion"/>
  </si>
  <si>
    <t>市净率底部</t>
    <rPh sb="0" eb="1">
      <t>shi jing lü</t>
    </rPh>
    <rPh sb="3" eb="4">
      <t>di bu</t>
    </rPh>
    <phoneticPr fontId="4" type="noConversion"/>
  </si>
  <si>
    <t>股息率顶部</t>
    <rPh sb="0" eb="1">
      <t>gu xi lü</t>
    </rPh>
    <rPh sb="3" eb="4">
      <t>ding bu</t>
    </rPh>
    <phoneticPr fontId="4" type="noConversion"/>
  </si>
  <si>
    <t>第二轮</t>
    <rPh sb="0" eb="1">
      <t>di er lun</t>
    </rPh>
    <phoneticPr fontId="4" type="noConversion"/>
  </si>
  <si>
    <t>第三轮</t>
    <rPh sb="0" eb="1">
      <t>di san lun</t>
    </rPh>
    <phoneticPr fontId="4" type="noConversion"/>
  </si>
  <si>
    <t>第四轮</t>
    <rPh sb="0" eb="1">
      <t>di si lun</t>
    </rPh>
    <phoneticPr fontId="4" type="noConversion"/>
  </si>
  <si>
    <t>观察万科第二至四轮的市盈率市净率底部和股息率顶部：</t>
    <rPh sb="0" eb="1">
      <t>guan cha</t>
    </rPh>
    <rPh sb="2" eb="3">
      <t>wan ke</t>
    </rPh>
    <rPh sb="4" eb="5">
      <t>di</t>
    </rPh>
    <rPh sb="5" eb="6">
      <t>er</t>
    </rPh>
    <rPh sb="6" eb="7">
      <t>zhi</t>
    </rPh>
    <rPh sb="7" eb="8">
      <t>si</t>
    </rPh>
    <rPh sb="8" eb="9">
      <t>lun</t>
    </rPh>
    <rPh sb="9" eb="10">
      <t>de</t>
    </rPh>
    <rPh sb="10" eb="11">
      <t>shi ying lü</t>
    </rPh>
    <rPh sb="13" eb="14">
      <t>shi jing lü</t>
    </rPh>
    <rPh sb="16" eb="17">
      <t>di bu</t>
    </rPh>
    <rPh sb="18" eb="19">
      <t>he</t>
    </rPh>
    <rPh sb="19" eb="20">
      <t>gu xi lü</t>
    </rPh>
    <rPh sb="22" eb="23">
      <t>ding bu</t>
    </rPh>
    <phoneticPr fontId="4" type="noConversion"/>
  </si>
  <si>
    <t xml:space="preserve">    出现日期</t>
    <rPh sb="4" eb="5">
      <t>chu xian</t>
    </rPh>
    <rPh sb="6" eb="7">
      <t>ri qi</t>
    </rPh>
    <phoneticPr fontId="4" type="noConversion"/>
  </si>
  <si>
    <t>第四轮：2015 至今</t>
    <rPh sb="0" eb="1">
      <t>di si lun</t>
    </rPh>
    <rPh sb="9" eb="10">
      <t>zhi jin</t>
    </rPh>
    <phoneticPr fontId="4" type="noConversion"/>
  </si>
  <si>
    <t>房地产投资增速快速下滑</t>
    <rPh sb="0" eb="1">
      <t>fang di chan</t>
    </rPh>
    <rPh sb="3" eb="4">
      <t>tou zi</t>
    </rPh>
    <rPh sb="5" eb="6">
      <t>zeng su</t>
    </rPh>
    <rPh sb="7" eb="8">
      <t>kuai su xia hua</t>
    </rPh>
    <phoneticPr fontId="4" type="noConversion"/>
  </si>
  <si>
    <t>房地产投资增速跌破上轮低点</t>
    <rPh sb="0" eb="1">
      <t>fang di chan</t>
    </rPh>
    <rPh sb="3" eb="4">
      <t>tou zi</t>
    </rPh>
    <rPh sb="5" eb="6">
      <t>zeng su</t>
    </rPh>
    <rPh sb="7" eb="8">
      <t>die po</t>
    </rPh>
    <rPh sb="9" eb="10">
      <t>shang lun</t>
    </rPh>
    <rPh sb="11" eb="12">
      <t>di idan</t>
    </rPh>
    <phoneticPr fontId="4" type="noConversion"/>
  </si>
  <si>
    <t>房地产投资增速低于 10%</t>
    <rPh sb="0" eb="1">
      <t>fang di chan</t>
    </rPh>
    <rPh sb="3" eb="4">
      <t>tou zi zeng su</t>
    </rPh>
    <rPh sb="7" eb="8">
      <t>di yu</t>
    </rPh>
    <phoneticPr fontId="4" type="noConversion"/>
  </si>
  <si>
    <t>房市阶段特征</t>
    <rPh sb="0" eb="1">
      <t>fang shi</t>
    </rPh>
    <rPh sb="2" eb="3">
      <t>jie duan</t>
    </rPh>
    <rPh sb="4" eb="5">
      <t>te z</t>
    </rPh>
    <phoneticPr fontId="4" type="noConversion"/>
  </si>
  <si>
    <t>3、准确的周期预判（最重要）</t>
    <rPh sb="2" eb="3">
      <t>zhun que</t>
    </rPh>
    <rPh sb="4" eb="5">
      <t>de</t>
    </rPh>
    <rPh sb="5" eb="6">
      <t>zhou qi yu pan</t>
    </rPh>
    <rPh sb="10" eb="11">
      <t>zui zhong yao</t>
    </rPh>
    <phoneticPr fontId="4" type="noConversion"/>
  </si>
  <si>
    <t>依次说明：</t>
    <rPh sb="0" eb="1">
      <t>yi ci</t>
    </rPh>
    <rPh sb="2" eb="3">
      <t>shuo m</t>
    </rPh>
    <phoneticPr fontId="4" type="noConversion"/>
  </si>
  <si>
    <t>快周转模式、合理运用杠杆、准确的周期预判，尤以后者最关键</t>
    <rPh sb="0" eb="1">
      <t>kuai zhou zhuan</t>
    </rPh>
    <rPh sb="3" eb="4">
      <t>mo shi</t>
    </rPh>
    <rPh sb="6" eb="7">
      <t>he li yun yong gang gan</t>
    </rPh>
    <rPh sb="13" eb="14">
      <t>zhun que</t>
    </rPh>
    <rPh sb="15" eb="16">
      <t>de</t>
    </rPh>
    <rPh sb="16" eb="17">
      <t>zhou qi</t>
    </rPh>
    <rPh sb="21" eb="22">
      <t>you</t>
    </rPh>
    <rPh sb="22" eb="23">
      <t>yi</t>
    </rPh>
    <rPh sb="23" eb="24">
      <t>hou zhe</t>
    </rPh>
    <rPh sb="25" eb="26">
      <t>zui zhong yao</t>
    </rPh>
    <rPh sb="26" eb="27">
      <t>guan j</t>
    </rPh>
    <phoneticPr fontId="4" type="noConversion"/>
  </si>
  <si>
    <t xml:space="preserve">      以数据匹配度而言，可以粗略观察到 1～2 年的滞后收入确认（完工百分比法）</t>
    <rPh sb="6" eb="7">
      <t>yi</t>
    </rPh>
    <rPh sb="7" eb="8">
      <t>shu ju</t>
    </rPh>
    <rPh sb="9" eb="10">
      <t>pi pei</t>
    </rPh>
    <rPh sb="11" eb="12">
      <t>du</t>
    </rPh>
    <rPh sb="12" eb="13">
      <t>er yan</t>
    </rPh>
    <rPh sb="15" eb="16">
      <t>ke yi</t>
    </rPh>
    <rPh sb="17" eb="18">
      <t>cu lue</t>
    </rPh>
    <rPh sb="19" eb="20">
      <t>guan cha dao</t>
    </rPh>
    <rPh sb="28" eb="29">
      <t>de</t>
    </rPh>
    <rPh sb="29" eb="30">
      <t>zhi hou</t>
    </rPh>
    <rPh sb="31" eb="32">
      <t>shou ru</t>
    </rPh>
    <rPh sb="33" eb="34">
      <t>que ren</t>
    </rPh>
    <rPh sb="36" eb="37">
      <t>wan gong</t>
    </rPh>
    <rPh sb="38" eb="39">
      <t>bai fen bi</t>
    </rPh>
    <rPh sb="41" eb="42">
      <t>fa</t>
    </rPh>
    <phoneticPr fontId="4" type="noConversion"/>
  </si>
  <si>
    <t>万科：</t>
    <rPh sb="0" eb="1">
      <t>wan ke</t>
    </rPh>
    <phoneticPr fontId="4" type="noConversion"/>
  </si>
  <si>
    <t>a. 把握了 2000 年至 2014 年中的这个房地产大周期（期间季度房价同比增速极少低于 0，</t>
    <rPh sb="32" eb="33">
      <t>qi jian</t>
    </rPh>
    <rPh sb="34" eb="35">
      <t>ji du</t>
    </rPh>
    <rPh sb="36" eb="37">
      <t>fang jia</t>
    </rPh>
    <rPh sb="38" eb="39">
      <t>tong bi zeng su</t>
    </rPh>
    <rPh sb="42" eb="43">
      <t>ji shao</t>
    </rPh>
    <rPh sb="44" eb="45">
      <t>di yu</t>
    </rPh>
    <phoneticPr fontId="4" type="noConversion"/>
  </si>
  <si>
    <t>图：万科历年经营现金流净额</t>
    <rPh sb="0" eb="1">
      <t>tu</t>
    </rPh>
    <rPh sb="2" eb="3">
      <t>wan ke</t>
    </rPh>
    <rPh sb="4" eb="5">
      <t>li nian</t>
    </rPh>
    <rPh sb="6" eb="7">
      <t>jing ying xian jin liu jing e</t>
    </rPh>
    <phoneticPr fontId="4" type="noConversion"/>
  </si>
  <si>
    <t xml:space="preserve">    多盖房、少拿地，预判未来房价增速可能会放缓</t>
    <phoneticPr fontId="4" type="noConversion"/>
  </si>
  <si>
    <t xml:space="preserve">    多拿地、少盖房，预判未来房价增速可能会加快</t>
    <phoneticPr fontId="4" type="noConversion"/>
  </si>
  <si>
    <t>数据来源：choice、国家统计局、并购优塾公众号</t>
    <rPh sb="18" eb="19">
      <t>bing gou</t>
    </rPh>
    <rPh sb="20" eb="21">
      <t>you shu</t>
    </rPh>
    <rPh sb="22" eb="23">
      <t>gong zhong hao</t>
    </rPh>
    <phoneticPr fontId="4" type="noConversion"/>
  </si>
  <si>
    <t>b. 在大周期当中，掌握小的周期变化，控制拿地、盖房的比例，能踩准节奏</t>
    <rPh sb="3" eb="4">
      <t>zai</t>
    </rPh>
    <rPh sb="4" eb="5">
      <t>da zhou qi</t>
    </rPh>
    <rPh sb="7" eb="8">
      <t>dang zhong</t>
    </rPh>
    <rPh sb="10" eb="11">
      <t>zhang wo</t>
    </rPh>
    <rPh sb="12" eb="13">
      <t>xiao</t>
    </rPh>
    <rPh sb="13" eb="14">
      <t>de</t>
    </rPh>
    <rPh sb="14" eb="15">
      <t>zhou qi</t>
    </rPh>
    <rPh sb="16" eb="17">
      <t>bian hua</t>
    </rPh>
    <rPh sb="19" eb="20">
      <t>kong zhi</t>
    </rPh>
    <rPh sb="21" eb="22">
      <t>na di</t>
    </rPh>
    <rPh sb="24" eb="25">
      <t>gai fang</t>
    </rPh>
    <rPh sb="26" eb="27">
      <t>de</t>
    </rPh>
    <rPh sb="27" eb="28">
      <t>bi li</t>
    </rPh>
    <rPh sb="30" eb="31">
      <t>neng</t>
    </rPh>
    <rPh sb="31" eb="32">
      <t>cai</t>
    </rPh>
    <rPh sb="33" eb="34">
      <t>jie zou</t>
    </rPh>
    <phoneticPr fontId="4" type="noConversion"/>
  </si>
  <si>
    <t xml:space="preserve">    大部分在5～10%之间），始终滚动投入，多年经营现金流净额接近 0。（14 年后才大幅为正）</t>
    <rPh sb="42" eb="43">
      <t>nian hou</t>
    </rPh>
    <rPh sb="44" eb="45">
      <t>cai</t>
    </rPh>
    <rPh sb="45" eb="46">
      <t>da fu zeng jia</t>
    </rPh>
    <rPh sb="47" eb="48">
      <t>wei</t>
    </rPh>
    <rPh sb="48" eb="49">
      <t>zheng</t>
    </rPh>
    <phoneticPr fontId="4" type="noConversion"/>
  </si>
  <si>
    <t xml:space="preserve">    金融监管政策的选择，从而让完成了使命的永续债消失在恒大的财报中。</t>
    <phoneticPr fontId="4" type="noConversion"/>
  </si>
  <si>
    <t>a. 2006 年，以恒大的财力，仅够在一线城市拿一块地。为花最少的钱办最多的事，恒大选择了大面积进军二线省会城市，当时还是挖个坑就能卖楼，地价也才几百块。</t>
    <phoneticPr fontId="4" type="noConversion"/>
  </si>
  <si>
    <t>b. 2009 年，二线城市要求出地面 2/3 才能预售了，地价也上千了。恒大面临进一线还是三线的选择，最终决定先进入满足条件的三线城市，继续少花钱多办事，快速做大规模。</t>
    <phoneticPr fontId="4" type="noConversion"/>
  </si>
  <si>
    <t>c. 凭着二三线城市，恒大于 2013 年达到了千亿规模，时值三四线去库存问题爆发，恒大急需开拓一二线市场以摆脱困境，此时永续债的发行对于恒大规模的迅速扩张起了关键性作用。</t>
    <phoneticPr fontId="4" type="noConversion"/>
  </si>
  <si>
    <t>d. 相较于万达被“点名”，遭遇股债双杀后方行抛售以降负债的“后知后觉”，2017 年初，降低负债率便被排进恒大年度工作的议程中，规模扩张成功的恒大意识到负债率保持低位更符合目前</t>
    <rPh sb="77" eb="78">
      <t>fu zhai</t>
    </rPh>
    <rPh sb="79" eb="80">
      <t>lü</t>
    </rPh>
    <phoneticPr fontId="4" type="noConversion"/>
  </si>
  <si>
    <t>恒大：大举扩张过程当中体现的是对政策大势的精准把握和应对</t>
    <rPh sb="0" eb="1">
      <t>heng da</t>
    </rPh>
    <rPh sb="3" eb="4">
      <t>da ju</t>
    </rPh>
    <rPh sb="5" eb="6">
      <t>kuo zhang</t>
    </rPh>
    <rPh sb="7" eb="8">
      <t>guo c</t>
    </rPh>
    <rPh sb="9" eb="10">
      <t>dang zhong</t>
    </rPh>
    <rPh sb="11" eb="12">
      <t>ti xian</t>
    </rPh>
    <rPh sb="13" eb="14">
      <t>de</t>
    </rPh>
    <rPh sb="14" eb="15">
      <t>shi</t>
    </rPh>
    <rPh sb="15" eb="16">
      <t>dui</t>
    </rPh>
    <rPh sb="16" eb="17">
      <t>zheng ce</t>
    </rPh>
    <rPh sb="18" eb="19">
      <t>da shi</t>
    </rPh>
    <rPh sb="20" eb="21">
      <t>de</t>
    </rPh>
    <rPh sb="21" eb="22">
      <t>jing zhun ba wo</t>
    </rPh>
    <rPh sb="25" eb="26">
      <t>he</t>
    </rPh>
    <rPh sb="26" eb="27">
      <t>ying dui</t>
    </rPh>
    <phoneticPr fontId="4" type="noConversion"/>
  </si>
  <si>
    <t>2017年年报</t>
  </si>
  <si>
    <t>2017年中报</t>
  </si>
  <si>
    <t>2016年年报</t>
  </si>
  <si>
    <t>2016年中报</t>
  </si>
  <si>
    <t>2015年年报</t>
  </si>
  <si>
    <t>2015年中报</t>
  </si>
  <si>
    <t>起始日期</t>
  </si>
  <si>
    <t>截止日期</t>
  </si>
  <si>
    <t>报表类型</t>
  </si>
  <si>
    <t>合并报表</t>
  </si>
  <si>
    <t>报表年结日</t>
  </si>
  <si>
    <t>上市前/上市后</t>
  </si>
  <si>
    <t>上市后</t>
  </si>
  <si>
    <t>原始币种</t>
  </si>
  <si>
    <t>人民币</t>
  </si>
  <si>
    <t>营业收入(计算)(元)</t>
  </si>
  <si>
    <t>销售成本(元)</t>
  </si>
  <si>
    <t>毛利(计算)(元)</t>
  </si>
  <si>
    <t>其他收入(元)</t>
  </si>
  <si>
    <t>销售及分销成本(元)</t>
  </si>
  <si>
    <t>行政开支(元)</t>
  </si>
  <si>
    <t>员工薪酬(元)</t>
  </si>
  <si>
    <t>研发费用(元)</t>
  </si>
  <si>
    <t>折旧和摊销(元)</t>
  </si>
  <si>
    <t>其他支出(元)</t>
  </si>
  <si>
    <t>资产减值损失(元)</t>
  </si>
  <si>
    <t>重估盈余(元)</t>
  </si>
  <si>
    <t>出售资产之溢利(元)</t>
  </si>
  <si>
    <t>经营溢利(计算)(元)</t>
  </si>
  <si>
    <t>应占联营公司溢利(元)</t>
  </si>
  <si>
    <t>应占合营公司溢利(元)</t>
  </si>
  <si>
    <t>财务成本(元)</t>
  </si>
  <si>
    <t>影响税前利润的其他项目(元)</t>
  </si>
  <si>
    <t>税前利润(元)</t>
  </si>
  <si>
    <t>所得税(元)</t>
  </si>
  <si>
    <t>影响净利润的其他项目(元)</t>
  </si>
  <si>
    <t>  本公司拥有人应占净利润(元)</t>
  </si>
  <si>
    <t>  非控股权益应占净利润(元)</t>
  </si>
  <si>
    <t>股息(元)</t>
  </si>
  <si>
    <t>  每股股息(元)</t>
  </si>
  <si>
    <t>每股收益:</t>
  </si>
  <si>
    <t>  基本每股收益(元)</t>
  </si>
  <si>
    <t>  稀释每股收益(元)</t>
  </si>
  <si>
    <t>其他全面收益(元)</t>
  </si>
  <si>
    <t>全面收益总额(元)</t>
  </si>
  <si>
    <t>  本公司拥有人应占全面收益总额(元)</t>
  </si>
  <si>
    <t>  非控股权益应占全面收益总额(元)</t>
  </si>
  <si>
    <t>公告日期</t>
  </si>
  <si>
    <t>2014年年报</t>
    <phoneticPr fontId="4" type="noConversion"/>
  </si>
  <si>
    <t>2014年中报</t>
    <phoneticPr fontId="4" type="noConversion"/>
  </si>
  <si>
    <t>预告日期</t>
    <rPh sb="0" eb="1">
      <t>yu gao</t>
    </rPh>
    <rPh sb="2" eb="3">
      <t>ri qi</t>
    </rPh>
    <phoneticPr fontId="4" type="noConversion"/>
  </si>
  <si>
    <t>财报日期</t>
    <rPh sb="0" eb="1">
      <t>cai bao</t>
    </rPh>
    <rPh sb="2" eb="3">
      <t>ri qi</t>
    </rPh>
    <phoneticPr fontId="4" type="noConversion"/>
  </si>
  <si>
    <t>预告盈利同比增长中位数</t>
    <rPh sb="0" eb="1">
      <t>yu gao</t>
    </rPh>
    <rPh sb="2" eb="3">
      <t>ying li</t>
    </rPh>
    <rPh sb="4" eb="5">
      <t>tong bi</t>
    </rPh>
    <rPh sb="6" eb="7">
      <t>zeng</t>
    </rPh>
    <rPh sb="7" eb="8">
      <t>zhang</t>
    </rPh>
    <rPh sb="8" eb="9">
      <t>zhong wei shu</t>
    </rPh>
    <phoneticPr fontId="4" type="noConversion"/>
  </si>
  <si>
    <t>2013年年报</t>
    <phoneticPr fontId="4" type="noConversion"/>
  </si>
  <si>
    <t>日期</t>
  </si>
  <si>
    <t>回购数量(股)</t>
  </si>
  <si>
    <t>回购金额(HKD/元)</t>
  </si>
  <si>
    <t>最高价(HKD/元)</t>
  </si>
  <si>
    <t>最低价(HKD/元)</t>
  </si>
  <si>
    <t>收盘价</t>
  </si>
  <si>
    <t>市值HK</t>
    <rPh sb="0" eb="1">
      <t>shi zhi</t>
    </rPh>
    <phoneticPr fontId="4" type="noConversion"/>
  </si>
  <si>
    <t>已发行普通股(股)</t>
    <phoneticPr fontId="4" type="noConversion"/>
  </si>
  <si>
    <t>股份期权(股)</t>
    <rPh sb="0" eb="1">
      <t>gu fen qi q</t>
    </rPh>
    <phoneticPr fontId="4" type="noConversion"/>
  </si>
  <si>
    <t>HKDCNY</t>
    <phoneticPr fontId="4" type="noConversion"/>
  </si>
  <si>
    <t>市值RMB</t>
    <rPh sb="0" eb="1">
      <t>shi zhi</t>
    </rPh>
    <phoneticPr fontId="4" type="noConversion"/>
  </si>
  <si>
    <t>TTM盈利</t>
    <rPh sb="3" eb="4">
      <t>ying li</t>
    </rPh>
    <phoneticPr fontId="4" type="noConversion"/>
  </si>
  <si>
    <t>配售股份(股)</t>
    <rPh sb="0" eb="1">
      <t>pei shou</t>
    </rPh>
    <rPh sb="2" eb="3">
      <t>gu fen</t>
    </rPh>
    <phoneticPr fontId="4" type="noConversion"/>
  </si>
  <si>
    <t>数据来源：东方财富网</t>
    <rPh sb="0" eb="1">
      <t>shu ju lai yuan</t>
    </rPh>
    <rPh sb="5" eb="6">
      <t>dong fang cai fu w</t>
    </rPh>
    <phoneticPr fontId="4" type="noConversion"/>
  </si>
  <si>
    <t>图：恒大 2015 年 PE band（仅概略，每日股本数据有推算成分）</t>
    <rPh sb="0" eb="1">
      <t>tu</t>
    </rPh>
    <rPh sb="2" eb="3">
      <t>heng da</t>
    </rPh>
    <rPh sb="10" eb="11">
      <t>nian</t>
    </rPh>
    <rPh sb="20" eb="21">
      <t>jin</t>
    </rPh>
    <rPh sb="21" eb="22">
      <t>gai lue</t>
    </rPh>
    <rPh sb="24" eb="25">
      <t>mei ri</t>
    </rPh>
    <rPh sb="26" eb="27">
      <t>gu ben</t>
    </rPh>
    <rPh sb="28" eb="29">
      <t>shu ju</t>
    </rPh>
    <rPh sb="30" eb="31">
      <t>you</t>
    </rPh>
    <rPh sb="31" eb="32">
      <t>tui suan</t>
    </rPh>
    <rPh sb="33" eb="34">
      <t>cheng f</t>
    </rPh>
    <phoneticPr fontId="4" type="noConversion"/>
  </si>
  <si>
    <t>MRQ净资产</t>
    <rPh sb="3" eb="4">
      <t>jing zi c</t>
    </rPh>
    <phoneticPr fontId="4" type="noConversion"/>
  </si>
  <si>
    <t>市净率MRQ</t>
    <rPh sb="0" eb="1">
      <t>shi jing lü</t>
    </rPh>
    <phoneticPr fontId="4" type="noConversion"/>
  </si>
  <si>
    <t>图：恒大 2015 年 PB band（仅概略，每日股本数据有推算成分）</t>
    <rPh sb="0" eb="1">
      <t>tu</t>
    </rPh>
    <rPh sb="2" eb="3">
      <t>heng da</t>
    </rPh>
    <rPh sb="10" eb="11">
      <t>nian</t>
    </rPh>
    <rPh sb="20" eb="21">
      <t>jin</t>
    </rPh>
    <rPh sb="21" eb="22">
      <t>gai lue</t>
    </rPh>
    <rPh sb="24" eb="25">
      <t>mei ri</t>
    </rPh>
    <rPh sb="26" eb="27">
      <t>gu ben</t>
    </rPh>
    <rPh sb="28" eb="29">
      <t>shu ju</t>
    </rPh>
    <rPh sb="30" eb="31">
      <t>you</t>
    </rPh>
    <rPh sb="31" eb="32">
      <t>tui suan</t>
    </rPh>
    <rPh sb="33" eb="34">
      <t>cheng f</t>
    </rPh>
    <phoneticPr fontId="4" type="noConversion"/>
  </si>
  <si>
    <t>原始数据</t>
    <rPh sb="0" eb="1">
      <t>yuan shi shu ju</t>
    </rPh>
    <phoneticPr fontId="4" type="noConversion"/>
  </si>
  <si>
    <t>TTM股息</t>
    <rPh sb="3" eb="4">
      <t>gu xi</t>
    </rPh>
    <rPh sb="4" eb="5">
      <t>xi</t>
    </rPh>
    <phoneticPr fontId="4" type="noConversion"/>
  </si>
  <si>
    <t>股息率</t>
    <rPh sb="0" eb="1">
      <t>gu xi l</t>
    </rPh>
    <phoneticPr fontId="4" type="noConversion"/>
  </si>
  <si>
    <t>指标</t>
    <rPh sb="0" eb="1">
      <t>zhi biao</t>
    </rPh>
    <phoneticPr fontId="4" type="noConversion"/>
  </si>
  <si>
    <t>收盘价后复权</t>
    <rPh sb="3" eb="4">
      <t>hou</t>
    </rPh>
    <rPh sb="4" eb="5">
      <t>fu</t>
    </rPh>
    <phoneticPr fontId="4" type="noConversion"/>
  </si>
  <si>
    <t>图：恒大 2015 年股息率（为便于比较全年，6/16派息后股价采后复权处理）</t>
    <rPh sb="0" eb="1">
      <t>tu</t>
    </rPh>
    <rPh sb="2" eb="3">
      <t>heng da</t>
    </rPh>
    <rPh sb="10" eb="11">
      <t>nian</t>
    </rPh>
    <rPh sb="11" eb="12">
      <t>gu xi</t>
    </rPh>
    <rPh sb="15" eb="16">
      <t>wei</t>
    </rPh>
    <rPh sb="16" eb="17">
      <t>bian yu</t>
    </rPh>
    <rPh sb="18" eb="19">
      <t>bi jiao quan nian</t>
    </rPh>
    <rPh sb="27" eb="28">
      <t>pai xi</t>
    </rPh>
    <rPh sb="29" eb="30">
      <t>hou</t>
    </rPh>
    <rPh sb="30" eb="31">
      <t>gu jia</t>
    </rPh>
    <rPh sb="32" eb="33">
      <t>cai</t>
    </rPh>
    <rPh sb="33" eb="34">
      <t>hou fu quan</t>
    </rPh>
    <rPh sb="36" eb="37">
      <t>chu li</t>
    </rPh>
    <phoneticPr fontId="4" type="noConversion"/>
  </si>
  <si>
    <t>房地产开发投资（亿元）-报告期</t>
    <rPh sb="0" eb="1">
      <t>fang di chan</t>
    </rPh>
    <rPh sb="3" eb="4">
      <t>kai fa</t>
    </rPh>
    <rPh sb="5" eb="6">
      <t>tou zi</t>
    </rPh>
    <rPh sb="8" eb="9">
      <t>yi yuan</t>
    </rPh>
    <rPh sb="12" eb="13">
      <t>bao gao qi</t>
    </rPh>
    <phoneticPr fontId="4" type="noConversion"/>
  </si>
  <si>
    <t>房地产开发投资（亿元）-月度</t>
    <rPh sb="0" eb="1">
      <t>fang di chan</t>
    </rPh>
    <rPh sb="3" eb="4">
      <t>kai fa</t>
    </rPh>
    <rPh sb="5" eb="6">
      <t>tou zi</t>
    </rPh>
    <rPh sb="8" eb="9">
      <t>yi yuan</t>
    </rPh>
    <rPh sb="12" eb="13">
      <t>yue du</t>
    </rPh>
    <phoneticPr fontId="4" type="noConversion"/>
  </si>
  <si>
    <t>图：房地产投资增速（月度）200904～201804</t>
    <rPh sb="0" eb="1">
      <t>tu</t>
    </rPh>
    <rPh sb="2" eb="3">
      <t>fang di chan</t>
    </rPh>
    <rPh sb="5" eb="6">
      <t>tou zi</t>
    </rPh>
    <rPh sb="7" eb="8">
      <t>zeng su</t>
    </rPh>
    <phoneticPr fontId="4" type="noConversion"/>
  </si>
  <si>
    <t>数据来源：国家统计局</t>
    <rPh sb="0" eb="1">
      <t>shu ju lai y</t>
    </rPh>
    <rPh sb="5" eb="6">
      <t>guo jia tong ji ju</t>
    </rPh>
    <phoneticPr fontId="4" type="noConversion"/>
  </si>
  <si>
    <t>1、盯住房地产投资增速：这个指标反映整个房地产市场企业对调控的反应和对未来的预期。</t>
    <rPh sb="2" eb="3">
      <t>ding zhu</t>
    </rPh>
    <rPh sb="4" eb="5">
      <t>fang di chan</t>
    </rPh>
    <rPh sb="7" eb="8">
      <t>tou zi</t>
    </rPh>
    <rPh sb="9" eb="10">
      <t>zeng su</t>
    </rPh>
    <rPh sb="12" eb="13">
      <t>zhe ge</t>
    </rPh>
    <rPh sb="14" eb="15">
      <t>zhi biao</t>
    </rPh>
    <rPh sb="16" eb="17">
      <t>fan y</t>
    </rPh>
    <rPh sb="18" eb="19">
      <t>zheng ge</t>
    </rPh>
    <rPh sb="20" eb="21">
      <t>fang di c</t>
    </rPh>
    <rPh sb="23" eb="24">
      <t>shi chang</t>
    </rPh>
    <rPh sb="25" eb="26">
      <t>qi ye</t>
    </rPh>
    <rPh sb="27" eb="28">
      <t>dui</t>
    </rPh>
    <rPh sb="28" eb="29">
      <t>tiao kong</t>
    </rPh>
    <rPh sb="30" eb="31">
      <t>de</t>
    </rPh>
    <rPh sb="31" eb="32">
      <t>fan ying</t>
    </rPh>
    <rPh sb="33" eb="34">
      <t>he</t>
    </rPh>
    <rPh sb="34" eb="35">
      <t>dui</t>
    </rPh>
    <rPh sb="35" eb="36">
      <t>wei lai</t>
    </rPh>
    <rPh sb="37" eb="38">
      <t>de</t>
    </rPh>
    <rPh sb="38" eb="39">
      <t>yu qi</t>
    </rPh>
    <phoneticPr fontId="4" type="noConversion"/>
  </si>
  <si>
    <t xml:space="preserve">      上轮万科的估值底部出现的区间，房地产投资月度增速连续 11 个月低于 5%，其中更有</t>
    <rPh sb="6" eb="7">
      <t>shang lun</t>
    </rPh>
    <rPh sb="8" eb="9">
      <t>wan ke</t>
    </rPh>
    <rPh sb="10" eb="11">
      <t>de</t>
    </rPh>
    <rPh sb="11" eb="12">
      <t>gu zhi</t>
    </rPh>
    <rPh sb="13" eb="14">
      <t>di bu</t>
    </rPh>
    <rPh sb="15" eb="16">
      <t>chu xian</t>
    </rPh>
    <rPh sb="17" eb="18">
      <t>de</t>
    </rPh>
    <rPh sb="18" eb="19">
      <t>qu jian</t>
    </rPh>
    <rPh sb="21" eb="22">
      <t>fang di chan</t>
    </rPh>
    <rPh sb="24" eb="25">
      <t>tou zi zeng su</t>
    </rPh>
    <rPh sb="26" eb="27">
      <t>yue du</t>
    </rPh>
    <rPh sb="30" eb="31">
      <t>lian xu</t>
    </rPh>
    <rPh sb="36" eb="37">
      <t>ge yue</t>
    </rPh>
    <rPh sb="38" eb="39">
      <t>di yu</t>
    </rPh>
    <rPh sb="44" eb="45">
      <t>qi z</t>
    </rPh>
    <rPh sb="46" eb="47">
      <t>gegn you</t>
    </rPh>
    <phoneticPr fontId="4" type="noConversion"/>
  </si>
  <si>
    <t xml:space="preserve">      5 个月连续为负增长。（低于 10% 为“新常态”，1408 至今仅有 7 个月增速 &gt; 10%）</t>
    <rPh sb="8" eb="9">
      <t>ge yue</t>
    </rPh>
    <rPh sb="10" eb="11">
      <t>lian xu</t>
    </rPh>
    <rPh sb="12" eb="13">
      <t>wei</t>
    </rPh>
    <rPh sb="13" eb="14">
      <t>fu zeng z</t>
    </rPh>
    <rPh sb="18" eb="19">
      <t>di yu</t>
    </rPh>
    <rPh sb="25" eb="26">
      <t>wei</t>
    </rPh>
    <rPh sb="27" eb="28">
      <t>xin chang tai</t>
    </rPh>
    <rPh sb="37" eb="38">
      <t>zhi jin</t>
    </rPh>
    <rPh sb="39" eb="40">
      <t>jin y</t>
    </rPh>
    <rPh sb="44" eb="45">
      <t>ge yue</t>
    </rPh>
    <rPh sb="46" eb="47">
      <t>zeng su</t>
    </rPh>
    <phoneticPr fontId="4" type="noConversion"/>
  </si>
  <si>
    <t>2、盯住万科的经营现金流净额和存货结构变化（取龙头房企的市场预判）</t>
    <rPh sb="2" eb="3">
      <t>ding zhu</t>
    </rPh>
    <rPh sb="4" eb="5">
      <t>wan ke</t>
    </rPh>
    <rPh sb="6" eb="7">
      <t>de</t>
    </rPh>
    <rPh sb="7" eb="8">
      <t>jing ying xian jin liu</t>
    </rPh>
    <rPh sb="12" eb="13">
      <t>jing e</t>
    </rPh>
    <rPh sb="14" eb="15">
      <t>he</t>
    </rPh>
    <rPh sb="15" eb="16">
      <t>cun huo</t>
    </rPh>
    <rPh sb="17" eb="18">
      <t>jie gou</t>
    </rPh>
    <rPh sb="19" eb="20">
      <t>bian hua</t>
    </rPh>
    <rPh sb="22" eb="23">
      <t>qu</t>
    </rPh>
    <rPh sb="23" eb="24">
      <t>long tou</t>
    </rPh>
    <rPh sb="25" eb="26">
      <t>fang qi</t>
    </rPh>
    <rPh sb="27" eb="28">
      <t>de</t>
    </rPh>
    <rPh sb="28" eb="29">
      <t>shi chang</t>
    </rPh>
    <rPh sb="30" eb="31">
      <t>yu pan</t>
    </rPh>
    <phoneticPr fontId="4" type="noConversion"/>
  </si>
  <si>
    <t>3、盯住板块估值变化（参考骑大独门数据），目前板块市值占两市总市值约 4%，较 2016 年 8 月</t>
    <rPh sb="2" eb="3">
      <t>ding zhu</t>
    </rPh>
    <rPh sb="4" eb="5">
      <t>ban k</t>
    </rPh>
    <rPh sb="6" eb="7">
      <t>gu zhi</t>
    </rPh>
    <rPh sb="8" eb="9">
      <t>bian hua</t>
    </rPh>
    <rPh sb="11" eb="12">
      <t>can kao</t>
    </rPh>
    <rPh sb="13" eb="14">
      <t>qi da</t>
    </rPh>
    <rPh sb="15" eb="16">
      <t>du men</t>
    </rPh>
    <rPh sb="17" eb="18">
      <t>shu ju</t>
    </rPh>
    <rPh sb="21" eb="22">
      <t>mu q</t>
    </rPh>
    <rPh sb="23" eb="24">
      <t>ban kuai</t>
    </rPh>
    <rPh sb="25" eb="26">
      <t>shi zhi</t>
    </rPh>
    <rPh sb="27" eb="28">
      <t>zhan</t>
    </rPh>
    <rPh sb="28" eb="29">
      <t>liang shi</t>
    </rPh>
    <rPh sb="30" eb="31">
      <t>zong shi zhi</t>
    </rPh>
    <rPh sb="33" eb="34">
      <t>yue</t>
    </rPh>
    <rPh sb="38" eb="39">
      <t>jiao</t>
    </rPh>
    <rPh sb="45" eb="46">
      <t>nian</t>
    </rPh>
    <rPh sb="49" eb="50">
      <t>yue</t>
    </rPh>
    <phoneticPr fontId="4" type="noConversion"/>
  </si>
  <si>
    <t xml:space="preserve">      的 4.5% 有所下降</t>
    <rPh sb="6" eb="7">
      <t>de</t>
    </rPh>
    <rPh sb="13" eb="14">
      <t>you suo xia j</t>
    </rPh>
    <phoneticPr fontId="4" type="noConversion"/>
  </si>
  <si>
    <t xml:space="preserve">      参考要求：房地产投资的滚动季度增速低于 5%</t>
    <rPh sb="6" eb="7">
      <t>can k</t>
    </rPh>
    <rPh sb="8" eb="9">
      <t>yao qiu</t>
    </rPh>
    <rPh sb="11" eb="12">
      <t>fang di chan</t>
    </rPh>
    <rPh sb="14" eb="15">
      <t>tou zi zeng su</t>
    </rPh>
    <rPh sb="16" eb="17">
      <t>de</t>
    </rPh>
    <rPh sb="17" eb="18">
      <t>gun dong</t>
    </rPh>
    <rPh sb="19" eb="20">
      <t>ji du</t>
    </rPh>
    <rPh sb="21" eb="22">
      <t>zeng su</t>
    </rPh>
    <rPh sb="23" eb="24">
      <t>di yu</t>
    </rPh>
    <rPh sb="24" eb="25">
      <t>yu</t>
    </rPh>
    <phoneticPr fontId="4" type="noConversion"/>
  </si>
  <si>
    <t xml:space="preserve">      参考要求：TTM经营现金流净额缩小、存货中的拟开发产品÷在建开发产品比值连续 2 季度提升</t>
    <rPh sb="6" eb="7">
      <t>c k</t>
    </rPh>
    <rPh sb="8" eb="9">
      <t>yao qiu</t>
    </rPh>
    <rPh sb="14" eb="15">
      <t>jing ying xian jin liu</t>
    </rPh>
    <rPh sb="19" eb="20">
      <t>jing e</t>
    </rPh>
    <rPh sb="21" eb="22">
      <t>suo xiao</t>
    </rPh>
    <rPh sb="24" eb="25">
      <t>cun huo</t>
    </rPh>
    <rPh sb="26" eb="27">
      <t>zhong</t>
    </rPh>
    <rPh sb="27" eb="28">
      <t>de</t>
    </rPh>
    <rPh sb="31" eb="32">
      <t>chan pin</t>
    </rPh>
    <rPh sb="34" eb="35">
      <t>zai jian</t>
    </rPh>
    <rPh sb="36" eb="37">
      <t>kai fa chan pin</t>
    </rPh>
    <rPh sb="40" eb="41">
      <t>bi zhi</t>
    </rPh>
    <rPh sb="42" eb="43">
      <t>lian xu</t>
    </rPh>
    <rPh sb="47" eb="48">
      <t>ji du</t>
    </rPh>
    <rPh sb="49" eb="50">
      <t>ti s</t>
    </rPh>
    <phoneticPr fontId="4" type="noConversion"/>
  </si>
  <si>
    <t xml:space="preserve">      参考要求：下调至接近 3% 的时候开始进入关注阶段</t>
    <rPh sb="6" eb="7">
      <t>c k</t>
    </rPh>
    <rPh sb="8" eb="9">
      <t>yao qiu</t>
    </rPh>
    <rPh sb="11" eb="12">
      <t>xia tiao</t>
    </rPh>
    <rPh sb="13" eb="14">
      <t>zhi</t>
    </rPh>
    <rPh sb="14" eb="15">
      <t>jie jin</t>
    </rPh>
    <rPh sb="20" eb="21">
      <t>de</t>
    </rPh>
    <rPh sb="21" eb="22">
      <t>shi hou</t>
    </rPh>
    <rPh sb="23" eb="24">
      <t>kai shi</t>
    </rPh>
    <rPh sb="25" eb="26">
      <t>jin ru</t>
    </rPh>
    <rPh sb="27" eb="28">
      <t>guan zhu</t>
    </rPh>
    <rPh sb="29" eb="30">
      <t>jie d</t>
    </rPh>
    <phoneticPr fontId="4" type="noConversion"/>
  </si>
  <si>
    <t xml:space="preserve">      参考要求：下调至高于上轮低点 10% 的时候开始进入关注阶段</t>
    <rPh sb="6" eb="7">
      <t>c k</t>
    </rPh>
    <rPh sb="8" eb="9">
      <t>yao qiu</t>
    </rPh>
    <rPh sb="11" eb="12">
      <t>xia tiao</t>
    </rPh>
    <rPh sb="13" eb="14">
      <t>zhi</t>
    </rPh>
    <rPh sb="14" eb="15">
      <t>gao yu</t>
    </rPh>
    <rPh sb="16" eb="17">
      <t>shang lun</t>
    </rPh>
    <rPh sb="18" eb="19">
      <t>di dian</t>
    </rPh>
    <rPh sb="25" eb="26">
      <t>de</t>
    </rPh>
    <rPh sb="26" eb="27">
      <t>shi hou</t>
    </rPh>
    <rPh sb="28" eb="29">
      <t>kai shi</t>
    </rPh>
    <rPh sb="30" eb="31">
      <t>jin ru</t>
    </rPh>
    <rPh sb="32" eb="33">
      <t>guan zhu</t>
    </rPh>
    <rPh sb="34" eb="35">
      <t>jie d</t>
    </rPh>
    <phoneticPr fontId="4" type="noConversion"/>
  </si>
  <si>
    <t>4、盯住个股估值变化，足够靠近上轮底部才能赢得安全边际</t>
    <rPh sb="2" eb="3">
      <t>ding zhu</t>
    </rPh>
    <rPh sb="4" eb="5">
      <t>ge gu</t>
    </rPh>
    <rPh sb="6" eb="7">
      <t>gu zhi</t>
    </rPh>
    <rPh sb="8" eb="9">
      <t>bian hua</t>
    </rPh>
    <rPh sb="11" eb="12">
      <t>zu gou kao jin</t>
    </rPh>
    <rPh sb="15" eb="16">
      <t>shang lun</t>
    </rPh>
    <rPh sb="17" eb="18">
      <t>di bu</t>
    </rPh>
    <rPh sb="19" eb="20">
      <t>cai</t>
    </rPh>
    <rPh sb="20" eb="21">
      <t>neng ying de</t>
    </rPh>
    <rPh sb="23" eb="24">
      <t>an quan bian ji</t>
    </rPh>
    <phoneticPr fontId="4" type="noConversion"/>
  </si>
  <si>
    <t>综合前面几题的信息，我的房地产行业投资策略：（买入策略）</t>
    <rPh sb="0" eb="1">
      <t>zong he</t>
    </rPh>
    <rPh sb="2" eb="3">
      <t>qian m</t>
    </rPh>
    <rPh sb="4" eb="5">
      <t>ji ti</t>
    </rPh>
    <rPh sb="6" eb="7">
      <t>de</t>
    </rPh>
    <rPh sb="7" eb="8">
      <t>xin xi</t>
    </rPh>
    <rPh sb="10" eb="11">
      <t>wo</t>
    </rPh>
    <rPh sb="23" eb="24">
      <t>mai ru</t>
    </rPh>
    <rPh sb="25" eb="26">
      <t>ce l</t>
    </rPh>
    <phoneticPr fontId="4" type="noConversion"/>
  </si>
  <si>
    <r>
      <t>1978年我国的</t>
    </r>
    <r>
      <rPr>
        <sz val="12"/>
        <color rgb="FFFF0000"/>
        <rFont val="宋体"/>
        <family val="3"/>
        <charset val="134"/>
      </rPr>
      <t>城镇化率</t>
    </r>
    <r>
      <rPr>
        <sz val="12"/>
        <color rgb="FF333333"/>
        <rFont val="宋体"/>
        <family val="3"/>
        <charset val="134"/>
      </rPr>
      <t>只有17.9%，生活在城镇的人口约为1.7亿。</t>
    </r>
  </si>
  <si>
    <r>
      <t>1990年到2000年</t>
    </r>
    <r>
      <rPr>
        <sz val="12"/>
        <color rgb="FFFF0000"/>
        <rFont val="宋体"/>
        <family val="3"/>
        <charset val="134"/>
      </rPr>
      <t>城镇化率</t>
    </r>
    <r>
      <rPr>
        <sz val="12"/>
        <color rgb="FF333333"/>
        <rFont val="宋体"/>
        <family val="3"/>
        <charset val="134"/>
      </rPr>
      <t>每年提高1个百分点，2010年比2000年平均每年上升了1.3个百分点</t>
    </r>
  </si>
  <si>
    <t>房地产做为一个和宏观经济发展周期高度相关的行业，其发展机遇和风险，和前面任务涉及的金融行业有挺多共性，包括在当前时点共同面临的转型分化十字路口</t>
    <rPh sb="0" eb="1">
      <t>fang di chan</t>
    </rPh>
    <rPh sb="3" eb="4">
      <t>zuo wei</t>
    </rPh>
    <rPh sb="5" eb="6">
      <t>yi ge</t>
    </rPh>
    <rPh sb="7" eb="8">
      <t>he</t>
    </rPh>
    <rPh sb="8" eb="9">
      <t>hong guan ji jing</t>
    </rPh>
    <rPh sb="10" eb="11">
      <t>jing ji</t>
    </rPh>
    <rPh sb="12" eb="13">
      <t>fa zhan</t>
    </rPh>
    <rPh sb="14" eb="15">
      <t>zhou qi</t>
    </rPh>
    <rPh sb="16" eb="17">
      <t>gao du xiang guan</t>
    </rPh>
    <rPh sb="20" eb="21">
      <t>de</t>
    </rPh>
    <rPh sb="21" eb="22">
      <t>hang ye</t>
    </rPh>
    <rPh sb="24" eb="25">
      <t>qi</t>
    </rPh>
    <rPh sb="25" eb="26">
      <t>fa zhan</t>
    </rPh>
    <rPh sb="27" eb="28">
      <t>ji yu</t>
    </rPh>
    <rPh sb="29" eb="30">
      <t>he feng x</t>
    </rPh>
    <rPh sb="33" eb="34">
      <t>he</t>
    </rPh>
    <rPh sb="34" eb="35">
      <t>qian qi</t>
    </rPh>
    <rPh sb="35" eb="36">
      <t>mian</t>
    </rPh>
    <rPh sb="36" eb="37">
      <t>ren wu</t>
    </rPh>
    <rPh sb="38" eb="39">
      <t>she ji</t>
    </rPh>
    <rPh sb="40" eb="41">
      <t>de</t>
    </rPh>
    <rPh sb="41" eb="42">
      <t>jin r</t>
    </rPh>
    <rPh sb="43" eb="44">
      <t>hang ye</t>
    </rPh>
    <rPh sb="45" eb="46">
      <t>you</t>
    </rPh>
    <rPh sb="46" eb="47">
      <t>ting duo</t>
    </rPh>
    <rPh sb="48" eb="49">
      <t>gong xing</t>
    </rPh>
    <rPh sb="51" eb="52">
      <t>bao kuo</t>
    </rPh>
    <rPh sb="53" eb="54">
      <t>zai</t>
    </rPh>
    <rPh sb="54" eb="55">
      <t>dang qian</t>
    </rPh>
    <rPh sb="56" eb="57">
      <t>shi dian</t>
    </rPh>
    <rPh sb="58" eb="59">
      <t>gong tong</t>
    </rPh>
    <rPh sb="60" eb="61">
      <t>mian lin</t>
    </rPh>
    <rPh sb="62" eb="63">
      <t>de</t>
    </rPh>
    <rPh sb="67" eb="68">
      <t>shi zi lu k</t>
    </rPh>
    <phoneticPr fontId="4" type="noConversion"/>
  </si>
  <si>
    <t>1998 年至今，房价指数除了 2008-09 年和 2014-15 年发生过不超过3%的回撤外，几乎是 18 年没有回撤的大牛市。</t>
    <phoneticPr fontId="4" type="noConversion"/>
  </si>
  <si>
    <t>2009-2017 年的房地产大周期，1998 年商品房市场开放，恰好释放了第一波婴儿潮人群的购房刚需。</t>
    <rPh sb="33" eb="34">
      <t>qia hao</t>
    </rPh>
    <phoneticPr fontId="4" type="noConversion"/>
  </si>
  <si>
    <t>这轮房地产大周期背后，有 24-45 岁年龄段人口购房居住的刚性需求因素，包括三年饥荒结束之后 1962-1972 年第一波婴儿潮，还有 1985-1991 年的次生潮，它们分别对应了 1997-2007 和</t>
    <rPh sb="0" eb="1">
      <t>zhe gge</t>
    </rPh>
    <rPh sb="1" eb="2">
      <t>lun</t>
    </rPh>
    <rPh sb="2" eb="3">
      <t>fang di chan</t>
    </rPh>
    <rPh sb="5" eb="6">
      <t>da zhou qi</t>
    </rPh>
    <rPh sb="8" eb="9">
      <t>bei hou</t>
    </rPh>
    <rPh sb="11" eb="12">
      <t>you</t>
    </rPh>
    <rPh sb="30" eb="31">
      <t>gang xing</t>
    </rPh>
    <rPh sb="34" eb="35">
      <t>yin su</t>
    </rPh>
    <rPh sb="37" eb="38">
      <t>bao kuo</t>
    </rPh>
    <rPh sb="59" eb="60">
      <t>di yi bo</t>
    </rPh>
    <rPh sb="62" eb="63">
      <t>ying er chao</t>
    </rPh>
    <rPh sb="66" eb="67">
      <t>hai you</t>
    </rPh>
    <rPh sb="80" eb="81">
      <t>de</t>
    </rPh>
    <rPh sb="85" eb="86">
      <t>ta m</t>
    </rPh>
    <phoneticPr fontId="4" type="noConversion"/>
  </si>
  <si>
    <t>这轮房地产大周期背后，还有改革开放的经济飞速增长，政府以积极为主的财政政策、辅以前半偏稳健、后半偏宽松的货币政策，民间财富的增量释放了购房的投资需求。</t>
    <rPh sb="11" eb="12">
      <t>hai</t>
    </rPh>
    <rPh sb="25" eb="26">
      <t>zheng fu</t>
    </rPh>
    <rPh sb="27" eb="28">
      <t>yi</t>
    </rPh>
    <rPh sb="28" eb="29">
      <t>ji ji</t>
    </rPh>
    <rPh sb="30" eb="31">
      <t>wei zhu</t>
    </rPh>
    <rPh sb="32" eb="33">
      <t>de</t>
    </rPh>
    <rPh sb="33" eb="34">
      <t>cai zheng zheng ce</t>
    </rPh>
    <rPh sb="38" eb="39">
      <t>fu yi</t>
    </rPh>
    <rPh sb="40" eb="41">
      <t>qian ban</t>
    </rPh>
    <rPh sb="46" eb="47">
      <t>hou ban</t>
    </rPh>
    <rPh sb="48" eb="49">
      <t>pian</t>
    </rPh>
    <rPh sb="49" eb="50">
      <t>kuan s</t>
    </rPh>
    <rPh sb="51" eb="52">
      <t>de</t>
    </rPh>
    <rPh sb="52" eb="53">
      <t>huo bi zheng ce</t>
    </rPh>
    <rPh sb="57" eb="58">
      <t>min jian</t>
    </rPh>
    <rPh sb="59" eb="60">
      <t>cai fu</t>
    </rPh>
    <rPh sb="61" eb="62">
      <t>de</t>
    </rPh>
    <rPh sb="62" eb="63">
      <t>zeng liang</t>
    </rPh>
    <rPh sb="64" eb="65">
      <t>shi fang le</t>
    </rPh>
    <rPh sb="67" eb="68">
      <t>gou fang</t>
    </rPh>
    <rPh sb="69" eb="70">
      <t>de</t>
    </rPh>
    <rPh sb="70" eb="71">
      <t>tou zi</t>
    </rPh>
    <rPh sb="72" eb="73">
      <t>xu qiu</t>
    </rPh>
    <phoneticPr fontId="4" type="noConversion"/>
  </si>
  <si>
    <t>这轮大周期过程中，还体现出 1996 年起（我国城镇化率首度跃升至 30%的那年）的加速城镇化，和房地产发展互为因果相互促进。</t>
    <rPh sb="0" eb="1">
      <t>zhe guo cheg zhong</t>
    </rPh>
    <rPh sb="1" eb="2">
      <t>lun</t>
    </rPh>
    <rPh sb="2" eb="3">
      <t>da zhou qi</t>
    </rPh>
    <rPh sb="9" eb="10">
      <t>hai ban sui zhe</t>
    </rPh>
    <rPh sb="10" eb="11">
      <t>ti xian chu</t>
    </rPh>
    <rPh sb="19" eb="20">
      <t>nian</t>
    </rPh>
    <rPh sb="20" eb="21">
      <t>qi</t>
    </rPh>
    <rPh sb="22" eb="23">
      <t>wo guo</t>
    </rPh>
    <rPh sb="24" eb="25">
      <t>cheng zhen hua lü</t>
    </rPh>
    <rPh sb="28" eb="29">
      <t>shou du</t>
    </rPh>
    <rPh sb="30" eb="31">
      <t>yue sheng</t>
    </rPh>
    <rPh sb="32" eb="33">
      <t>zhi</t>
    </rPh>
    <rPh sb="37" eb="38">
      <t>de</t>
    </rPh>
    <rPh sb="38" eb="39">
      <t>na nian</t>
    </rPh>
    <rPh sb="41" eb="42">
      <t>de</t>
    </rPh>
    <rPh sb="42" eb="43">
      <t>jia su</t>
    </rPh>
    <rPh sb="44" eb="45">
      <t>cheng zhen</t>
    </rPh>
    <rPh sb="48" eb="49">
      <t>he</t>
    </rPh>
    <rPh sb="49" eb="50">
      <t>fang di chan</t>
    </rPh>
    <rPh sb="52" eb="53">
      <t>fa zhan</t>
    </rPh>
    <rPh sb="54" eb="55">
      <t>hu wei yin guo</t>
    </rPh>
    <rPh sb="58" eb="59">
      <t>xiang hu</t>
    </rPh>
    <rPh sb="60" eb="61">
      <t>cu jin</t>
    </rPh>
    <phoneticPr fontId="4" type="noConversion"/>
  </si>
  <si>
    <r>
      <t>2011年，我国</t>
    </r>
    <r>
      <rPr>
        <sz val="12"/>
        <color rgb="FFFF0000"/>
        <rFont val="宋体"/>
        <family val="3"/>
        <charset val="134"/>
      </rPr>
      <t>城镇化率</t>
    </r>
    <r>
      <rPr>
        <sz val="12"/>
        <color rgb="FF333333"/>
        <rFont val="宋体"/>
        <family val="3"/>
        <charset val="134"/>
      </rPr>
      <t>首次突破50%，达到51.3%，比2002年提高12.2个百分点，我国城乡结构发生历史性变化。</t>
    </r>
    <phoneticPr fontId="4" type="noConversion"/>
  </si>
  <si>
    <r>
      <t>2016年全国两会期间，国务院总理李克强作的《2016年政府工作报告》明确提出：“到2020年，常住人口</t>
    </r>
    <r>
      <rPr>
        <sz val="12"/>
        <color rgb="FFFF0000"/>
        <rFont val="宋体"/>
        <family val="3"/>
        <charset val="134"/>
      </rPr>
      <t>城镇化率</t>
    </r>
    <r>
      <rPr>
        <sz val="12"/>
        <color rgb="FF333333"/>
        <rFont val="宋体"/>
        <family val="3"/>
        <charset val="134"/>
      </rPr>
      <t>达到60%、户籍人口</t>
    </r>
    <r>
      <rPr>
        <sz val="12"/>
        <color rgb="FFFF0000"/>
        <rFont val="宋体"/>
        <family val="3"/>
        <charset val="134"/>
      </rPr>
      <t>城镇化率</t>
    </r>
    <r>
      <rPr>
        <sz val="12"/>
        <color rgb="FF333333"/>
        <rFont val="宋体"/>
        <family val="3"/>
        <charset val="134"/>
      </rPr>
      <t>达到45%。”</t>
    </r>
    <phoneticPr fontId="4" type="noConversion"/>
  </si>
  <si>
    <t>2016 年全国两会期间，国务院总理李克强作的《 2016 年政府工作报告》明确提出：“到 2020 年，常住人口城镇化率达到 60%、户籍人口城镇化率达到 45%。”</t>
    <phoneticPr fontId="4" type="noConversion"/>
  </si>
  <si>
    <t>2011年，我国城镇化率首次突破 50%，达到 51.3%，比 2002 年提高 12.2 个百分点，我国城乡结构发生历史性变化。</t>
    <phoneticPr fontId="4" type="noConversion"/>
  </si>
  <si>
    <r>
      <t>据国家卫计委副主任王培安公布，预计2030年，中国</t>
    </r>
    <r>
      <rPr>
        <sz val="12"/>
        <color rgb="FFFF0000"/>
        <rFont val="宋体"/>
        <family val="3"/>
        <charset val="134"/>
      </rPr>
      <t>城镇化率</t>
    </r>
    <r>
      <rPr>
        <sz val="12"/>
        <color rgb="FF333333"/>
        <rFont val="宋体"/>
        <family val="3"/>
        <charset val="134"/>
      </rPr>
      <t>将达70%，按照世界城镇化发展普遍规律，我国城镇化发展至2030年仍处于快速发展阶段。</t>
    </r>
    <phoneticPr fontId="4" type="noConversion"/>
  </si>
  <si>
    <t>这也就是说，未来 10-12 年时间，我国相当于要经历美国 1945-1960 年、日本/法国 1955-1970 年、韩国 1980-1990 年的城镇化过程。</t>
    <rPh sb="0" eb="1">
      <t>zhe ye jiu shi</t>
    </rPh>
    <rPh sb="4" eb="5">
      <t>shuo</t>
    </rPh>
    <rPh sb="6" eb="7">
      <t>wei lai</t>
    </rPh>
    <rPh sb="16" eb="17">
      <t>shi jian</t>
    </rPh>
    <rPh sb="19" eb="20">
      <t>wo guo</t>
    </rPh>
    <rPh sb="21" eb="22">
      <t>xiang dang yu</t>
    </rPh>
    <rPh sb="24" eb="25">
      <t>yao jing li</t>
    </rPh>
    <rPh sb="27" eb="28">
      <t>mei guo</t>
    </rPh>
    <rPh sb="40" eb="41">
      <t>nian</t>
    </rPh>
    <rPh sb="42" eb="43">
      <t>ri ben</t>
    </rPh>
    <rPh sb="45" eb="46">
      <t>fa guo</t>
    </rPh>
    <rPh sb="58" eb="59">
      <t>nian</t>
    </rPh>
    <rPh sb="60" eb="61">
      <t>han guo</t>
    </rPh>
    <rPh sb="73" eb="74">
      <t>nian</t>
    </rPh>
    <rPh sb="74" eb="75">
      <t>de</t>
    </rPh>
    <rPh sb="75" eb="76">
      <t>cheng zhen hua</t>
    </rPh>
    <rPh sb="78" eb="79">
      <t>guo c</t>
    </rPh>
    <phoneticPr fontId="4" type="noConversion"/>
  </si>
  <si>
    <t>按目前的速度，较大机会我国在 2019 年可达到上述 60% 城镇化率的目标。据国家卫计委副主任王培安公布，预计 2030 年，中国城镇化率将达 70%。</t>
    <rPh sb="0" eb="1">
      <t>an</t>
    </rPh>
    <rPh sb="1" eb="2">
      <t>mu qian</t>
    </rPh>
    <rPh sb="3" eb="4">
      <t>de</t>
    </rPh>
    <rPh sb="4" eb="5">
      <t>su du</t>
    </rPh>
    <rPh sb="11" eb="12">
      <t>wo guo</t>
    </rPh>
    <rPh sb="13" eb="14">
      <t>zai</t>
    </rPh>
    <rPh sb="20" eb="21">
      <t>nian</t>
    </rPh>
    <rPh sb="21" eb="22">
      <t>ke</t>
    </rPh>
    <rPh sb="22" eb="23">
      <t>da dao</t>
    </rPh>
    <rPh sb="24" eb="25">
      <t>shang shu</t>
    </rPh>
    <rPh sb="31" eb="32">
      <t>cheng zhen hua lü</t>
    </rPh>
    <rPh sb="35" eb="36">
      <t>de</t>
    </rPh>
    <rPh sb="36" eb="37">
      <t>mu biao</t>
    </rPh>
    <phoneticPr fontId="4" type="noConversion"/>
  </si>
  <si>
    <t>（2011 年城镇化率突破 50%，实估到 2019 年 60%，按这个速度，即便攀升过程会有一定的增速降低，然而 2030 年突破 70%确实问题不大）</t>
    <rPh sb="6" eb="7">
      <t>nian</t>
    </rPh>
    <rPh sb="7" eb="8">
      <t>cheng zhen</t>
    </rPh>
    <rPh sb="11" eb="12">
      <t>tu po</t>
    </rPh>
    <rPh sb="20" eb="21">
      <t>dao</t>
    </rPh>
    <rPh sb="27" eb="28">
      <t>nian</t>
    </rPh>
    <rPh sb="33" eb="34">
      <t>an zhe ge</t>
    </rPh>
    <rPh sb="36" eb="37">
      <t>su du</t>
    </rPh>
    <rPh sb="39" eb="40">
      <t>ji bian</t>
    </rPh>
    <rPh sb="55" eb="56">
      <t>ran er</t>
    </rPh>
    <rPh sb="63" eb="64">
      <t>nian</t>
    </rPh>
    <rPh sb="64" eb="65">
      <t>tu po</t>
    </rPh>
    <rPh sb="70" eb="71">
      <t>que shi</t>
    </rPh>
    <rPh sb="72" eb="73">
      <t>wen ti bu da</t>
    </rPh>
    <phoneticPr fontId="4" type="noConversion"/>
  </si>
  <si>
    <t xml:space="preserve">美国 </t>
  </si>
  <si>
    <t xml:space="preserve">日本 </t>
  </si>
  <si>
    <t xml:space="preserve">- </t>
  </si>
  <si>
    <t xml:space="preserve">中国 </t>
  </si>
  <si>
    <t>租赁人口（亿人）</t>
    <rPh sb="0" eb="1">
      <t>zu lin ren kou</t>
    </rPh>
    <rPh sb="5" eb="6">
      <t>yi ren</t>
    </rPh>
    <phoneticPr fontId="4" type="noConversion"/>
  </si>
  <si>
    <t>租赁人口占全国人口比例</t>
    <rPh sb="0" eb="1">
      <t>zu lin ren kou</t>
    </rPh>
    <rPh sb="4" eb="5">
      <t>zhan</t>
    </rPh>
    <rPh sb="5" eb="6">
      <t>quan guo</t>
    </rPh>
    <rPh sb="7" eb="8">
      <t>ren kou</t>
    </rPh>
    <rPh sb="9" eb="10">
      <t>bi li</t>
    </rPh>
    <phoneticPr fontId="4" type="noConversion"/>
  </si>
  <si>
    <t>租赁市场规模（亿元）</t>
    <rPh sb="0" eb="1">
      <t>zu lin shi chang</t>
    </rPh>
    <rPh sb="4" eb="5">
      <t>gui mo</t>
    </rPh>
    <rPh sb="7" eb="8">
      <t>yi yuan</t>
    </rPh>
    <phoneticPr fontId="4" type="noConversion"/>
  </si>
  <si>
    <t>租金支出占收入比</t>
    <rPh sb="0" eb="1">
      <t>zu jin shou ru</t>
    </rPh>
    <rPh sb="2" eb="3">
      <t>zhi chu</t>
    </rPh>
    <rPh sb="4" eb="5">
      <t>zhan</t>
    </rPh>
    <rPh sb="5" eb="6">
      <t>shou ru bi</t>
    </rPh>
    <phoneticPr fontId="4" type="noConversion"/>
  </si>
  <si>
    <t>国家</t>
    <rPh sb="0" eb="1">
      <t>guo jia</t>
    </rPh>
    <phoneticPr fontId="4" type="noConversion"/>
  </si>
  <si>
    <t>租赁人口
（亿人）</t>
    <rPh sb="0" eb="1">
      <t>zu lin ren kou</t>
    </rPh>
    <rPh sb="6" eb="7">
      <t>yi ren</t>
    </rPh>
    <phoneticPr fontId="4" type="noConversion"/>
  </si>
  <si>
    <t>租赁人口占
全国人口比例</t>
    <rPh sb="0" eb="1">
      <t>zu lin ren kou</t>
    </rPh>
    <rPh sb="4" eb="5">
      <t>zhan</t>
    </rPh>
    <rPh sb="6" eb="7">
      <t>quan guo</t>
    </rPh>
    <rPh sb="8" eb="9">
      <t>ren kou</t>
    </rPh>
    <rPh sb="10" eb="11">
      <t>bi li</t>
    </rPh>
    <phoneticPr fontId="4" type="noConversion"/>
  </si>
  <si>
    <t>租赁市场规模
（亿元）</t>
    <rPh sb="0" eb="1">
      <t>zu lin shi chang</t>
    </rPh>
    <rPh sb="4" eb="5">
      <t>gui mo</t>
    </rPh>
    <rPh sb="8" eb="9">
      <t>yi yuan</t>
    </rPh>
    <phoneticPr fontId="4" type="noConversion"/>
  </si>
  <si>
    <t>租金支出占
收入比</t>
    <rPh sb="0" eb="1">
      <t>zu jin shou ru</t>
    </rPh>
    <rPh sb="2" eb="3">
      <t>zhi chu</t>
    </rPh>
    <rPh sb="4" eb="5">
      <t>zhan</t>
    </rPh>
    <rPh sb="6" eb="7">
      <t>shou ru bi</t>
    </rPh>
    <phoneticPr fontId="4" type="noConversion"/>
  </si>
  <si>
    <t xml:space="preserve">数据来源：American Community Survey、日本统计局、东方证券研究所 </t>
    <phoneticPr fontId="4" type="noConversion"/>
  </si>
  <si>
    <t xml:space="preserve">表：中国租赁市场与美国、日本市场相比仍有较大发展空间
</t>
    <rPh sb="0" eb="1">
      <t>biao</t>
    </rPh>
    <phoneticPr fontId="4" type="noConversion"/>
  </si>
  <si>
    <t>2.20 亿人、2.65 亿人，相较目前的规模，仍有近 40%的增长空间。</t>
    <phoneticPr fontId="4" type="noConversion"/>
  </si>
  <si>
    <t>租赁市场是房地产长效机制中不可或缺的重要一环，有助于稳定房地产市场，促使房产回归其居住属性。</t>
    <phoneticPr fontId="4" type="noConversion"/>
  </si>
  <si>
    <t>租赁市场的顶层设计已接近完成。</t>
    <phoneticPr fontId="4" type="noConversion"/>
  </si>
  <si>
    <t>【机遇】：</t>
    <rPh sb="1" eb="2">
      <t>ji yu</t>
    </rPh>
    <phoneticPr fontId="4" type="noConversion"/>
  </si>
  <si>
    <t>随着 17 年 7 月九部委联合发布的《关于在人口净流入的大中城市加快发展住房租赁市场的通知》，</t>
    <rPh sb="6" eb="7">
      <t>nian</t>
    </rPh>
    <phoneticPr fontId="4" type="noConversion"/>
  </si>
  <si>
    <t>【风险】：</t>
    <rPh sb="1" eb="2">
      <t>feng xian</t>
    </rPh>
    <phoneticPr fontId="4" type="noConversion"/>
  </si>
  <si>
    <t>根据东方证券研究所测算，我国 2015 年的租赁人口规模为 1.91 亿人，对应的租赁市场规模为
1.3 万亿元。</t>
    <rPh sb="0" eb="1">
      <t>gen ju</t>
    </rPh>
    <rPh sb="2" eb="3">
      <t>dong fang zheng qu</t>
    </rPh>
    <rPh sb="4" eb="5">
      <t>zheng q</t>
    </rPh>
    <rPh sb="6" eb="7">
      <t>yan jiu suo</t>
    </rPh>
    <rPh sb="9" eb="10">
      <t>ce s</t>
    </rPh>
    <phoneticPr fontId="4" type="noConversion"/>
  </si>
  <si>
    <t>投资股市是投资中国经济的未来，投资房市也是分享中国人口红利和经济增长，而投资上市房企的股票则要考虑短中期的周期因素，</t>
    <rPh sb="0" eb="1">
      <t>tou zi</t>
    </rPh>
    <rPh sb="2" eb="3">
      <t>gu shi</t>
    </rPh>
    <rPh sb="4" eb="5">
      <t>shi</t>
    </rPh>
    <rPh sb="5" eb="6">
      <t>tou zi</t>
    </rPh>
    <rPh sb="7" eb="8">
      <t>zhong guo</t>
    </rPh>
    <rPh sb="9" eb="10">
      <t>jing ji</t>
    </rPh>
    <rPh sb="11" eb="12">
      <t>de</t>
    </rPh>
    <rPh sb="12" eb="13">
      <t>wei lai</t>
    </rPh>
    <rPh sb="15" eb="16">
      <t>tou zi</t>
    </rPh>
    <rPh sb="17" eb="18">
      <t>fang shi</t>
    </rPh>
    <rPh sb="19" eb="20">
      <t>ye</t>
    </rPh>
    <rPh sb="20" eb="21">
      <t>shi</t>
    </rPh>
    <rPh sb="21" eb="22">
      <t>fen xiang</t>
    </rPh>
    <rPh sb="23" eb="24">
      <t>zhong guo jing ji</t>
    </rPh>
    <rPh sb="25" eb="26">
      <t>ren kou hog li</t>
    </rPh>
    <rPh sb="29" eb="30">
      <t>he</t>
    </rPh>
    <rPh sb="32" eb="33">
      <t>zeg z</t>
    </rPh>
    <rPh sb="35" eb="36">
      <t>er</t>
    </rPh>
    <rPh sb="36" eb="37">
      <t>tou zi</t>
    </rPh>
    <rPh sb="38" eb="39">
      <t>shang shi</t>
    </rPh>
    <rPh sb="40" eb="41">
      <t>fang qi</t>
    </rPh>
    <rPh sb="42" eb="43">
      <t>de</t>
    </rPh>
    <rPh sb="43" eb="44">
      <t>gu p</t>
    </rPh>
    <rPh sb="45" eb="46">
      <t>ze yao</t>
    </rPh>
    <rPh sb="47" eb="48">
      <t>kao lü</t>
    </rPh>
    <rPh sb="49" eb="50">
      <t>duan zhong qi</t>
    </rPh>
    <rPh sb="52" eb="53">
      <t>de</t>
    </rPh>
    <rPh sb="53" eb="54">
      <t>zhou qi</t>
    </rPh>
    <rPh sb="55" eb="56">
      <t>yin su</t>
    </rPh>
    <phoneticPr fontId="4" type="noConversion"/>
  </si>
  <si>
    <t>2、租赁市场还有万亿级的空间：</t>
    <rPh sb="2" eb="3">
      <t>zu lin</t>
    </rPh>
    <rPh sb="4" eb="5">
      <t>shi chang</t>
    </rPh>
    <phoneticPr fontId="4" type="noConversion"/>
  </si>
  <si>
    <r>
      <t>未来这块增量市场的机会，在</t>
    </r>
    <r>
      <rPr>
        <b/>
        <u/>
        <sz val="10"/>
        <color theme="1"/>
        <rFont val="Times New Roman"/>
      </rPr>
      <t>率先布局长租公寓的房地产开发商，和房地产服务商类公司</t>
    </r>
    <rPh sb="0" eb="1">
      <t>wei lai</t>
    </rPh>
    <rPh sb="2" eb="3">
      <t>zhe kuai</t>
    </rPh>
    <rPh sb="4" eb="5">
      <t>zeng liang</t>
    </rPh>
    <rPh sb="6" eb="7">
      <t>shi chang</t>
    </rPh>
    <rPh sb="8" eb="9">
      <t>de</t>
    </rPh>
    <rPh sb="9" eb="10">
      <t>ji hui</t>
    </rPh>
    <rPh sb="12" eb="13">
      <t>zai</t>
    </rPh>
    <rPh sb="13" eb="14">
      <t>shuai xian</t>
    </rPh>
    <rPh sb="29" eb="30">
      <t>he</t>
    </rPh>
    <phoneticPr fontId="4" type="noConversion"/>
  </si>
  <si>
    <t>1、转型分化，大浪淘沙，优胜劣汰</t>
    <rPh sb="2" eb="3">
      <t>zhuan xing fen hua</t>
    </rPh>
    <rPh sb="7" eb="8">
      <t>da lang tao sha</t>
    </rPh>
    <rPh sb="12" eb="13">
      <t>you sheng lie</t>
    </rPh>
    <phoneticPr fontId="4" type="noConversion"/>
  </si>
  <si>
    <t>2、新业务模式尚不成熟，有试错风险</t>
    <rPh sb="2" eb="3">
      <t>xin ye wu</t>
    </rPh>
    <rPh sb="5" eb="6">
      <t>mo shi</t>
    </rPh>
    <rPh sb="7" eb="8">
      <t>shang</t>
    </rPh>
    <rPh sb="8" eb="9">
      <t>bu cheng shu</t>
    </rPh>
    <rPh sb="12" eb="13">
      <t>you</t>
    </rPh>
    <rPh sb="15" eb="16">
      <t>feng x</t>
    </rPh>
    <phoneticPr fontId="4" type="noConversion"/>
  </si>
  <si>
    <t xml:space="preserve">      长租公寓分“重资产”和“二房东轻资产” 两类，目前以二房东模式居多，重资产模式有扩张速度慢、成本极高的缺点，若能够凭借自持收益权以发行类 REITs 的模式，就能获得较低成本</t>
    <rPh sb="6" eb="7">
      <t>chang zu</t>
    </rPh>
    <rPh sb="29" eb="30">
      <t>mu q</t>
    </rPh>
    <rPh sb="31" eb="32">
      <t>yi</t>
    </rPh>
    <rPh sb="32" eb="33">
      <t>er fang dong mo shi</t>
    </rPh>
    <rPh sb="37" eb="38">
      <t>ju duo</t>
    </rPh>
    <rPh sb="45" eb="46">
      <t>you</t>
    </rPh>
    <rPh sb="57" eb="58">
      <t>que d</t>
    </rPh>
    <rPh sb="60" eb="61">
      <t>ruo</t>
    </rPh>
    <rPh sb="65" eb="66">
      <t>zi chi</t>
    </rPh>
    <rPh sb="85" eb="86">
      <t>jiu n</t>
    </rPh>
    <phoneticPr fontId="4" type="noConversion"/>
  </si>
  <si>
    <t xml:space="preserve">      融资现金流，从而实现快速发展，然而从传统房地产销售开发商走向租售并举的新业务结构，必然使得周转率降低，需要更健全发展的不动产金融、资产证券化市场机制给予支持，</t>
    <rPh sb="21" eb="22">
      <t>ran er</t>
    </rPh>
    <rPh sb="23" eb="24">
      <t>cong</t>
    </rPh>
    <rPh sb="24" eb="25">
      <t>chuan t</t>
    </rPh>
    <rPh sb="26" eb="27">
      <t>fang di chan</t>
    </rPh>
    <rPh sb="29" eb="30">
      <t>xiao shou</t>
    </rPh>
    <rPh sb="31" eb="32">
      <t>kai fa shang</t>
    </rPh>
    <rPh sb="34" eb="35">
      <t>zou xiang</t>
    </rPh>
    <rPh sb="36" eb="37">
      <t>zu shou bing ju</t>
    </rPh>
    <rPh sb="40" eb="41">
      <t>de</t>
    </rPh>
    <rPh sb="41" eb="42">
      <t>xin ye wu jie gou</t>
    </rPh>
    <rPh sb="47" eb="48">
      <t>bi ran</t>
    </rPh>
    <rPh sb="49" eb="50">
      <t>shi de</t>
    </rPh>
    <rPh sb="51" eb="52">
      <t>zhou zhuan lü</t>
    </rPh>
    <rPh sb="54" eb="55">
      <t>jiang di</t>
    </rPh>
    <rPh sb="57" eb="58">
      <t>xu yao</t>
    </rPh>
    <rPh sb="59" eb="60">
      <t>geng</t>
    </rPh>
    <rPh sb="60" eb="61">
      <t>jian q</t>
    </rPh>
    <rPh sb="62" eb="63">
      <t>fa zhan</t>
    </rPh>
    <rPh sb="64" eb="65">
      <t>de</t>
    </rPh>
    <rPh sb="65" eb="66">
      <t>bu dong chan jin r</t>
    </rPh>
    <rPh sb="71" eb="72">
      <t>zi chan zheng quan hua</t>
    </rPh>
    <rPh sb="76" eb="77">
      <t>shi chang</t>
    </rPh>
    <phoneticPr fontId="4" type="noConversion"/>
  </si>
  <si>
    <t xml:space="preserve">      这需要银行、公私募等融资渠道与房企配合。而在当前主动去杠杆背景下，不排除个别金融机构会进入他们自己的“明斯基时刻”，增添了未来变数。</t>
    <rPh sb="15" eb="16">
      <t>deng</t>
    </rPh>
    <rPh sb="16" eb="17">
      <t>rong zi qu dao</t>
    </rPh>
    <rPh sb="20" eb="21">
      <t>yu</t>
    </rPh>
    <rPh sb="21" eb="22">
      <t>fang qi</t>
    </rPh>
    <rPh sb="23" eb="24">
      <t>pei he</t>
    </rPh>
    <rPh sb="26" eb="27">
      <t>er</t>
    </rPh>
    <rPh sb="27" eb="28">
      <t>zai</t>
    </rPh>
    <rPh sb="28" eb="29">
      <t>dang q</t>
    </rPh>
    <rPh sb="30" eb="31">
      <t>zhu dong qu gang gan</t>
    </rPh>
    <rPh sb="35" eb="36">
      <t>bei jing xia</t>
    </rPh>
    <phoneticPr fontId="4" type="noConversion"/>
  </si>
  <si>
    <t xml:space="preserve">      减少货币资金占用，降低企业经营风险尤为重要。运营、风控、融资、议价、品控等能力落后的房企（特别是中小房企）有可能在转型分化的过程中黯然退出。</t>
    <rPh sb="37" eb="38">
      <t>yi</t>
    </rPh>
    <rPh sb="40" eb="41">
      <t>pin kong</t>
    </rPh>
    <rPh sb="42" eb="43">
      <t>deng</t>
    </rPh>
    <rPh sb="43" eb="44">
      <t>neng li</t>
    </rPh>
    <phoneticPr fontId="4" type="noConversion"/>
  </si>
  <si>
    <t>几个政策引导的结构性机会：</t>
    <rPh sb="0" eb="1">
      <t>ji ge</t>
    </rPh>
    <rPh sb="2" eb="3">
      <t>zheng ce xing</t>
    </rPh>
    <rPh sb="4" eb="5">
      <t>yin dao</t>
    </rPh>
    <rPh sb="6" eb="7">
      <t>de</t>
    </rPh>
    <rPh sb="7" eb="8">
      <t>jie gou xing</t>
    </rPh>
    <rPh sb="10" eb="11">
      <t>ji hui</t>
    </rPh>
    <phoneticPr fontId="4" type="noConversion"/>
  </si>
  <si>
    <t>（1）城市群建设（例：粤港澳大湾区）：围绕已形成的都市圈进行郊区化、城乡一体化，这要求开发商提前布局，找到产城融合的协同发展的具体模式。</t>
    <rPh sb="6" eb="7">
      <t>jian she</t>
    </rPh>
    <rPh sb="9" eb="10">
      <t>li</t>
    </rPh>
    <rPh sb="25" eb="26">
      <t>du shi</t>
    </rPh>
    <rPh sb="27" eb="28">
      <t>quan</t>
    </rPh>
    <rPh sb="40" eb="41">
      <t>zhe yao qiu</t>
    </rPh>
    <phoneticPr fontId="4" type="noConversion"/>
  </si>
  <si>
    <t>（2）棚改：今年两会报告里有专门的表述，启动新的三年棚改攻坚计划，年内开工 580 万套。对于基本面好、有合作机会、获地比高的三四线城市，棚改是一个可以积极进入的领域。</t>
    <rPh sb="3" eb="4">
      <t>peng gai</t>
    </rPh>
    <rPh sb="6" eb="7">
      <t>jin n</t>
    </rPh>
    <rPh sb="8" eb="9">
      <t>liang hui</t>
    </rPh>
    <rPh sb="34" eb="35">
      <t>nei</t>
    </rPh>
    <phoneticPr fontId="4" type="noConversion"/>
  </si>
  <si>
    <t>1、城镇化红利期还有 10 年，后开发时代逻辑转变：</t>
    <rPh sb="2" eb="3">
      <t>cheng zhen hua</t>
    </rPh>
    <rPh sb="5" eb="6">
      <t>hong li</t>
    </rPh>
    <rPh sb="7" eb="8">
      <t>qi</t>
    </rPh>
    <rPh sb="8" eb="9">
      <t>hai you</t>
    </rPh>
    <rPh sb="14" eb="15">
      <t>nian</t>
    </rPh>
    <rPh sb="21" eb="22">
      <t>luo ji</t>
    </rPh>
    <rPh sb="23" eb="24">
      <t>zhuan b</t>
    </rPh>
    <phoneticPr fontId="4" type="noConversion"/>
  </si>
  <si>
    <t>但增长路径已经和之前的野蛮生长、遍地开花、大干快上、空手套白狼不同了，房地产进入后开发时代，就意味着进入全产品线、全价值链、全商业模式的全面竞争，市场可能向头部</t>
    <rPh sb="0" eb="1">
      <t>dan</t>
    </rPh>
    <rPh sb="1" eb="2">
      <t>zeng zhang lu jing</t>
    </rPh>
    <rPh sb="5" eb="6">
      <t>yi jing</t>
    </rPh>
    <rPh sb="7" eb="8">
      <t>he</t>
    </rPh>
    <rPh sb="8" eb="9">
      <t>zhi qian</t>
    </rPh>
    <rPh sb="10" eb="11">
      <t>de</t>
    </rPh>
    <rPh sb="11" eb="12">
      <t>ye man sheng z</t>
    </rPh>
    <rPh sb="16" eb="17">
      <t>bian di</t>
    </rPh>
    <rPh sb="18" eb="19">
      <t>kai hua</t>
    </rPh>
    <rPh sb="21" eb="22">
      <t>da gan kuai shang</t>
    </rPh>
    <rPh sb="26" eb="27">
      <t>kong shou tao</t>
    </rPh>
    <rPh sb="31" eb="32">
      <t>bu tong le</t>
    </rPh>
    <phoneticPr fontId="4" type="noConversion"/>
  </si>
  <si>
    <t>集中化，也构成大型房企的发展机遇。</t>
    <phoneticPr fontId="4" type="noConversion"/>
  </si>
  <si>
    <t>（3）城中村改造</t>
    <phoneticPr fontId="4" type="noConversion"/>
  </si>
  <si>
    <t>根据链家研究院数据，中国租赁市场在整个房地产市场（新房市场+二手房市场+租赁市场）中的</t>
    <phoneticPr fontId="4" type="noConversion"/>
  </si>
  <si>
    <t>份额占比仅为 6%，而美国、日本市场份额占比则都在 26%以上。</t>
    <phoneticPr fontId="4" type="noConversion"/>
  </si>
  <si>
    <t>根据《中国流动人口发展报告》的预测数据，中国在 2020 年和 2030 年的流动人口将分别 达 2.82、</t>
    <phoneticPr fontId="4" type="noConversion"/>
  </si>
  <si>
    <t>3.27 亿人，未来租赁人口的增长将具有非常强的确定性。</t>
    <phoneticPr fontId="4" type="noConversion"/>
  </si>
  <si>
    <t xml:space="preserve">假设流动人口租房比例维持在 67.3%，加上 2020 年、2030 年的近五年高校毕业生人数分别将达到 </t>
    <rPh sb="20" eb="21">
      <t>jia s</t>
    </rPh>
    <phoneticPr fontId="4" type="noConversion"/>
  </si>
  <si>
    <t>0.45 亿、0.67 亿人，由此测算出 2020 年、2030 年我国租赁人口规模将分别达到</t>
    <phoneticPr fontId="4" type="noConversion"/>
  </si>
  <si>
    <t>根据任务八-医药研究过的，我国的人口老龄化速度非常快，到 2025 年，中国超过 60 岁的老人在将会超过 3 亿，到 2050 年将会超过 5 亿。</t>
    <rPh sb="0" eb="1">
      <t>gen ju</t>
    </rPh>
    <rPh sb="4" eb="5">
      <t>ba</t>
    </rPh>
    <rPh sb="6" eb="7">
      <t>yi yao</t>
    </rPh>
    <rPh sb="8" eb="9">
      <t>yan jiu g</t>
    </rPh>
    <rPh sb="11" eb="12">
      <t>de</t>
    </rPh>
    <phoneticPr fontId="4" type="noConversion"/>
  </si>
  <si>
    <t>养老地产的红利主要来自三个方面：</t>
    <phoneticPr fontId="4" type="noConversion"/>
  </si>
  <si>
    <t>（2）六零后的子女几乎都是独生子女，独特的家庭结构让 60 后很少会选择依赖子女解决养老问题。也就是说不依赖子女了，只能花钱去做社区养老或者商业化养老。</t>
    <phoneticPr fontId="4" type="noConversion"/>
  </si>
  <si>
    <t>（3）从社会发展方面看，3 到 5 年之后是养老产业的风口，其他跟养老地产相关的一些养老产业也会慢慢的发展起来。</t>
    <phoneticPr fontId="4" type="noConversion"/>
  </si>
  <si>
    <t>3、养老地产未来 5-10 年或将迎来黄金机遇期：</t>
    <rPh sb="2" eb="3">
      <t>yang lao</t>
    </rPh>
    <rPh sb="4" eb="5">
      <t>di chan</t>
    </rPh>
    <rPh sb="6" eb="7">
      <t>wei lai</t>
    </rPh>
    <rPh sb="14" eb="15">
      <t>nian</t>
    </rPh>
    <rPh sb="15" eb="16">
      <t>huo</t>
    </rPh>
    <rPh sb="16" eb="17">
      <t>jiang ying lai</t>
    </rPh>
    <rPh sb="19" eb="20">
      <t>huang jin</t>
    </rPh>
    <rPh sb="21" eb="22">
      <t>ji yu qi</t>
    </rPh>
    <phoneticPr fontId="4" type="noConversion"/>
  </si>
  <si>
    <t>（1）人均寿命延长，养老时间延长（根据两会报告：我国人均预期寿命将达到 76.7 岁），人均寿命的延长，对房子的需要量，一个是大，一个时间长。</t>
    <rPh sb="17" eb="18">
      <t>gen ju</t>
    </rPh>
    <rPh sb="19" eb="20">
      <t>liang hui</t>
    </rPh>
    <rPh sb="21" eb="22">
      <t>bao gao</t>
    </rPh>
    <rPh sb="24" eb="25">
      <t>wo guo</t>
    </rPh>
    <phoneticPr fontId="4" type="noConversion"/>
  </si>
  <si>
    <r>
      <t>机会在于</t>
    </r>
    <r>
      <rPr>
        <b/>
        <u/>
        <sz val="10"/>
        <color theme="1"/>
        <rFont val="Times New Roman"/>
      </rPr>
      <t>在低成本资金获取、资源整合、医疗机构匹配、客户信任度及养老产品线均具有相对优势的地产企业</t>
    </r>
    <rPh sb="0" eb="1">
      <t>ji hui</t>
    </rPh>
    <rPh sb="2" eb="3">
      <t>zai yu</t>
    </rPh>
    <rPh sb="4" eb="5">
      <t>zai</t>
    </rPh>
    <rPh sb="46" eb="47">
      <t>qi ye</t>
    </rPh>
    <phoneticPr fontId="4" type="noConversion"/>
  </si>
  <si>
    <t xml:space="preserve">      房市短期看金融，当前的去杠杆对房企判读政策风向、把握周期牛熊的能力提出了更严苛的要求，自力更生、加快销售回款、提升库存去化率和销售回款率对房企是最重要的任务。</t>
    <rPh sb="6" eb="7">
      <t>fang shi</t>
    </rPh>
    <rPh sb="8" eb="9">
      <t>duan qi</t>
    </rPh>
    <rPh sb="10" eb="11">
      <t>kan</t>
    </rPh>
    <rPh sb="11" eb="12">
      <t>jin rong</t>
    </rPh>
    <rPh sb="14" eb="15">
      <t>dang q</t>
    </rPh>
    <rPh sb="16" eb="17">
      <t>de</t>
    </rPh>
    <rPh sb="17" eb="18">
      <t>qu gang gan</t>
    </rPh>
    <rPh sb="20" eb="21">
      <t>dui zheng ce feng xiang</t>
    </rPh>
    <rPh sb="21" eb="22">
      <t>fang qi</t>
    </rPh>
    <rPh sb="30" eb="31">
      <t>ba wo</t>
    </rPh>
    <rPh sb="32" eb="33">
      <t>zhou qi</t>
    </rPh>
    <rPh sb="34" eb="35">
      <t>niu xiong</t>
    </rPh>
    <rPh sb="36" eb="37">
      <t>de</t>
    </rPh>
    <rPh sb="37" eb="38">
      <t>neng li</t>
    </rPh>
    <rPh sb="39" eb="40">
      <t>ti chu le</t>
    </rPh>
    <rPh sb="42" eb="43">
      <t>geng</t>
    </rPh>
    <rPh sb="43" eb="44">
      <t>yan ke</t>
    </rPh>
    <rPh sb="45" eb="46">
      <t>de</t>
    </rPh>
    <rPh sb="46" eb="47">
      <t>yao qiu</t>
    </rPh>
    <rPh sb="74" eb="75">
      <t>dui</t>
    </rPh>
    <rPh sb="75" eb="76">
      <t>fang qi</t>
    </rPh>
    <rPh sb="82" eb="83">
      <t>ren wu</t>
    </rPh>
    <phoneticPr fontId="4" type="noConversion"/>
  </si>
  <si>
    <r>
      <t>类似近十年恒大的乡村包围城市、高杠杆爆发式扩张增长已经不可重复，后市</t>
    </r>
    <r>
      <rPr>
        <b/>
        <u/>
        <sz val="10"/>
        <color theme="1"/>
        <rFont val="Times New Roman"/>
      </rPr>
      <t>利好有正确/清晰/深入战略（例如万科深耕城郊）、成熟快周转/成本控制体系的龙头房企</t>
    </r>
    <rPh sb="0" eb="1">
      <t>lei si</t>
    </rPh>
    <rPh sb="2" eb="3">
      <t>jin shi nian</t>
    </rPh>
    <rPh sb="5" eb="6">
      <t>heng da</t>
    </rPh>
    <rPh sb="7" eb="8">
      <t>de</t>
    </rPh>
    <rPh sb="8" eb="9">
      <t>xiang cun bao wei cheng shi</t>
    </rPh>
    <rPh sb="15" eb="16">
      <t>gao gang gan</t>
    </rPh>
    <rPh sb="18" eb="19">
      <t>bao fa</t>
    </rPh>
    <rPh sb="20" eb="21">
      <t>shi</t>
    </rPh>
    <rPh sb="21" eb="22">
      <t>kuo zhang</t>
    </rPh>
    <rPh sb="23" eb="24">
      <t>zeng zhang</t>
    </rPh>
    <rPh sb="25" eb="26">
      <t>yi jing</t>
    </rPh>
    <rPh sb="27" eb="28">
      <t>bu ke</t>
    </rPh>
    <rPh sb="29" eb="30">
      <t>chong fu</t>
    </rPh>
    <rPh sb="32" eb="33">
      <t>hou shi</t>
    </rPh>
    <rPh sb="34" eb="35">
      <t>li hao</t>
    </rPh>
    <rPh sb="36" eb="37">
      <t>you</t>
    </rPh>
    <rPh sb="37" eb="38">
      <t>zheng que</t>
    </rPh>
    <rPh sb="40" eb="41">
      <t>qing xi</t>
    </rPh>
    <rPh sb="43" eb="44">
      <t>shen ru</t>
    </rPh>
    <rPh sb="45" eb="46">
      <t>zhan lue</t>
    </rPh>
    <rPh sb="48" eb="49">
      <t>li ru</t>
    </rPh>
    <rPh sb="58" eb="59">
      <t>cheng shu</t>
    </rPh>
    <rPh sb="60" eb="61">
      <t>kuai</t>
    </rPh>
    <rPh sb="61" eb="62">
      <t>zhou zhuan</t>
    </rPh>
    <rPh sb="64" eb="65">
      <t>cheng ben</t>
    </rPh>
    <rPh sb="66" eb="67">
      <t>kong zhi</t>
    </rPh>
    <rPh sb="68" eb="69">
      <t>ti xi</t>
    </rPh>
    <rPh sb="70" eb="71">
      <t>de</t>
    </rPh>
    <rPh sb="71" eb="72">
      <t>long tou fang qi</t>
    </rPh>
    <phoneticPr fontId="4" type="noConversion"/>
  </si>
  <si>
    <t>如右表所示，对标成熟市场，我国尚处于初级阶段。</t>
    <rPh sb="0" eb="1">
      <t>ru</t>
    </rPh>
    <rPh sb="3" eb="4">
      <t>suo shi</t>
    </rPh>
    <phoneticPr fontId="4" type="noConversion"/>
  </si>
  <si>
    <t>市盈率</t>
    <rPh sb="0" eb="1">
      <t>shi ying lü</t>
    </rPh>
    <phoneticPr fontId="4" type="noConversion"/>
  </si>
  <si>
    <t>市净率</t>
    <phoneticPr fontId="4" type="noConversion"/>
  </si>
  <si>
    <t>股息率</t>
    <phoneticPr fontId="4" type="noConversion"/>
  </si>
  <si>
    <t>最低</t>
    <rPh sb="0" eb="1">
      <t>zui di</t>
    </rPh>
    <phoneticPr fontId="4" type="noConversion"/>
  </si>
  <si>
    <t>中位数</t>
    <rPh sb="0" eb="1">
      <t>zhong wei shu</t>
    </rPh>
    <phoneticPr fontId="4" type="noConversion"/>
  </si>
  <si>
    <t>最高</t>
    <rPh sb="0" eb="1">
      <t>zui di</t>
    </rPh>
    <rPh sb="1" eb="2">
      <t>gao</t>
    </rPh>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</si>
</sst>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_ * #,##0.00_ ;_ * \-#,##0.00_ ;_ * &quot;-&quot;??_ ;_ @_ "/>
    <numFmt numFmtId="177" formatCode="0.0%"/>
    <numFmt numFmtId="178" formatCode="#,##0_);[Red]\(#,##0\)"/>
    <numFmt numFmtId="179" formatCode="0.00_);[Red]\(0.00\)"/>
    <numFmt numFmtId="180" formatCode="0.0000"/>
    <numFmt numFmtId="181" formatCode="0.0"/>
    <numFmt numFmtId="182" formatCode="#,##0.00_ "/>
    <numFmt numFmtId="183" formatCode="#,##0.0000"/>
  </numFmts>
  <fonts count="38" x14ac:knownFonts="1">
    <font>
      <sz val="11"/>
      <color theme="1"/>
      <name val="等线"/>
      <family val="2"/>
      <charset val="134"/>
      <scheme val="minor"/>
    </font>
    <font>
      <sz val="12"/>
      <color theme="1"/>
      <name val="等线"/>
      <family val="2"/>
      <charset val="134"/>
      <scheme val="minor"/>
    </font>
    <font>
      <sz val="12"/>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0"/>
      <color theme="1"/>
      <name val="Times New Roman"/>
      <family val="1"/>
    </font>
    <font>
      <b/>
      <sz val="14"/>
      <color theme="1"/>
      <name val="宋体"/>
      <family val="3"/>
      <charset val="134"/>
    </font>
    <font>
      <sz val="14"/>
      <color theme="1"/>
      <name val="宋体"/>
      <family val="3"/>
      <charset val="134"/>
    </font>
    <font>
      <sz val="11"/>
      <color theme="1"/>
      <name val="等线"/>
      <family val="2"/>
      <charset val="134"/>
      <scheme val="minor"/>
    </font>
    <font>
      <b/>
      <sz val="14"/>
      <color theme="1"/>
      <name val="Times New Roman"/>
      <family val="1"/>
    </font>
    <font>
      <u/>
      <sz val="11"/>
      <color theme="11"/>
      <name val="等线"/>
      <family val="2"/>
      <charset val="134"/>
      <scheme val="minor"/>
    </font>
    <font>
      <sz val="11"/>
      <color theme="1"/>
      <name val="Times New Roman"/>
    </font>
    <font>
      <sz val="11"/>
      <color indexed="8"/>
      <name val="Calibri"/>
    </font>
    <font>
      <u/>
      <sz val="11"/>
      <color theme="10"/>
      <name val="等线"/>
      <family val="2"/>
      <charset val="134"/>
      <scheme val="minor"/>
    </font>
    <font>
      <sz val="9"/>
      <color theme="1"/>
      <name val="Times New Roman"/>
      <family val="1"/>
    </font>
    <font>
      <sz val="11"/>
      <color indexed="8"/>
      <name val="宋体"/>
      <family val="3"/>
      <charset val="134"/>
    </font>
    <font>
      <sz val="13"/>
      <color rgb="FFCC0000"/>
      <name val="Arial"/>
    </font>
    <font>
      <b/>
      <sz val="10"/>
      <color theme="9" tint="-0.249977111117893"/>
      <name val="Times New Roman"/>
    </font>
    <font>
      <sz val="10"/>
      <name val="Arial"/>
    </font>
    <font>
      <sz val="9"/>
      <color theme="1"/>
      <name val="等线"/>
      <charset val="136"/>
      <scheme val="minor"/>
    </font>
    <font>
      <sz val="10"/>
      <color theme="0"/>
      <name val="Times New Roman"/>
      <family val="1"/>
    </font>
    <font>
      <sz val="10"/>
      <color theme="4" tint="-0.499984740745262"/>
      <name val="Times New Roman"/>
      <family val="1"/>
    </font>
    <font>
      <b/>
      <sz val="10"/>
      <color theme="4" tint="-0.499984740745262"/>
      <name val="Times New Roman"/>
    </font>
    <font>
      <sz val="16"/>
      <color rgb="FF33353C"/>
      <name val="Helvetica Neue"/>
    </font>
    <font>
      <sz val="10"/>
      <color rgb="FF222222"/>
      <name val="Times New Roman"/>
    </font>
    <font>
      <sz val="12"/>
      <color rgb="FF333333"/>
      <name val="宋体"/>
      <family val="3"/>
      <charset val="134"/>
    </font>
    <font>
      <sz val="12"/>
      <color theme="1"/>
      <name val="宋体"/>
      <family val="3"/>
      <charset val="134"/>
    </font>
    <font>
      <b/>
      <sz val="12"/>
      <color rgb="FF666666"/>
      <name val="宋体"/>
      <family val="3"/>
      <charset val="134"/>
    </font>
    <font>
      <b/>
      <sz val="12"/>
      <color theme="1"/>
      <name val="宋体"/>
      <family val="3"/>
      <charset val="134"/>
    </font>
    <font>
      <sz val="13"/>
      <color rgb="FF333333"/>
      <name val="Helvetica Neue"/>
    </font>
    <font>
      <sz val="9.1999999999999993"/>
      <color theme="1"/>
      <name val="Times New Roman"/>
      <family val="1"/>
    </font>
    <font>
      <b/>
      <sz val="10"/>
      <color rgb="FFC00000"/>
      <name val="Times New Roman"/>
      <family val="1"/>
    </font>
    <font>
      <sz val="12"/>
      <color rgb="FFFF0000"/>
      <name val="宋体"/>
      <family val="3"/>
      <charset val="134"/>
    </font>
    <font>
      <sz val="9"/>
      <color theme="1"/>
      <name val="Arial"/>
    </font>
    <font>
      <sz val="7"/>
      <color rgb="FF7F7F7F"/>
      <name val="等线"/>
      <charset val="136"/>
      <scheme val="minor"/>
    </font>
    <font>
      <b/>
      <u/>
      <sz val="10"/>
      <color theme="1"/>
      <name val="Times New Roman"/>
    </font>
  </fonts>
  <fills count="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7" tint="0.79998168889431442"/>
        <bgColor indexed="64"/>
      </patternFill>
    </fill>
  </fills>
  <borders count="19">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dashed">
        <color auto="1"/>
      </top>
      <bottom style="dashed">
        <color auto="1"/>
      </bottom>
      <diagonal/>
    </border>
    <border>
      <left/>
      <right/>
      <top style="dashed">
        <color auto="1"/>
      </top>
      <bottom/>
      <diagonal/>
    </border>
    <border>
      <left/>
      <right/>
      <top/>
      <bottom style="dashed">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top style="dashed">
        <color auto="1"/>
      </top>
      <bottom/>
      <diagonal/>
    </border>
    <border>
      <left style="thin">
        <color auto="1"/>
      </left>
      <right/>
      <top/>
      <bottom style="dashed">
        <color auto="1"/>
      </bottom>
      <diagonal/>
    </border>
  </borders>
  <cellStyleXfs count="66">
    <xf numFmtId="0" fontId="0" fillId="0" borderId="0">
      <alignment vertical="center"/>
    </xf>
    <xf numFmtId="0" fontId="6" fillId="0" borderId="0">
      <alignment vertical="center"/>
    </xf>
    <xf numFmtId="176" fontId="6" fillId="0" borderId="0" applyFont="0" applyFill="0" applyBorder="0" applyAlignment="0" applyProtection="0">
      <alignment vertical="center"/>
    </xf>
    <xf numFmtId="9" fontId="10" fillId="0" borderId="0" applyFont="0" applyFill="0" applyBorder="0" applyAlignment="0" applyProtection="0"/>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Fill="0" applyProtection="0"/>
    <xf numFmtId="0" fontId="14" fillId="0" borderId="0" applyFill="0" applyProtection="0"/>
    <xf numFmtId="0" fontId="14" fillId="0" borderId="0" applyFill="0" applyProtection="0"/>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Fill="0" applyProtection="0"/>
    <xf numFmtId="0" fontId="14" fillId="0" borderId="0" applyFill="0" applyProtection="0"/>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Fill="0" applyProtection="0"/>
    <xf numFmtId="0" fontId="14" fillId="0" borderId="0" applyFill="0" applyProtection="0"/>
    <xf numFmtId="0" fontId="2" fillId="0" borderId="0"/>
    <xf numFmtId="0" fontId="17" fillId="0" borderId="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 fillId="0" borderId="0"/>
  </cellStyleXfs>
  <cellXfs count="181">
    <xf numFmtId="0" fontId="0" fillId="0" borderId="0" xfId="0">
      <alignment vertical="center"/>
    </xf>
    <xf numFmtId="0" fontId="3" fillId="0" borderId="0" xfId="0" applyFont="1" applyAlignment="1">
      <alignment vertical="center"/>
    </xf>
    <xf numFmtId="0" fontId="3" fillId="0" borderId="1" xfId="0" applyFont="1" applyBorder="1" applyAlignment="1">
      <alignment vertical="center"/>
    </xf>
    <xf numFmtId="0" fontId="3" fillId="0" borderId="0" xfId="0" applyFont="1" applyBorder="1" applyAlignment="1">
      <alignment vertical="center"/>
    </xf>
    <xf numFmtId="0" fontId="3" fillId="0" borderId="2" xfId="0" applyFont="1" applyBorder="1" applyAlignment="1">
      <alignment vertical="center"/>
    </xf>
    <xf numFmtId="0" fontId="3" fillId="0" borderId="1" xfId="0" applyFont="1" applyFill="1" applyBorder="1" applyAlignment="1">
      <alignment vertical="center"/>
    </xf>
    <xf numFmtId="0" fontId="3" fillId="0" borderId="0" xfId="0" applyFont="1" applyFill="1" applyBorder="1" applyAlignment="1">
      <alignment vertical="center"/>
    </xf>
    <xf numFmtId="0" fontId="3" fillId="0" borderId="2" xfId="0" applyFont="1" applyFill="1" applyBorder="1" applyAlignment="1">
      <alignment vertical="center"/>
    </xf>
    <xf numFmtId="0" fontId="3" fillId="0" borderId="0" xfId="0" applyFont="1" applyFill="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1" xfId="0" applyFont="1" applyBorder="1" applyAlignment="1">
      <alignment horizontal="left" vertical="center"/>
    </xf>
    <xf numFmtId="177" fontId="3" fillId="0" borderId="0" xfId="0" applyNumberFormat="1" applyFont="1" applyBorder="1" applyAlignment="1">
      <alignment horizontal="right" vertical="center"/>
    </xf>
    <xf numFmtId="178" fontId="3" fillId="0" borderId="0" xfId="0" applyNumberFormat="1" applyFont="1" applyBorder="1" applyAlignment="1">
      <alignment horizontal="right" vertical="center"/>
    </xf>
    <xf numFmtId="0" fontId="3" fillId="0" borderId="0" xfId="0" applyFont="1" applyBorder="1" applyAlignment="1">
      <alignment vertical="center" wrapText="1"/>
    </xf>
    <xf numFmtId="14" fontId="3" fillId="0" borderId="0" xfId="0" applyNumberFormat="1" applyFont="1" applyAlignment="1">
      <alignment vertical="center"/>
    </xf>
    <xf numFmtId="0" fontId="3" fillId="0" borderId="0" xfId="0" applyFont="1" applyFill="1" applyBorder="1" applyAlignment="1">
      <alignment horizontal="right" vertical="center" wrapText="1"/>
    </xf>
    <xf numFmtId="0" fontId="3" fillId="0" borderId="0" xfId="0" applyFont="1" applyFill="1" applyBorder="1" applyAlignment="1">
      <alignment horizontal="right" vertical="center"/>
    </xf>
    <xf numFmtId="0" fontId="3" fillId="0" borderId="0" xfId="0" applyFont="1" applyBorder="1" applyAlignment="1">
      <alignment horizontal="center" vertical="center"/>
    </xf>
    <xf numFmtId="0" fontId="3" fillId="0" borderId="0" xfId="0" applyFont="1" applyFill="1" applyBorder="1" applyAlignment="1">
      <alignment horizontal="left" vertical="center"/>
    </xf>
    <xf numFmtId="0" fontId="11" fillId="0" borderId="0" xfId="0" applyFont="1" applyAlignment="1">
      <alignment vertical="center"/>
    </xf>
    <xf numFmtId="0" fontId="3" fillId="0" borderId="1" xfId="0" applyFont="1" applyFill="1" applyBorder="1" applyAlignment="1">
      <alignment horizontal="left" vertical="center"/>
    </xf>
    <xf numFmtId="9" fontId="3" fillId="0" borderId="0" xfId="0" applyNumberFormat="1" applyFont="1" applyAlignment="1">
      <alignment vertical="center"/>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3" fillId="0" borderId="0"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9" fillId="0" borderId="1" xfId="0" applyFont="1" applyBorder="1" applyAlignment="1">
      <alignment vertical="center"/>
    </xf>
    <xf numFmtId="0" fontId="13" fillId="0" borderId="0" xfId="0" applyFont="1" applyFill="1" applyAlignment="1">
      <alignment horizontal="center" vertical="center"/>
    </xf>
    <xf numFmtId="0" fontId="3" fillId="2" borderId="1" xfId="0" applyFont="1" applyFill="1" applyBorder="1" applyAlignment="1">
      <alignment horizontal="left" vertical="center"/>
    </xf>
    <xf numFmtId="0" fontId="3" fillId="3" borderId="0" xfId="0"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7" fillId="0" borderId="1" xfId="0" applyFont="1" applyFill="1" applyBorder="1" applyAlignment="1">
      <alignment horizontal="left" vertical="center"/>
    </xf>
    <xf numFmtId="0" fontId="3" fillId="0" borderId="0" xfId="0" applyFont="1" applyFill="1" applyBorder="1" applyAlignment="1">
      <alignment horizontal="left" vertical="center" wrapText="1"/>
    </xf>
    <xf numFmtId="10" fontId="3" fillId="0" borderId="0" xfId="3"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179" fontId="3" fillId="0" borderId="0" xfId="0" applyNumberFormat="1" applyFont="1" applyBorder="1" applyAlignment="1">
      <alignment horizontal="center" vertical="center"/>
    </xf>
    <xf numFmtId="0" fontId="7" fillId="0" borderId="0" xfId="0" applyFont="1" applyFill="1" applyBorder="1" applyAlignment="1">
      <alignment vertical="center"/>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18" fillId="0" borderId="0" xfId="0" applyFont="1">
      <alignment vertical="center"/>
    </xf>
    <xf numFmtId="10" fontId="0" fillId="0" borderId="0" xfId="3" applyNumberFormat="1" applyFont="1" applyAlignment="1">
      <alignment vertical="center"/>
    </xf>
    <xf numFmtId="10" fontId="3" fillId="0" borderId="1" xfId="0" applyNumberFormat="1" applyFont="1" applyFill="1" applyBorder="1" applyAlignment="1">
      <alignment horizontal="left" vertical="center"/>
    </xf>
    <xf numFmtId="0" fontId="3" fillId="0" borderId="4" xfId="0" applyFont="1" applyFill="1" applyBorder="1" applyAlignment="1">
      <alignment horizontal="left" vertical="center"/>
    </xf>
    <xf numFmtId="0" fontId="3" fillId="0" borderId="0" xfId="0" applyNumberFormat="1"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2" xfId="0" applyFont="1" applyFill="1" applyBorder="1" applyAlignment="1">
      <alignment horizontal="left" vertical="center" wrapText="1"/>
    </xf>
    <xf numFmtId="2" fontId="3" fillId="0" borderId="0" xfId="0" applyNumberFormat="1" applyFont="1">
      <alignment vertical="center"/>
    </xf>
    <xf numFmtId="0" fontId="5" fillId="0" borderId="0" xfId="0" applyFont="1" applyAlignment="1">
      <alignment horizontal="right" vertical="center"/>
    </xf>
    <xf numFmtId="9" fontId="19" fillId="0" borderId="0" xfId="0" applyNumberFormat="1" applyFont="1">
      <alignment vertical="center"/>
    </xf>
    <xf numFmtId="0" fontId="3"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0" xfId="0" applyFont="1" applyFill="1" applyBorder="1" applyAlignment="1">
      <alignment horizontal="left" vertical="center" wrapText="1"/>
    </xf>
    <xf numFmtId="179" fontId="3" fillId="0" borderId="0" xfId="0" applyNumberFormat="1" applyFont="1" applyBorder="1" applyAlignment="1">
      <alignment vertical="center"/>
    </xf>
    <xf numFmtId="0" fontId="3" fillId="0" borderId="4" xfId="0" applyFont="1" applyBorder="1" applyAlignment="1">
      <alignment horizontal="right" vertical="center"/>
    </xf>
    <xf numFmtId="0" fontId="3" fillId="0" borderId="4" xfId="0" applyFont="1" applyBorder="1" applyAlignment="1">
      <alignment horizontal="center" vertical="center"/>
    </xf>
    <xf numFmtId="0" fontId="3" fillId="0" borderId="1" xfId="0" applyNumberFormat="1" applyFont="1" applyFill="1" applyBorder="1" applyAlignment="1">
      <alignment horizontal="left" vertical="center"/>
    </xf>
    <xf numFmtId="0" fontId="7" fillId="0" borderId="0" xfId="0" applyFont="1" applyAlignment="1">
      <alignment vertical="center"/>
    </xf>
    <xf numFmtId="0" fontId="3" fillId="0" borderId="0" xfId="0" applyFont="1" applyAlignment="1">
      <alignment horizontal="right" vertical="center"/>
    </xf>
    <xf numFmtId="0" fontId="3" fillId="0" borderId="4" xfId="0" applyFont="1" applyFill="1" applyBorder="1" applyAlignment="1">
      <alignment horizontal="left" vertical="center" wrapText="1"/>
    </xf>
    <xf numFmtId="0" fontId="7" fillId="0" borderId="1" xfId="0" applyFont="1" applyBorder="1" applyAlignment="1">
      <alignment horizontal="left" vertical="center"/>
    </xf>
    <xf numFmtId="182" fontId="0" fillId="0" borderId="0" xfId="0" applyNumberFormat="1">
      <alignment vertical="center"/>
    </xf>
    <xf numFmtId="4" fontId="16" fillId="0" borderId="0" xfId="0" applyNumberFormat="1" applyFont="1">
      <alignment vertical="center"/>
    </xf>
    <xf numFmtId="10" fontId="3" fillId="0" borderId="0" xfId="3" applyNumberFormat="1" applyFont="1" applyFill="1" applyBorder="1" applyAlignment="1">
      <alignment horizontal="left" vertical="center" wrapText="1"/>
    </xf>
    <xf numFmtId="2" fontId="0" fillId="0" borderId="0" xfId="0" applyNumberFormat="1">
      <alignment vertical="center"/>
    </xf>
    <xf numFmtId="0" fontId="0" fillId="0" borderId="13" xfId="0" applyBorder="1">
      <alignment vertical="center"/>
    </xf>
    <xf numFmtId="181" fontId="0" fillId="0" borderId="13" xfId="0" applyNumberFormat="1" applyBorder="1">
      <alignment vertical="center"/>
    </xf>
    <xf numFmtId="181" fontId="0" fillId="0" borderId="13" xfId="3" applyNumberFormat="1" applyFont="1" applyBorder="1" applyAlignment="1">
      <alignment vertical="center"/>
    </xf>
    <xf numFmtId="0" fontId="15" fillId="0" borderId="0" xfId="60" applyFill="1" applyBorder="1" applyAlignment="1">
      <alignment horizontal="left" vertical="center" wrapText="1"/>
    </xf>
    <xf numFmtId="0" fontId="0" fillId="0" borderId="0" xfId="0" applyFill="1" applyBorder="1">
      <alignment vertical="center"/>
    </xf>
    <xf numFmtId="10" fontId="0" fillId="0" borderId="13" xfId="3" applyNumberFormat="1" applyFont="1" applyBorder="1" applyAlignment="1">
      <alignment vertical="center"/>
    </xf>
    <xf numFmtId="2" fontId="0" fillId="0" borderId="13" xfId="0" applyNumberFormat="1" applyBorder="1">
      <alignment vertical="center"/>
    </xf>
    <xf numFmtId="0" fontId="0" fillId="0" borderId="13" xfId="0" applyFill="1" applyBorder="1">
      <alignment vertical="center"/>
    </xf>
    <xf numFmtId="10" fontId="0" fillId="0" borderId="0" xfId="0" applyNumberFormat="1">
      <alignment vertical="center"/>
    </xf>
    <xf numFmtId="0" fontId="21" fillId="0" borderId="0" xfId="0" applyFont="1">
      <alignment vertical="center"/>
    </xf>
    <xf numFmtId="4" fontId="1" fillId="0" borderId="0" xfId="0" applyNumberFormat="1" applyFont="1">
      <alignment vertical="center"/>
    </xf>
    <xf numFmtId="0" fontId="1" fillId="0" borderId="0" xfId="0" applyFont="1">
      <alignment vertical="center"/>
    </xf>
    <xf numFmtId="10" fontId="1" fillId="0" borderId="0" xfId="0" applyNumberFormat="1" applyFont="1">
      <alignment vertical="center"/>
    </xf>
    <xf numFmtId="182" fontId="1" fillId="0" borderId="0" xfId="0" applyNumberFormat="1" applyFont="1">
      <alignment vertical="center"/>
    </xf>
    <xf numFmtId="179" fontId="1" fillId="0" borderId="0" xfId="0" applyNumberFormat="1" applyFont="1">
      <alignment vertical="center"/>
    </xf>
    <xf numFmtId="179" fontId="1" fillId="0" borderId="0" xfId="3" applyNumberFormat="1" applyFont="1" applyAlignment="1">
      <alignment vertical="center"/>
    </xf>
    <xf numFmtId="0" fontId="3" fillId="0" borderId="15" xfId="0" applyFont="1" applyFill="1" applyBorder="1" applyAlignment="1">
      <alignment horizontal="center" vertical="center" wrapText="1"/>
    </xf>
    <xf numFmtId="2" fontId="3" fillId="0" borderId="15" xfId="0" applyNumberFormat="1" applyFont="1" applyFill="1" applyBorder="1" applyAlignment="1">
      <alignment horizontal="right" vertical="center" indent="1"/>
    </xf>
    <xf numFmtId="0" fontId="22" fillId="4" borderId="15" xfId="0" applyFont="1" applyFill="1" applyBorder="1" applyAlignment="1">
      <alignment horizontal="center" vertical="center" wrapText="1"/>
    </xf>
    <xf numFmtId="0" fontId="22" fillId="4" borderId="15" xfId="0" applyFont="1" applyFill="1" applyBorder="1" applyAlignment="1">
      <alignment horizontal="center" vertical="center"/>
    </xf>
    <xf numFmtId="10" fontId="3" fillId="0" borderId="15" xfId="0" applyNumberFormat="1" applyFont="1" applyFill="1" applyBorder="1" applyAlignment="1">
      <alignment horizontal="right" vertical="center" indent="1"/>
    </xf>
    <xf numFmtId="0" fontId="23" fillId="0" borderId="0" xfId="0" applyFont="1" applyBorder="1" applyAlignment="1">
      <alignment vertical="center"/>
    </xf>
    <xf numFmtId="0" fontId="24" fillId="0" borderId="0" xfId="0" applyFont="1" applyBorder="1" applyAlignment="1">
      <alignment vertical="center"/>
    </xf>
    <xf numFmtId="0" fontId="23" fillId="0" borderId="1" xfId="0" applyFont="1" applyBorder="1" applyAlignment="1">
      <alignment vertical="center"/>
    </xf>
    <xf numFmtId="0" fontId="7" fillId="0" borderId="1" xfId="0" applyFont="1" applyBorder="1" applyAlignment="1">
      <alignment vertical="center"/>
    </xf>
    <xf numFmtId="10" fontId="3" fillId="0" borderId="0" xfId="0" applyNumberFormat="1" applyFont="1" applyFill="1" applyBorder="1" applyAlignment="1">
      <alignment horizontal="right" vertical="center" indent="1"/>
    </xf>
    <xf numFmtId="10" fontId="3" fillId="0" borderId="4" xfId="0" applyNumberFormat="1" applyFont="1" applyFill="1" applyBorder="1" applyAlignment="1">
      <alignment horizontal="right" vertical="center" indent="1"/>
    </xf>
    <xf numFmtId="0" fontId="3" fillId="0"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25" fillId="0" borderId="0" xfId="0" applyFont="1">
      <alignment vertical="center"/>
    </xf>
    <xf numFmtId="0" fontId="3" fillId="5" borderId="4" xfId="0" applyFont="1" applyFill="1" applyBorder="1" applyAlignment="1">
      <alignment horizontal="left" vertical="center" wrapText="1"/>
    </xf>
    <xf numFmtId="0" fontId="26" fillId="0" borderId="0" xfId="0" applyFont="1">
      <alignment vertical="center"/>
    </xf>
    <xf numFmtId="0" fontId="23" fillId="0" borderId="0" xfId="0" applyFont="1" applyFill="1" applyBorder="1" applyAlignment="1">
      <alignment horizontal="left" vertical="center"/>
    </xf>
    <xf numFmtId="0" fontId="3" fillId="5" borderId="4" xfId="0" applyFont="1" applyFill="1" applyBorder="1" applyAlignment="1">
      <alignment horizontal="right" vertical="center"/>
    </xf>
    <xf numFmtId="0" fontId="29" fillId="0" borderId="0" xfId="0" applyFont="1">
      <alignment vertical="center"/>
    </xf>
    <xf numFmtId="0" fontId="28" fillId="0" borderId="0" xfId="0" applyFont="1">
      <alignment vertical="center"/>
    </xf>
    <xf numFmtId="0" fontId="30" fillId="0" borderId="0" xfId="0" applyFont="1">
      <alignment vertical="center"/>
    </xf>
    <xf numFmtId="4" fontId="28" fillId="0" borderId="0" xfId="0" applyNumberFormat="1" applyFont="1">
      <alignment vertical="center"/>
    </xf>
    <xf numFmtId="3" fontId="0" fillId="0" borderId="0" xfId="0" applyNumberFormat="1">
      <alignment vertical="center"/>
    </xf>
    <xf numFmtId="3" fontId="30" fillId="0" borderId="0" xfId="0" applyNumberFormat="1" applyFont="1">
      <alignment vertical="center"/>
    </xf>
    <xf numFmtId="14" fontId="30" fillId="0" borderId="0" xfId="0" applyNumberFormat="1" applyFont="1">
      <alignment vertical="center"/>
    </xf>
    <xf numFmtId="0" fontId="3" fillId="0" borderId="15" xfId="0" applyFont="1" applyFill="1" applyBorder="1" applyAlignment="1">
      <alignment horizontal="right" vertical="center" wrapText="1" indent="1"/>
    </xf>
    <xf numFmtId="0" fontId="3" fillId="0" borderId="16" xfId="0" applyFont="1" applyFill="1" applyBorder="1" applyAlignment="1">
      <alignment horizontal="right" vertical="center" wrapText="1" indent="1"/>
    </xf>
    <xf numFmtId="0" fontId="3" fillId="0" borderId="15" xfId="0" applyFont="1" applyBorder="1" applyAlignment="1">
      <alignment horizontal="center" vertical="center"/>
    </xf>
    <xf numFmtId="0" fontId="3" fillId="0" borderId="16" xfId="0" applyFont="1" applyFill="1" applyBorder="1" applyAlignment="1">
      <alignment horizontal="center" vertical="center" wrapText="1"/>
    </xf>
    <xf numFmtId="180" fontId="3" fillId="0" borderId="15" xfId="0" applyNumberFormat="1" applyFont="1" applyFill="1" applyBorder="1" applyAlignment="1">
      <alignment horizontal="right" vertical="center" wrapText="1" indent="1"/>
    </xf>
    <xf numFmtId="0" fontId="31" fillId="0" borderId="0" xfId="0" applyFont="1">
      <alignment vertical="center"/>
    </xf>
    <xf numFmtId="0" fontId="3" fillId="0" borderId="3"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14" fontId="3" fillId="0" borderId="0" xfId="0" applyNumberFormat="1" applyFont="1" applyBorder="1" applyAlignment="1">
      <alignment horizontal="center" vertical="center"/>
    </xf>
    <xf numFmtId="0" fontId="3" fillId="0" borderId="10" xfId="0" applyFont="1" applyBorder="1" applyAlignment="1">
      <alignment horizontal="center" vertical="center"/>
    </xf>
    <xf numFmtId="14" fontId="3" fillId="0" borderId="11" xfId="0" applyNumberFormat="1" applyFont="1" applyBorder="1" applyAlignment="1">
      <alignment horizontal="center" vertical="center"/>
    </xf>
    <xf numFmtId="14" fontId="3" fillId="0" borderId="4" xfId="0" applyNumberFormat="1" applyFont="1" applyBorder="1" applyAlignment="1">
      <alignment horizontal="center" vertical="center"/>
    </xf>
    <xf numFmtId="10" fontId="3" fillId="0" borderId="0" xfId="0" applyNumberFormat="1" applyFont="1" applyBorder="1" applyAlignment="1">
      <alignment horizontal="center" vertical="center"/>
    </xf>
    <xf numFmtId="0" fontId="3" fillId="0" borderId="14" xfId="0" applyFont="1" applyBorder="1" applyAlignment="1">
      <alignment horizontal="left" vertical="center" wrapText="1"/>
    </xf>
    <xf numFmtId="0" fontId="3" fillId="0" borderId="12" xfId="0" applyFont="1" applyBorder="1" applyAlignment="1">
      <alignment horizontal="left" vertical="center" wrapText="1"/>
    </xf>
    <xf numFmtId="0" fontId="32" fillId="0" borderId="12" xfId="0" applyFont="1" applyBorder="1" applyAlignment="1">
      <alignment horizontal="left" vertical="center" wrapText="1"/>
    </xf>
    <xf numFmtId="0" fontId="3" fillId="5" borderId="3" xfId="0" applyFont="1" applyFill="1" applyBorder="1" applyAlignment="1">
      <alignment vertical="center"/>
    </xf>
    <xf numFmtId="0" fontId="13" fillId="5" borderId="4" xfId="0" applyFont="1" applyFill="1" applyBorder="1" applyAlignment="1">
      <alignment horizontal="center" vertical="center"/>
    </xf>
    <xf numFmtId="0" fontId="1" fillId="0" borderId="0" xfId="65"/>
    <xf numFmtId="0" fontId="23" fillId="0" borderId="1" xfId="0" applyFont="1" applyFill="1" applyBorder="1" applyAlignment="1">
      <alignment horizontal="left" vertical="center"/>
    </xf>
    <xf numFmtId="0" fontId="3" fillId="0" borderId="1" xfId="0" applyFont="1" applyFill="1" applyBorder="1" applyAlignment="1">
      <alignment horizontal="left" vertical="center" indent="1"/>
    </xf>
    <xf numFmtId="14" fontId="28" fillId="0" borderId="0" xfId="0" applyNumberFormat="1" applyFont="1">
      <alignment vertical="center"/>
    </xf>
    <xf numFmtId="9" fontId="0" fillId="0" borderId="0" xfId="0" applyNumberFormat="1">
      <alignment vertical="center"/>
    </xf>
    <xf numFmtId="14" fontId="27" fillId="0" borderId="0" xfId="0" applyNumberFormat="1" applyFont="1">
      <alignment vertical="center"/>
    </xf>
    <xf numFmtId="3" fontId="27" fillId="0" borderId="0" xfId="0" applyNumberFormat="1" applyFont="1">
      <alignment vertical="center"/>
    </xf>
    <xf numFmtId="4" fontId="27" fillId="0" borderId="0" xfId="0" applyNumberFormat="1" applyFont="1">
      <alignment vertical="center"/>
    </xf>
    <xf numFmtId="0" fontId="27" fillId="0" borderId="0" xfId="0" applyFont="1">
      <alignment vertical="center"/>
    </xf>
    <xf numFmtId="183" fontId="20" fillId="0" borderId="0" xfId="53" applyNumberFormat="1"/>
    <xf numFmtId="179" fontId="0" fillId="0" borderId="0" xfId="0" applyNumberFormat="1">
      <alignment vertical="center"/>
    </xf>
    <xf numFmtId="2" fontId="27" fillId="0" borderId="0" xfId="0" applyNumberFormat="1" applyFont="1">
      <alignment vertical="center"/>
    </xf>
    <xf numFmtId="10" fontId="27" fillId="0" borderId="0" xfId="3" applyNumberFormat="1" applyFont="1" applyAlignment="1">
      <alignment vertical="center"/>
    </xf>
    <xf numFmtId="0" fontId="7" fillId="5" borderId="3" xfId="0" applyFont="1" applyFill="1" applyBorder="1" applyAlignment="1">
      <alignment horizontal="left" vertical="center"/>
    </xf>
    <xf numFmtId="0" fontId="7" fillId="0" borderId="3" xfId="0" applyFont="1" applyFill="1" applyBorder="1" applyAlignment="1">
      <alignment horizontal="left" vertical="center"/>
    </xf>
    <xf numFmtId="10" fontId="7" fillId="0" borderId="4" xfId="0" applyNumberFormat="1" applyFont="1" applyFill="1" applyBorder="1" applyAlignment="1">
      <alignment horizontal="right" vertical="center" wrapText="1" indent="1"/>
    </xf>
    <xf numFmtId="2" fontId="7" fillId="0" borderId="0" xfId="0" applyNumberFormat="1" applyFont="1" applyFill="1" applyBorder="1" applyAlignment="1">
      <alignment horizontal="right" vertical="center" wrapText="1" indent="2"/>
    </xf>
    <xf numFmtId="0" fontId="7" fillId="5" borderId="4" xfId="0" applyFont="1" applyFill="1" applyBorder="1" applyAlignment="1">
      <alignment horizontal="right" vertical="center" wrapText="1" indent="2"/>
    </xf>
    <xf numFmtId="0" fontId="3" fillId="0" borderId="0" xfId="0" applyFont="1" applyBorder="1" applyAlignment="1">
      <alignment horizontal="left" vertical="center"/>
    </xf>
    <xf numFmtId="0" fontId="33" fillId="0" borderId="1" xfId="0" applyFont="1" applyBorder="1" applyAlignment="1">
      <alignment horizontal="left" vertical="center"/>
    </xf>
    <xf numFmtId="0" fontId="33" fillId="0" borderId="0" xfId="0" applyFont="1" applyAlignment="1">
      <alignment vertical="center"/>
    </xf>
    <xf numFmtId="0" fontId="35" fillId="0" borderId="0" xfId="0" applyFont="1">
      <alignment vertical="center"/>
    </xf>
    <xf numFmtId="10" fontId="35" fillId="0" borderId="0" xfId="0" applyNumberFormat="1" applyFont="1">
      <alignment vertical="center"/>
    </xf>
    <xf numFmtId="0" fontId="3" fillId="0" borderId="9" xfId="0" applyFont="1" applyBorder="1" applyAlignment="1">
      <alignment horizontal="right" vertical="center"/>
    </xf>
    <xf numFmtId="10" fontId="3" fillId="0" borderId="0" xfId="0" applyNumberFormat="1" applyFont="1" applyAlignment="1">
      <alignment horizontal="right" vertical="center"/>
    </xf>
    <xf numFmtId="10" fontId="3" fillId="0" borderId="9" xfId="0" applyNumberFormat="1" applyFont="1" applyBorder="1" applyAlignment="1">
      <alignment horizontal="right" vertical="center"/>
    </xf>
    <xf numFmtId="10" fontId="3" fillId="0" borderId="4" xfId="0" applyNumberFormat="1" applyFont="1" applyBorder="1" applyAlignment="1">
      <alignment horizontal="right" vertical="center"/>
    </xf>
    <xf numFmtId="0" fontId="3" fillId="5" borderId="4" xfId="0" applyFont="1" applyFill="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36" fillId="0" borderId="0" xfId="0" applyFont="1">
      <alignment vertical="center"/>
    </xf>
    <xf numFmtId="0" fontId="23" fillId="0" borderId="0" xfId="0" applyFont="1" applyAlignment="1">
      <alignment vertical="center"/>
    </xf>
    <xf numFmtId="0" fontId="19" fillId="0" borderId="0" xfId="0" applyFont="1" applyAlignment="1">
      <alignment vertical="center"/>
    </xf>
    <xf numFmtId="0" fontId="3" fillId="0" borderId="15" xfId="0" applyFont="1" applyFill="1" applyBorder="1" applyAlignment="1">
      <alignment horizontal="center" vertical="center" wrapText="1"/>
    </xf>
    <xf numFmtId="0" fontId="3" fillId="0" borderId="0" xfId="0" applyFont="1" applyAlignment="1">
      <alignment horizontal="left"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1" xfId="0" applyFont="1" applyFill="1" applyBorder="1" applyAlignment="1">
      <alignment horizontal="left" vertical="center"/>
    </xf>
    <xf numFmtId="0" fontId="3" fillId="2" borderId="0" xfId="0" applyFont="1" applyFill="1" applyBorder="1" applyAlignment="1">
      <alignment horizontal="left" vertical="center"/>
    </xf>
    <xf numFmtId="0" fontId="3" fillId="2" borderId="2" xfId="0" applyFont="1" applyFill="1" applyBorder="1" applyAlignment="1">
      <alignment horizontal="left" vertical="center"/>
    </xf>
    <xf numFmtId="2" fontId="7" fillId="6" borderId="0" xfId="0" applyNumberFormat="1" applyFont="1" applyFill="1" applyBorder="1" applyAlignment="1">
      <alignment horizontal="right" vertical="center" wrapText="1" indent="2"/>
    </xf>
    <xf numFmtId="10" fontId="7" fillId="6" borderId="4" xfId="0" applyNumberFormat="1" applyFont="1" applyFill="1" applyBorder="1" applyAlignment="1">
      <alignment horizontal="right" vertical="center" wrapText="1" indent="1"/>
    </xf>
  </cellXfs>
  <cellStyles count="66">
    <cellStyle name="百分比" xfId="3" builtinId="5"/>
    <cellStyle name="常规" xfId="0" builtinId="0"/>
    <cellStyle name="常规 10" xfId="34"/>
    <cellStyle name="常规 11" xfId="35"/>
    <cellStyle name="常规 12" xfId="53"/>
    <cellStyle name="常规 13" xfId="65"/>
    <cellStyle name="常规 2" xfId="1"/>
    <cellStyle name="常规 3" xfId="7"/>
    <cellStyle name="常规 4" xfId="8"/>
    <cellStyle name="常规 5" xfId="9"/>
    <cellStyle name="常规 6" xfId="16"/>
    <cellStyle name="常规 7" xfId="17"/>
    <cellStyle name="常规 8" xfId="32"/>
    <cellStyle name="常规 9" xfId="33"/>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4" builtinId="8" hidden="1"/>
    <cellStyle name="超链接" xfId="56" builtinId="8" hidden="1"/>
    <cellStyle name="超链接" xfId="58" builtinId="8" hidden="1"/>
    <cellStyle name="超链接" xfId="60" builtinId="8"/>
    <cellStyle name="千位分隔 2" xfId="2"/>
    <cellStyle name="已访问的超链接" xfId="4" builtinId="9" hidden="1"/>
    <cellStyle name="已访问的超链接" xfId="5" builtinId="9" hidden="1"/>
    <cellStyle name="已访问的超链接" xfId="6"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0" builtinId="9" hidden="1"/>
    <cellStyle name="已访问的超链接" xfId="31"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2" builtinId="9" hidden="1"/>
    <cellStyle name="已访问的超链接" xfId="63" builtinId="9" hidden="1"/>
    <cellStyle name="已访问的超链接" xfId="64" builtinId="9" hidden="1"/>
  </cellStyles>
  <dxfs count="2">
    <dxf>
      <font>
        <color rgb="FFC00000"/>
      </font>
      <fill>
        <patternFill patternType="none">
          <bgColor auto="1"/>
        </patternFill>
      </fill>
    </dxf>
    <dxf>
      <font>
        <color rgb="FF00B050"/>
      </font>
      <fill>
        <patternFill patternType="none">
          <bgColor auto="1"/>
        </patternFill>
      </fill>
    </dxf>
  </dxfs>
  <tableStyles count="0" defaultTableStyle="TableStyleMedium2" defaultPivotStyle="PivotStyleLight16"/>
  <colors>
    <mruColors>
      <color rgb="FFE9D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工作表1!$B$1</c:f>
              <c:strCache>
                <c:ptCount val="1"/>
                <c:pt idx="0">
                  <c:v>销售面积（万平方米）</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numRef>
              <c:f>工作表1!$A$2:$A$53</c:f>
              <c:numCache>
                <c:formatCode>General</c:formatCode>
                <c:ptCount val="52"/>
                <c:pt idx="0">
                  <c:v>201401.0</c:v>
                </c:pt>
                <c:pt idx="1">
                  <c:v>201402.0</c:v>
                </c:pt>
                <c:pt idx="2">
                  <c:v>201403.0</c:v>
                </c:pt>
                <c:pt idx="3">
                  <c:v>201404.0</c:v>
                </c:pt>
                <c:pt idx="4">
                  <c:v>201405.0</c:v>
                </c:pt>
                <c:pt idx="5">
                  <c:v>201406.0</c:v>
                </c:pt>
                <c:pt idx="6">
                  <c:v>201407.0</c:v>
                </c:pt>
                <c:pt idx="7">
                  <c:v>201408.0</c:v>
                </c:pt>
                <c:pt idx="8">
                  <c:v>201409.0</c:v>
                </c:pt>
                <c:pt idx="9">
                  <c:v>201410.0</c:v>
                </c:pt>
                <c:pt idx="10">
                  <c:v>201411.0</c:v>
                </c:pt>
                <c:pt idx="11">
                  <c:v>201412.0</c:v>
                </c:pt>
                <c:pt idx="12">
                  <c:v>201501.0</c:v>
                </c:pt>
                <c:pt idx="13">
                  <c:v>201502.0</c:v>
                </c:pt>
                <c:pt idx="14">
                  <c:v>201503.0</c:v>
                </c:pt>
                <c:pt idx="15">
                  <c:v>201504.0</c:v>
                </c:pt>
                <c:pt idx="16">
                  <c:v>201505.0</c:v>
                </c:pt>
                <c:pt idx="17">
                  <c:v>201506.0</c:v>
                </c:pt>
                <c:pt idx="18">
                  <c:v>201507.0</c:v>
                </c:pt>
                <c:pt idx="19">
                  <c:v>201508.0</c:v>
                </c:pt>
                <c:pt idx="20">
                  <c:v>201509.0</c:v>
                </c:pt>
                <c:pt idx="21">
                  <c:v>201510.0</c:v>
                </c:pt>
                <c:pt idx="22">
                  <c:v>201511.0</c:v>
                </c:pt>
                <c:pt idx="23">
                  <c:v>201512.0</c:v>
                </c:pt>
                <c:pt idx="24">
                  <c:v>201601.0</c:v>
                </c:pt>
                <c:pt idx="25">
                  <c:v>201602.0</c:v>
                </c:pt>
                <c:pt idx="26">
                  <c:v>201603.0</c:v>
                </c:pt>
                <c:pt idx="27">
                  <c:v>201604.0</c:v>
                </c:pt>
                <c:pt idx="28">
                  <c:v>201605.0</c:v>
                </c:pt>
                <c:pt idx="29">
                  <c:v>201606.0</c:v>
                </c:pt>
                <c:pt idx="30">
                  <c:v>201607.0</c:v>
                </c:pt>
                <c:pt idx="31">
                  <c:v>201608.0</c:v>
                </c:pt>
                <c:pt idx="32">
                  <c:v>201609.0</c:v>
                </c:pt>
                <c:pt idx="33">
                  <c:v>201610.0</c:v>
                </c:pt>
                <c:pt idx="34">
                  <c:v>201611.0</c:v>
                </c:pt>
                <c:pt idx="35">
                  <c:v>201612.0</c:v>
                </c:pt>
                <c:pt idx="36">
                  <c:v>201701.0</c:v>
                </c:pt>
                <c:pt idx="37">
                  <c:v>201702.0</c:v>
                </c:pt>
                <c:pt idx="38">
                  <c:v>201703.0</c:v>
                </c:pt>
                <c:pt idx="39">
                  <c:v>201704.0</c:v>
                </c:pt>
                <c:pt idx="40">
                  <c:v>201705.0</c:v>
                </c:pt>
                <c:pt idx="41">
                  <c:v>201706.0</c:v>
                </c:pt>
                <c:pt idx="42">
                  <c:v>201707.0</c:v>
                </c:pt>
                <c:pt idx="43">
                  <c:v>201708.0</c:v>
                </c:pt>
                <c:pt idx="44">
                  <c:v>201709.0</c:v>
                </c:pt>
                <c:pt idx="45">
                  <c:v>201710.0</c:v>
                </c:pt>
                <c:pt idx="46">
                  <c:v>201711.0</c:v>
                </c:pt>
                <c:pt idx="47">
                  <c:v>201712.0</c:v>
                </c:pt>
                <c:pt idx="48">
                  <c:v>201801.0</c:v>
                </c:pt>
                <c:pt idx="49">
                  <c:v>201802.0</c:v>
                </c:pt>
                <c:pt idx="50">
                  <c:v>201803.0</c:v>
                </c:pt>
                <c:pt idx="51">
                  <c:v>201804.0</c:v>
                </c:pt>
              </c:numCache>
            </c:numRef>
          </c:cat>
          <c:val>
            <c:numRef>
              <c:f>工作表1!$B$2:$B$53</c:f>
              <c:numCache>
                <c:formatCode>0.0</c:formatCode>
                <c:ptCount val="52"/>
                <c:pt idx="0">
                  <c:v>194.6</c:v>
                </c:pt>
                <c:pt idx="1">
                  <c:v>99.3</c:v>
                </c:pt>
                <c:pt idx="2">
                  <c:v>121.1</c:v>
                </c:pt>
                <c:pt idx="3">
                  <c:v>109.3</c:v>
                </c:pt>
                <c:pt idx="4">
                  <c:v>122.9</c:v>
                </c:pt>
                <c:pt idx="5">
                  <c:v>174.0</c:v>
                </c:pt>
                <c:pt idx="6">
                  <c:v>136.7</c:v>
                </c:pt>
                <c:pt idx="7">
                  <c:v>140.3</c:v>
                </c:pt>
                <c:pt idx="8">
                  <c:v>165.6</c:v>
                </c:pt>
                <c:pt idx="9">
                  <c:v>190.6</c:v>
                </c:pt>
                <c:pt idx="10">
                  <c:v>145.2</c:v>
                </c:pt>
                <c:pt idx="11">
                  <c:v>206.8</c:v>
                </c:pt>
                <c:pt idx="12">
                  <c:v>196.0</c:v>
                </c:pt>
                <c:pt idx="13">
                  <c:v>75.6</c:v>
                </c:pt>
                <c:pt idx="14">
                  <c:v>124.1</c:v>
                </c:pt>
                <c:pt idx="15">
                  <c:v>146.3</c:v>
                </c:pt>
                <c:pt idx="16">
                  <c:v>165.1</c:v>
                </c:pt>
                <c:pt idx="17">
                  <c:v>195.5</c:v>
                </c:pt>
                <c:pt idx="18">
                  <c:v>181.5</c:v>
                </c:pt>
                <c:pt idx="19">
                  <c:v>171.6</c:v>
                </c:pt>
                <c:pt idx="20">
                  <c:v>184.2</c:v>
                </c:pt>
                <c:pt idx="21">
                  <c:v>187.4</c:v>
                </c:pt>
                <c:pt idx="22">
                  <c:v>192.8</c:v>
                </c:pt>
                <c:pt idx="23">
                  <c:v>247.0</c:v>
                </c:pt>
                <c:pt idx="24">
                  <c:v>186.4</c:v>
                </c:pt>
                <c:pt idx="25">
                  <c:v>119.6</c:v>
                </c:pt>
                <c:pt idx="26">
                  <c:v>239.8</c:v>
                </c:pt>
                <c:pt idx="27">
                  <c:v>264.2</c:v>
                </c:pt>
                <c:pt idx="28">
                  <c:v>267.5</c:v>
                </c:pt>
                <c:pt idx="29">
                  <c:v>326.4</c:v>
                </c:pt>
                <c:pt idx="30">
                  <c:v>207.7</c:v>
                </c:pt>
                <c:pt idx="31">
                  <c:v>162.1</c:v>
                </c:pt>
                <c:pt idx="32">
                  <c:v>213.4</c:v>
                </c:pt>
                <c:pt idx="33">
                  <c:v>347.8</c:v>
                </c:pt>
                <c:pt idx="34">
                  <c:v>258.8</c:v>
                </c:pt>
                <c:pt idx="35">
                  <c:v>166.7</c:v>
                </c:pt>
                <c:pt idx="36">
                  <c:v>352.9</c:v>
                </c:pt>
                <c:pt idx="37">
                  <c:v>235.8</c:v>
                </c:pt>
                <c:pt idx="38">
                  <c:v>399.5</c:v>
                </c:pt>
                <c:pt idx="39">
                  <c:v>289.8</c:v>
                </c:pt>
                <c:pt idx="40">
                  <c:v>242.0</c:v>
                </c:pt>
                <c:pt idx="41">
                  <c:v>348.4</c:v>
                </c:pt>
                <c:pt idx="42">
                  <c:v>249.1</c:v>
                </c:pt>
                <c:pt idx="43">
                  <c:v>273.9</c:v>
                </c:pt>
                <c:pt idx="44">
                  <c:v>272.9</c:v>
                </c:pt>
                <c:pt idx="45">
                  <c:v>247.8</c:v>
                </c:pt>
                <c:pt idx="46">
                  <c:v>229.6</c:v>
                </c:pt>
                <c:pt idx="47">
                  <c:v>453.2</c:v>
                </c:pt>
                <c:pt idx="48">
                  <c:v>444.4</c:v>
                </c:pt>
                <c:pt idx="49">
                  <c:v>240.2</c:v>
                </c:pt>
                <c:pt idx="50">
                  <c:v>363.7</c:v>
                </c:pt>
                <c:pt idx="51">
                  <c:v>257.6</c:v>
                </c:pt>
              </c:numCache>
            </c:numRef>
          </c:val>
        </c:ser>
        <c:dLbls>
          <c:showLegendKey val="0"/>
          <c:showVal val="0"/>
          <c:showCatName val="0"/>
          <c:showSerName val="0"/>
          <c:showPercent val="0"/>
          <c:showBubbleSize val="0"/>
        </c:dLbls>
        <c:gapWidth val="150"/>
        <c:axId val="-1038415456"/>
        <c:axId val="-951450896"/>
      </c:barChart>
      <c:lineChart>
        <c:grouping val="standard"/>
        <c:varyColors val="0"/>
        <c:ser>
          <c:idx val="1"/>
          <c:order val="1"/>
          <c:tx>
            <c:strRef>
              <c:f>工作表1!$C$1</c:f>
              <c:strCache>
                <c:ptCount val="1"/>
                <c:pt idx="0">
                  <c:v>销售面积同比增速</c:v>
                </c:pt>
              </c:strCache>
            </c:strRef>
          </c:tx>
          <c:spPr>
            <a:ln w="15875" cap="rnd">
              <a:solidFill>
                <a:schemeClr val="accent2"/>
              </a:solidFill>
              <a:round/>
            </a:ln>
            <a:effectLst/>
          </c:spPr>
          <c:marker>
            <c:symbol val="none"/>
          </c:marker>
          <c:cat>
            <c:numRef>
              <c:f>工作表1!$A$2:$A$53</c:f>
              <c:numCache>
                <c:formatCode>General</c:formatCode>
                <c:ptCount val="52"/>
                <c:pt idx="0">
                  <c:v>201401.0</c:v>
                </c:pt>
                <c:pt idx="1">
                  <c:v>201402.0</c:v>
                </c:pt>
                <c:pt idx="2">
                  <c:v>201403.0</c:v>
                </c:pt>
                <c:pt idx="3">
                  <c:v>201404.0</c:v>
                </c:pt>
                <c:pt idx="4">
                  <c:v>201405.0</c:v>
                </c:pt>
                <c:pt idx="5">
                  <c:v>201406.0</c:v>
                </c:pt>
                <c:pt idx="6">
                  <c:v>201407.0</c:v>
                </c:pt>
                <c:pt idx="7">
                  <c:v>201408.0</c:v>
                </c:pt>
                <c:pt idx="8">
                  <c:v>201409.0</c:v>
                </c:pt>
                <c:pt idx="9">
                  <c:v>201410.0</c:v>
                </c:pt>
                <c:pt idx="10">
                  <c:v>201411.0</c:v>
                </c:pt>
                <c:pt idx="11">
                  <c:v>201412.0</c:v>
                </c:pt>
                <c:pt idx="12">
                  <c:v>201501.0</c:v>
                </c:pt>
                <c:pt idx="13">
                  <c:v>201502.0</c:v>
                </c:pt>
                <c:pt idx="14">
                  <c:v>201503.0</c:v>
                </c:pt>
                <c:pt idx="15">
                  <c:v>201504.0</c:v>
                </c:pt>
                <c:pt idx="16">
                  <c:v>201505.0</c:v>
                </c:pt>
                <c:pt idx="17">
                  <c:v>201506.0</c:v>
                </c:pt>
                <c:pt idx="18">
                  <c:v>201507.0</c:v>
                </c:pt>
                <c:pt idx="19">
                  <c:v>201508.0</c:v>
                </c:pt>
                <c:pt idx="20">
                  <c:v>201509.0</c:v>
                </c:pt>
                <c:pt idx="21">
                  <c:v>201510.0</c:v>
                </c:pt>
                <c:pt idx="22">
                  <c:v>201511.0</c:v>
                </c:pt>
                <c:pt idx="23">
                  <c:v>201512.0</c:v>
                </c:pt>
                <c:pt idx="24">
                  <c:v>201601.0</c:v>
                </c:pt>
                <c:pt idx="25">
                  <c:v>201602.0</c:v>
                </c:pt>
                <c:pt idx="26">
                  <c:v>201603.0</c:v>
                </c:pt>
                <c:pt idx="27">
                  <c:v>201604.0</c:v>
                </c:pt>
                <c:pt idx="28">
                  <c:v>201605.0</c:v>
                </c:pt>
                <c:pt idx="29">
                  <c:v>201606.0</c:v>
                </c:pt>
                <c:pt idx="30">
                  <c:v>201607.0</c:v>
                </c:pt>
                <c:pt idx="31">
                  <c:v>201608.0</c:v>
                </c:pt>
                <c:pt idx="32">
                  <c:v>201609.0</c:v>
                </c:pt>
                <c:pt idx="33">
                  <c:v>201610.0</c:v>
                </c:pt>
                <c:pt idx="34">
                  <c:v>201611.0</c:v>
                </c:pt>
                <c:pt idx="35">
                  <c:v>201612.0</c:v>
                </c:pt>
                <c:pt idx="36">
                  <c:v>201701.0</c:v>
                </c:pt>
                <c:pt idx="37">
                  <c:v>201702.0</c:v>
                </c:pt>
                <c:pt idx="38">
                  <c:v>201703.0</c:v>
                </c:pt>
                <c:pt idx="39">
                  <c:v>201704.0</c:v>
                </c:pt>
                <c:pt idx="40">
                  <c:v>201705.0</c:v>
                </c:pt>
                <c:pt idx="41">
                  <c:v>201706.0</c:v>
                </c:pt>
                <c:pt idx="42">
                  <c:v>201707.0</c:v>
                </c:pt>
                <c:pt idx="43">
                  <c:v>201708.0</c:v>
                </c:pt>
                <c:pt idx="44">
                  <c:v>201709.0</c:v>
                </c:pt>
                <c:pt idx="45">
                  <c:v>201710.0</c:v>
                </c:pt>
                <c:pt idx="46">
                  <c:v>201711.0</c:v>
                </c:pt>
                <c:pt idx="47">
                  <c:v>201712.0</c:v>
                </c:pt>
                <c:pt idx="48">
                  <c:v>201801.0</c:v>
                </c:pt>
                <c:pt idx="49">
                  <c:v>201802.0</c:v>
                </c:pt>
                <c:pt idx="50">
                  <c:v>201803.0</c:v>
                </c:pt>
                <c:pt idx="51">
                  <c:v>201804.0</c:v>
                </c:pt>
              </c:numCache>
            </c:numRef>
          </c:cat>
          <c:val>
            <c:numRef>
              <c:f>工作表1!$C$2:$C$53</c:f>
              <c:numCache>
                <c:formatCode>0.00%</c:formatCode>
                <c:ptCount val="52"/>
                <c:pt idx="0">
                  <c:v>0.207945375543141</c:v>
                </c:pt>
                <c:pt idx="1">
                  <c:v>0.193509615384615</c:v>
                </c:pt>
                <c:pt idx="2">
                  <c:v>-0.0479559748427674</c:v>
                </c:pt>
                <c:pt idx="3">
                  <c:v>-0.012646793134598</c:v>
                </c:pt>
                <c:pt idx="4">
                  <c:v>0.00244698205546512</c:v>
                </c:pt>
                <c:pt idx="5">
                  <c:v>0.559139784946237</c:v>
                </c:pt>
                <c:pt idx="6">
                  <c:v>0.156514382402707</c:v>
                </c:pt>
                <c:pt idx="7">
                  <c:v>0.0548872180451128</c:v>
                </c:pt>
                <c:pt idx="8">
                  <c:v>0.263157894736842</c:v>
                </c:pt>
                <c:pt idx="9">
                  <c:v>0.136553369111509</c:v>
                </c:pt>
                <c:pt idx="10">
                  <c:v>0.141509433962264</c:v>
                </c:pt>
                <c:pt idx="11">
                  <c:v>1.118852459016394</c:v>
                </c:pt>
                <c:pt idx="12">
                  <c:v>0.0071942446043165</c:v>
                </c:pt>
                <c:pt idx="13">
                  <c:v>-0.238670694864048</c:v>
                </c:pt>
                <c:pt idx="14">
                  <c:v>0.0247729149463254</c:v>
                </c:pt>
                <c:pt idx="15">
                  <c:v>0.338517840805124</c:v>
                </c:pt>
                <c:pt idx="16">
                  <c:v>0.343368592351505</c:v>
                </c:pt>
                <c:pt idx="17">
                  <c:v>0.123563218390805</c:v>
                </c:pt>
                <c:pt idx="18">
                  <c:v>0.327724945135333</c:v>
                </c:pt>
                <c:pt idx="19">
                  <c:v>0.223093371347113</c:v>
                </c:pt>
                <c:pt idx="20">
                  <c:v>0.11231884057971</c:v>
                </c:pt>
                <c:pt idx="21">
                  <c:v>-0.0167890870933892</c:v>
                </c:pt>
                <c:pt idx="22">
                  <c:v>0.327823691460055</c:v>
                </c:pt>
                <c:pt idx="23">
                  <c:v>0.194390715667311</c:v>
                </c:pt>
                <c:pt idx="24">
                  <c:v>-0.0489795918367346</c:v>
                </c:pt>
                <c:pt idx="25">
                  <c:v>0.582010582010582</c:v>
                </c:pt>
                <c:pt idx="26">
                  <c:v>0.932312651087833</c:v>
                </c:pt>
                <c:pt idx="27">
                  <c:v>0.805878332194121</c:v>
                </c:pt>
                <c:pt idx="28">
                  <c:v>0.62023016353725</c:v>
                </c:pt>
                <c:pt idx="29">
                  <c:v>0.669565217391304</c:v>
                </c:pt>
                <c:pt idx="30">
                  <c:v>0.14435261707989</c:v>
                </c:pt>
                <c:pt idx="31">
                  <c:v>-0.0553613053613053</c:v>
                </c:pt>
                <c:pt idx="32">
                  <c:v>0.158523344191097</c:v>
                </c:pt>
                <c:pt idx="33">
                  <c:v>0.855923159018143</c:v>
                </c:pt>
                <c:pt idx="34">
                  <c:v>0.342323651452282</c:v>
                </c:pt>
                <c:pt idx="35">
                  <c:v>-0.325101214574899</c:v>
                </c:pt>
                <c:pt idx="36">
                  <c:v>0.893240343347639</c:v>
                </c:pt>
                <c:pt idx="37">
                  <c:v>0.971571906354515</c:v>
                </c:pt>
                <c:pt idx="38">
                  <c:v>0.665971643035863</c:v>
                </c:pt>
                <c:pt idx="39">
                  <c:v>0.0968962906888722</c:v>
                </c:pt>
                <c:pt idx="40">
                  <c:v>-0.0953271028037383</c:v>
                </c:pt>
                <c:pt idx="41">
                  <c:v>0.0674019607843137</c:v>
                </c:pt>
                <c:pt idx="42">
                  <c:v>0.199325950890708</c:v>
                </c:pt>
                <c:pt idx="43">
                  <c:v>0.689697717458359</c:v>
                </c:pt>
                <c:pt idx="44">
                  <c:v>0.278819119025304</c:v>
                </c:pt>
                <c:pt idx="45">
                  <c:v>-0.287521564117309</c:v>
                </c:pt>
                <c:pt idx="46">
                  <c:v>-0.112828438948995</c:v>
                </c:pt>
                <c:pt idx="47">
                  <c:v>1.718656268746251</c:v>
                </c:pt>
                <c:pt idx="48">
                  <c:v>0.259280249362426</c:v>
                </c:pt>
                <c:pt idx="49">
                  <c:v>0.0186598812553009</c:v>
                </c:pt>
                <c:pt idx="50">
                  <c:v>-0.0896120150187735</c:v>
                </c:pt>
                <c:pt idx="51">
                  <c:v>-0.111111111111111</c:v>
                </c:pt>
              </c:numCache>
            </c:numRef>
          </c:val>
          <c:smooth val="0"/>
        </c:ser>
        <c:dLbls>
          <c:showLegendKey val="0"/>
          <c:showVal val="0"/>
          <c:showCatName val="0"/>
          <c:showSerName val="0"/>
          <c:showPercent val="0"/>
          <c:showBubbleSize val="0"/>
        </c:dLbls>
        <c:marker val="1"/>
        <c:smooth val="0"/>
        <c:axId val="-951691504"/>
        <c:axId val="-951310048"/>
      </c:lineChart>
      <c:catAx>
        <c:axId val="-103841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50000"/>
                    <a:lumOff val="50000"/>
                  </a:schemeClr>
                </a:solidFill>
                <a:latin typeface="+mn-lt"/>
                <a:ea typeface="+mn-ea"/>
                <a:cs typeface="+mn-cs"/>
              </a:defRPr>
            </a:pPr>
            <a:endParaRPr lang="zh-CN"/>
          </a:p>
        </c:txPr>
        <c:crossAx val="-951450896"/>
        <c:crosses val="autoZero"/>
        <c:auto val="1"/>
        <c:lblAlgn val="ctr"/>
        <c:lblOffset val="100"/>
        <c:noMultiLvlLbl val="0"/>
      </c:catAx>
      <c:valAx>
        <c:axId val="-9514508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1038415456"/>
        <c:crosses val="autoZero"/>
        <c:crossBetween val="between"/>
      </c:valAx>
      <c:valAx>
        <c:axId val="-9513100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951691504"/>
        <c:crosses val="max"/>
        <c:crossBetween val="between"/>
      </c:valAx>
      <c:catAx>
        <c:axId val="-951691504"/>
        <c:scaling>
          <c:orientation val="minMax"/>
        </c:scaling>
        <c:delete val="1"/>
        <c:axPos val="b"/>
        <c:numFmt formatCode="General" sourceLinked="1"/>
        <c:majorTickMark val="none"/>
        <c:minorTickMark val="none"/>
        <c:tickLblPos val="nextTo"/>
        <c:crossAx val="-95131004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工作表1!$D$1</c:f>
              <c:strCache>
                <c:ptCount val="1"/>
                <c:pt idx="0">
                  <c:v>销售金额（亿元）</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numRef>
              <c:f>工作表1!$A$2:$A$53</c:f>
              <c:numCache>
                <c:formatCode>General</c:formatCode>
                <c:ptCount val="52"/>
                <c:pt idx="0">
                  <c:v>201401.0</c:v>
                </c:pt>
                <c:pt idx="1">
                  <c:v>201402.0</c:v>
                </c:pt>
                <c:pt idx="2">
                  <c:v>201403.0</c:v>
                </c:pt>
                <c:pt idx="3">
                  <c:v>201404.0</c:v>
                </c:pt>
                <c:pt idx="4">
                  <c:v>201405.0</c:v>
                </c:pt>
                <c:pt idx="5">
                  <c:v>201406.0</c:v>
                </c:pt>
                <c:pt idx="6">
                  <c:v>201407.0</c:v>
                </c:pt>
                <c:pt idx="7">
                  <c:v>201408.0</c:v>
                </c:pt>
                <c:pt idx="8">
                  <c:v>201409.0</c:v>
                </c:pt>
                <c:pt idx="9">
                  <c:v>201410.0</c:v>
                </c:pt>
                <c:pt idx="10">
                  <c:v>201411.0</c:v>
                </c:pt>
                <c:pt idx="11">
                  <c:v>201412.0</c:v>
                </c:pt>
                <c:pt idx="12">
                  <c:v>201501.0</c:v>
                </c:pt>
                <c:pt idx="13">
                  <c:v>201502.0</c:v>
                </c:pt>
                <c:pt idx="14">
                  <c:v>201503.0</c:v>
                </c:pt>
                <c:pt idx="15">
                  <c:v>201504.0</c:v>
                </c:pt>
                <c:pt idx="16">
                  <c:v>201505.0</c:v>
                </c:pt>
                <c:pt idx="17">
                  <c:v>201506.0</c:v>
                </c:pt>
                <c:pt idx="18">
                  <c:v>201507.0</c:v>
                </c:pt>
                <c:pt idx="19">
                  <c:v>201508.0</c:v>
                </c:pt>
                <c:pt idx="20">
                  <c:v>201509.0</c:v>
                </c:pt>
                <c:pt idx="21">
                  <c:v>201510.0</c:v>
                </c:pt>
                <c:pt idx="22">
                  <c:v>201511.0</c:v>
                </c:pt>
                <c:pt idx="23">
                  <c:v>201512.0</c:v>
                </c:pt>
                <c:pt idx="24">
                  <c:v>201601.0</c:v>
                </c:pt>
                <c:pt idx="25">
                  <c:v>201602.0</c:v>
                </c:pt>
                <c:pt idx="26">
                  <c:v>201603.0</c:v>
                </c:pt>
                <c:pt idx="27">
                  <c:v>201604.0</c:v>
                </c:pt>
                <c:pt idx="28">
                  <c:v>201605.0</c:v>
                </c:pt>
                <c:pt idx="29">
                  <c:v>201606.0</c:v>
                </c:pt>
                <c:pt idx="30">
                  <c:v>201607.0</c:v>
                </c:pt>
                <c:pt idx="31">
                  <c:v>201608.0</c:v>
                </c:pt>
                <c:pt idx="32">
                  <c:v>201609.0</c:v>
                </c:pt>
                <c:pt idx="33">
                  <c:v>201610.0</c:v>
                </c:pt>
                <c:pt idx="34">
                  <c:v>201611.0</c:v>
                </c:pt>
                <c:pt idx="35">
                  <c:v>201612.0</c:v>
                </c:pt>
                <c:pt idx="36">
                  <c:v>201701.0</c:v>
                </c:pt>
                <c:pt idx="37">
                  <c:v>201702.0</c:v>
                </c:pt>
                <c:pt idx="38">
                  <c:v>201703.0</c:v>
                </c:pt>
                <c:pt idx="39">
                  <c:v>201704.0</c:v>
                </c:pt>
                <c:pt idx="40">
                  <c:v>201705.0</c:v>
                </c:pt>
                <c:pt idx="41">
                  <c:v>201706.0</c:v>
                </c:pt>
                <c:pt idx="42">
                  <c:v>201707.0</c:v>
                </c:pt>
                <c:pt idx="43">
                  <c:v>201708.0</c:v>
                </c:pt>
                <c:pt idx="44">
                  <c:v>201709.0</c:v>
                </c:pt>
                <c:pt idx="45">
                  <c:v>201710.0</c:v>
                </c:pt>
                <c:pt idx="46">
                  <c:v>201711.0</c:v>
                </c:pt>
                <c:pt idx="47">
                  <c:v>201712.0</c:v>
                </c:pt>
                <c:pt idx="48">
                  <c:v>201801.0</c:v>
                </c:pt>
                <c:pt idx="49">
                  <c:v>201802.0</c:v>
                </c:pt>
                <c:pt idx="50">
                  <c:v>201803.0</c:v>
                </c:pt>
                <c:pt idx="51">
                  <c:v>201804.0</c:v>
                </c:pt>
              </c:numCache>
            </c:numRef>
          </c:cat>
          <c:val>
            <c:numRef>
              <c:f>工作表1!$D$2:$D$53</c:f>
              <c:numCache>
                <c:formatCode>0.0</c:formatCode>
                <c:ptCount val="52"/>
                <c:pt idx="0">
                  <c:v>276.5</c:v>
                </c:pt>
                <c:pt idx="1">
                  <c:v>121.5</c:v>
                </c:pt>
                <c:pt idx="2">
                  <c:v>144.3</c:v>
                </c:pt>
                <c:pt idx="3">
                  <c:v>127.5</c:v>
                </c:pt>
                <c:pt idx="4">
                  <c:v>145.4</c:v>
                </c:pt>
                <c:pt idx="5">
                  <c:v>193.9</c:v>
                </c:pt>
                <c:pt idx="6">
                  <c:v>133.2</c:v>
                </c:pt>
                <c:pt idx="7">
                  <c:v>152.4</c:v>
                </c:pt>
                <c:pt idx="8">
                  <c:v>195.9</c:v>
                </c:pt>
                <c:pt idx="9">
                  <c:v>220.9</c:v>
                </c:pt>
                <c:pt idx="10">
                  <c:v>189.6</c:v>
                </c:pt>
                <c:pt idx="11">
                  <c:v>250.3</c:v>
                </c:pt>
                <c:pt idx="12">
                  <c:v>232.1</c:v>
                </c:pt>
                <c:pt idx="13">
                  <c:v>83.9</c:v>
                </c:pt>
                <c:pt idx="14">
                  <c:v>147.4</c:v>
                </c:pt>
                <c:pt idx="15">
                  <c:v>177.6</c:v>
                </c:pt>
                <c:pt idx="16">
                  <c:v>206.7</c:v>
                </c:pt>
                <c:pt idx="17">
                  <c:v>251.9</c:v>
                </c:pt>
                <c:pt idx="18">
                  <c:v>238.5</c:v>
                </c:pt>
                <c:pt idx="19">
                  <c:v>222.5</c:v>
                </c:pt>
                <c:pt idx="20">
                  <c:v>244.2</c:v>
                </c:pt>
                <c:pt idx="21">
                  <c:v>236.5</c:v>
                </c:pt>
                <c:pt idx="22">
                  <c:v>241.1</c:v>
                </c:pt>
                <c:pt idx="23">
                  <c:v>332.4</c:v>
                </c:pt>
                <c:pt idx="24">
                  <c:v>255.9</c:v>
                </c:pt>
                <c:pt idx="25">
                  <c:v>160.3</c:v>
                </c:pt>
                <c:pt idx="26">
                  <c:v>336.1</c:v>
                </c:pt>
                <c:pt idx="27">
                  <c:v>356.2</c:v>
                </c:pt>
                <c:pt idx="28">
                  <c:v>363.8</c:v>
                </c:pt>
                <c:pt idx="29">
                  <c:v>424.0</c:v>
                </c:pt>
                <c:pt idx="30">
                  <c:v>274.4</c:v>
                </c:pt>
                <c:pt idx="31">
                  <c:v>200.1</c:v>
                </c:pt>
                <c:pt idx="32">
                  <c:v>253.8</c:v>
                </c:pt>
                <c:pt idx="33">
                  <c:v>489.9</c:v>
                </c:pt>
                <c:pt idx="34">
                  <c:v>294.7</c:v>
                </c:pt>
                <c:pt idx="35">
                  <c:v>234.1</c:v>
                </c:pt>
                <c:pt idx="36">
                  <c:v>481.2</c:v>
                </c:pt>
                <c:pt idx="37">
                  <c:v>385.1</c:v>
                </c:pt>
                <c:pt idx="38">
                  <c:v>636.4</c:v>
                </c:pt>
                <c:pt idx="39">
                  <c:v>418.9</c:v>
                </c:pt>
                <c:pt idx="40">
                  <c:v>358.9</c:v>
                </c:pt>
                <c:pt idx="41">
                  <c:v>491.3</c:v>
                </c:pt>
                <c:pt idx="42">
                  <c:v>355.6</c:v>
                </c:pt>
                <c:pt idx="43">
                  <c:v>370.4</c:v>
                </c:pt>
                <c:pt idx="44">
                  <c:v>463.2</c:v>
                </c:pt>
                <c:pt idx="45">
                  <c:v>367.9</c:v>
                </c:pt>
                <c:pt idx="46">
                  <c:v>347.5</c:v>
                </c:pt>
                <c:pt idx="47">
                  <c:v>622.3</c:v>
                </c:pt>
                <c:pt idx="48">
                  <c:v>679.8</c:v>
                </c:pt>
                <c:pt idx="49">
                  <c:v>356.0</c:v>
                </c:pt>
                <c:pt idx="50">
                  <c:v>506.8</c:v>
                </c:pt>
                <c:pt idx="51">
                  <c:v>418.9</c:v>
                </c:pt>
              </c:numCache>
            </c:numRef>
          </c:val>
        </c:ser>
        <c:dLbls>
          <c:showLegendKey val="0"/>
          <c:showVal val="0"/>
          <c:showCatName val="0"/>
          <c:showSerName val="0"/>
          <c:showPercent val="0"/>
          <c:showBubbleSize val="0"/>
        </c:dLbls>
        <c:gapWidth val="150"/>
        <c:axId val="-920446608"/>
        <c:axId val="-608539408"/>
      </c:barChart>
      <c:lineChart>
        <c:grouping val="standard"/>
        <c:varyColors val="0"/>
        <c:ser>
          <c:idx val="0"/>
          <c:order val="0"/>
          <c:tx>
            <c:strRef>
              <c:f>工作表1!$E$1</c:f>
              <c:strCache>
                <c:ptCount val="1"/>
                <c:pt idx="0">
                  <c:v>销售金额同比增速</c:v>
                </c:pt>
              </c:strCache>
            </c:strRef>
          </c:tx>
          <c:spPr>
            <a:ln w="15875" cap="rnd">
              <a:solidFill>
                <a:schemeClr val="accent1"/>
              </a:solidFill>
              <a:round/>
            </a:ln>
            <a:effectLst/>
          </c:spPr>
          <c:marker>
            <c:symbol val="none"/>
          </c:marker>
          <c:cat>
            <c:numRef>
              <c:f>工作表1!$A$2:$A$53</c:f>
              <c:numCache>
                <c:formatCode>General</c:formatCode>
                <c:ptCount val="52"/>
                <c:pt idx="0">
                  <c:v>201401.0</c:v>
                </c:pt>
                <c:pt idx="1">
                  <c:v>201402.0</c:v>
                </c:pt>
                <c:pt idx="2">
                  <c:v>201403.0</c:v>
                </c:pt>
                <c:pt idx="3">
                  <c:v>201404.0</c:v>
                </c:pt>
                <c:pt idx="4">
                  <c:v>201405.0</c:v>
                </c:pt>
                <c:pt idx="5">
                  <c:v>201406.0</c:v>
                </c:pt>
                <c:pt idx="6">
                  <c:v>201407.0</c:v>
                </c:pt>
                <c:pt idx="7">
                  <c:v>201408.0</c:v>
                </c:pt>
                <c:pt idx="8">
                  <c:v>201409.0</c:v>
                </c:pt>
                <c:pt idx="9">
                  <c:v>201410.0</c:v>
                </c:pt>
                <c:pt idx="10">
                  <c:v>201411.0</c:v>
                </c:pt>
                <c:pt idx="11">
                  <c:v>201412.0</c:v>
                </c:pt>
                <c:pt idx="12">
                  <c:v>201501.0</c:v>
                </c:pt>
                <c:pt idx="13">
                  <c:v>201502.0</c:v>
                </c:pt>
                <c:pt idx="14">
                  <c:v>201503.0</c:v>
                </c:pt>
                <c:pt idx="15">
                  <c:v>201504.0</c:v>
                </c:pt>
                <c:pt idx="16">
                  <c:v>201505.0</c:v>
                </c:pt>
                <c:pt idx="17">
                  <c:v>201506.0</c:v>
                </c:pt>
                <c:pt idx="18">
                  <c:v>201507.0</c:v>
                </c:pt>
                <c:pt idx="19">
                  <c:v>201508.0</c:v>
                </c:pt>
                <c:pt idx="20">
                  <c:v>201509.0</c:v>
                </c:pt>
                <c:pt idx="21">
                  <c:v>201510.0</c:v>
                </c:pt>
                <c:pt idx="22">
                  <c:v>201511.0</c:v>
                </c:pt>
                <c:pt idx="23">
                  <c:v>201512.0</c:v>
                </c:pt>
                <c:pt idx="24">
                  <c:v>201601.0</c:v>
                </c:pt>
                <c:pt idx="25">
                  <c:v>201602.0</c:v>
                </c:pt>
                <c:pt idx="26">
                  <c:v>201603.0</c:v>
                </c:pt>
                <c:pt idx="27">
                  <c:v>201604.0</c:v>
                </c:pt>
                <c:pt idx="28">
                  <c:v>201605.0</c:v>
                </c:pt>
                <c:pt idx="29">
                  <c:v>201606.0</c:v>
                </c:pt>
                <c:pt idx="30">
                  <c:v>201607.0</c:v>
                </c:pt>
                <c:pt idx="31">
                  <c:v>201608.0</c:v>
                </c:pt>
                <c:pt idx="32">
                  <c:v>201609.0</c:v>
                </c:pt>
                <c:pt idx="33">
                  <c:v>201610.0</c:v>
                </c:pt>
                <c:pt idx="34">
                  <c:v>201611.0</c:v>
                </c:pt>
                <c:pt idx="35">
                  <c:v>201612.0</c:v>
                </c:pt>
                <c:pt idx="36">
                  <c:v>201701.0</c:v>
                </c:pt>
                <c:pt idx="37">
                  <c:v>201702.0</c:v>
                </c:pt>
                <c:pt idx="38">
                  <c:v>201703.0</c:v>
                </c:pt>
                <c:pt idx="39">
                  <c:v>201704.0</c:v>
                </c:pt>
                <c:pt idx="40">
                  <c:v>201705.0</c:v>
                </c:pt>
                <c:pt idx="41">
                  <c:v>201706.0</c:v>
                </c:pt>
                <c:pt idx="42">
                  <c:v>201707.0</c:v>
                </c:pt>
                <c:pt idx="43">
                  <c:v>201708.0</c:v>
                </c:pt>
                <c:pt idx="44">
                  <c:v>201709.0</c:v>
                </c:pt>
                <c:pt idx="45">
                  <c:v>201710.0</c:v>
                </c:pt>
                <c:pt idx="46">
                  <c:v>201711.0</c:v>
                </c:pt>
                <c:pt idx="47">
                  <c:v>201712.0</c:v>
                </c:pt>
                <c:pt idx="48">
                  <c:v>201801.0</c:v>
                </c:pt>
                <c:pt idx="49">
                  <c:v>201802.0</c:v>
                </c:pt>
                <c:pt idx="50">
                  <c:v>201803.0</c:v>
                </c:pt>
                <c:pt idx="51">
                  <c:v>201804.0</c:v>
                </c:pt>
              </c:numCache>
            </c:numRef>
          </c:cat>
          <c:val>
            <c:numRef>
              <c:f>工作表1!$E$2:$E$53</c:f>
              <c:numCache>
                <c:formatCode>0.00%</c:formatCode>
                <c:ptCount val="52"/>
                <c:pt idx="0">
                  <c:v>0.449921342422653</c:v>
                </c:pt>
                <c:pt idx="1">
                  <c:v>0.296691568836713</c:v>
                </c:pt>
                <c:pt idx="2">
                  <c:v>-0.050657894736842</c:v>
                </c:pt>
                <c:pt idx="3">
                  <c:v>0.0298869143780291</c:v>
                </c:pt>
                <c:pt idx="4">
                  <c:v>0.0268361581920904</c:v>
                </c:pt>
                <c:pt idx="5">
                  <c:v>0.437361008154188</c:v>
                </c:pt>
                <c:pt idx="6">
                  <c:v>-0.0465282748747315</c:v>
                </c:pt>
                <c:pt idx="7">
                  <c:v>-0.0026178010471205</c:v>
                </c:pt>
                <c:pt idx="8">
                  <c:v>0.258188824662813</c:v>
                </c:pt>
                <c:pt idx="9">
                  <c:v>0.273198847262248</c:v>
                </c:pt>
                <c:pt idx="10">
                  <c:v>0.35042735042735</c:v>
                </c:pt>
                <c:pt idx="11">
                  <c:v>1.285844748858448</c:v>
                </c:pt>
                <c:pt idx="12">
                  <c:v>-0.160578661844485</c:v>
                </c:pt>
                <c:pt idx="13">
                  <c:v>-0.309465020576132</c:v>
                </c:pt>
                <c:pt idx="14">
                  <c:v>0.0214830214830215</c:v>
                </c:pt>
                <c:pt idx="15">
                  <c:v>0.392941176470588</c:v>
                </c:pt>
                <c:pt idx="16">
                  <c:v>0.421595598349381</c:v>
                </c:pt>
                <c:pt idx="17">
                  <c:v>0.299123259412068</c:v>
                </c:pt>
                <c:pt idx="18">
                  <c:v>0.790540540540541</c:v>
                </c:pt>
                <c:pt idx="19">
                  <c:v>0.45997375328084</c:v>
                </c:pt>
                <c:pt idx="20">
                  <c:v>0.246554364471669</c:v>
                </c:pt>
                <c:pt idx="21">
                  <c:v>0.0706201901312811</c:v>
                </c:pt>
                <c:pt idx="22">
                  <c:v>0.27162447257384</c:v>
                </c:pt>
                <c:pt idx="23">
                  <c:v>0.328006392329205</c:v>
                </c:pt>
                <c:pt idx="24">
                  <c:v>0.102542007755278</c:v>
                </c:pt>
                <c:pt idx="25">
                  <c:v>0.910607866507747</c:v>
                </c:pt>
                <c:pt idx="26">
                  <c:v>1.280189959294437</c:v>
                </c:pt>
                <c:pt idx="27">
                  <c:v>1.005630630630631</c:v>
                </c:pt>
                <c:pt idx="28">
                  <c:v>0.76003870343493</c:v>
                </c:pt>
                <c:pt idx="29">
                  <c:v>0.683207622072251</c:v>
                </c:pt>
                <c:pt idx="30">
                  <c:v>0.150524109014675</c:v>
                </c:pt>
                <c:pt idx="31">
                  <c:v>-0.100674157303371</c:v>
                </c:pt>
                <c:pt idx="32">
                  <c:v>0.0393120393120394</c:v>
                </c:pt>
                <c:pt idx="33">
                  <c:v>1.071458773784355</c:v>
                </c:pt>
                <c:pt idx="34">
                  <c:v>0.222314392368312</c:v>
                </c:pt>
                <c:pt idx="35">
                  <c:v>-0.295728038507822</c:v>
                </c:pt>
                <c:pt idx="36">
                  <c:v>0.88042203985932</c:v>
                </c:pt>
                <c:pt idx="37">
                  <c:v>1.402370555208983</c:v>
                </c:pt>
                <c:pt idx="38">
                  <c:v>0.893484082118417</c:v>
                </c:pt>
                <c:pt idx="39">
                  <c:v>0.176024705221786</c:v>
                </c:pt>
                <c:pt idx="40">
                  <c:v>-0.0134689389774603</c:v>
                </c:pt>
                <c:pt idx="41">
                  <c:v>0.15872641509434</c:v>
                </c:pt>
                <c:pt idx="42">
                  <c:v>0.295918367346939</c:v>
                </c:pt>
                <c:pt idx="43">
                  <c:v>0.851074462768615</c:v>
                </c:pt>
                <c:pt idx="44">
                  <c:v>0.825059101654846</c:v>
                </c:pt>
                <c:pt idx="45">
                  <c:v>-0.24903041437028</c:v>
                </c:pt>
                <c:pt idx="46">
                  <c:v>0.179165252799457</c:v>
                </c:pt>
                <c:pt idx="47">
                  <c:v>1.658265698419479</c:v>
                </c:pt>
                <c:pt idx="48">
                  <c:v>0.412718204488778</c:v>
                </c:pt>
                <c:pt idx="49">
                  <c:v>-0.075564788366658</c:v>
                </c:pt>
                <c:pt idx="50">
                  <c:v>-0.203645505971087</c:v>
                </c:pt>
                <c:pt idx="51">
                  <c:v>0.0</c:v>
                </c:pt>
              </c:numCache>
            </c:numRef>
          </c:val>
          <c:smooth val="0"/>
        </c:ser>
        <c:dLbls>
          <c:showLegendKey val="0"/>
          <c:showVal val="0"/>
          <c:showCatName val="0"/>
          <c:showSerName val="0"/>
          <c:showPercent val="0"/>
          <c:showBubbleSize val="0"/>
        </c:dLbls>
        <c:marker val="1"/>
        <c:smooth val="0"/>
        <c:axId val="-920491904"/>
        <c:axId val="-920618912"/>
      </c:lineChart>
      <c:catAx>
        <c:axId val="-92044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50000"/>
                    <a:lumOff val="50000"/>
                  </a:schemeClr>
                </a:solidFill>
                <a:latin typeface="+mn-lt"/>
                <a:ea typeface="+mn-ea"/>
                <a:cs typeface="+mn-cs"/>
              </a:defRPr>
            </a:pPr>
            <a:endParaRPr lang="zh-CN"/>
          </a:p>
        </c:txPr>
        <c:crossAx val="-608539408"/>
        <c:crosses val="autoZero"/>
        <c:auto val="1"/>
        <c:lblAlgn val="ctr"/>
        <c:lblOffset val="100"/>
        <c:noMultiLvlLbl val="0"/>
      </c:catAx>
      <c:valAx>
        <c:axId val="-608539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920446608"/>
        <c:crosses val="autoZero"/>
        <c:crossBetween val="between"/>
      </c:valAx>
      <c:valAx>
        <c:axId val="-92061891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920491904"/>
        <c:crosses val="max"/>
        <c:crossBetween val="between"/>
      </c:valAx>
      <c:catAx>
        <c:axId val="-920491904"/>
        <c:scaling>
          <c:orientation val="minMax"/>
        </c:scaling>
        <c:delete val="1"/>
        <c:axPos val="b"/>
        <c:numFmt formatCode="General" sourceLinked="1"/>
        <c:majorTickMark val="none"/>
        <c:minorTickMark val="none"/>
        <c:tickLblPos val="nextTo"/>
        <c:crossAx val="-92061891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Sheet1!$H$40</c:f>
              <c:strCache>
                <c:ptCount val="1"/>
                <c:pt idx="0">
                  <c:v>营收（亿元）</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Sheet1!$G$41:$G$57</c:f>
              <c:strCache>
                <c:ptCount val="17"/>
                <c:pt idx="0">
                  <c:v>2014Q1</c:v>
                </c:pt>
                <c:pt idx="1">
                  <c:v>2014Q2</c:v>
                </c:pt>
                <c:pt idx="2">
                  <c:v>2014Q3</c:v>
                </c:pt>
                <c:pt idx="3">
                  <c:v>2014Q4</c:v>
                </c:pt>
                <c:pt idx="4">
                  <c:v>2015Q1</c:v>
                </c:pt>
                <c:pt idx="5">
                  <c:v>2015Q2</c:v>
                </c:pt>
                <c:pt idx="6">
                  <c:v>2015Q3</c:v>
                </c:pt>
                <c:pt idx="7">
                  <c:v>2015Q4</c:v>
                </c:pt>
                <c:pt idx="8">
                  <c:v>2016Q1</c:v>
                </c:pt>
                <c:pt idx="9">
                  <c:v>2016Q2</c:v>
                </c:pt>
                <c:pt idx="10">
                  <c:v>2016Q3</c:v>
                </c:pt>
                <c:pt idx="11">
                  <c:v>2016Q4</c:v>
                </c:pt>
                <c:pt idx="12">
                  <c:v>2017Q1</c:v>
                </c:pt>
                <c:pt idx="13">
                  <c:v>2017Q2</c:v>
                </c:pt>
                <c:pt idx="14">
                  <c:v>2017Q3</c:v>
                </c:pt>
                <c:pt idx="15">
                  <c:v>2017Q4</c:v>
                </c:pt>
                <c:pt idx="16">
                  <c:v>2018Q1</c:v>
                </c:pt>
              </c:strCache>
            </c:strRef>
          </c:cat>
          <c:val>
            <c:numRef>
              <c:f>Sheet1!$H$41:$H$57</c:f>
              <c:numCache>
                <c:formatCode>0.00</c:formatCode>
                <c:ptCount val="17"/>
                <c:pt idx="0">
                  <c:v>94.97216581950001</c:v>
                </c:pt>
                <c:pt idx="1">
                  <c:v>314.6468551276</c:v>
                </c:pt>
                <c:pt idx="2">
                  <c:v>221.7769046878</c:v>
                </c:pt>
                <c:pt idx="3">
                  <c:v>832.4841193495</c:v>
                </c:pt>
                <c:pt idx="4">
                  <c:v>88.9433815714</c:v>
                </c:pt>
                <c:pt idx="5">
                  <c:v>413.7245983539</c:v>
                </c:pt>
                <c:pt idx="6">
                  <c:v>293.2941200438</c:v>
                </c:pt>
                <c:pt idx="7">
                  <c:v>1159.5292002399</c:v>
                </c:pt>
                <c:pt idx="8">
                  <c:v>146.1131201958</c:v>
                </c:pt>
                <c:pt idx="9">
                  <c:v>601.8398228671</c:v>
                </c:pt>
                <c:pt idx="10">
                  <c:v>422.5950582277</c:v>
                </c:pt>
                <c:pt idx="11">
                  <c:v>1234.2243679428</c:v>
                </c:pt>
                <c:pt idx="12">
                  <c:v>185.8922881905</c:v>
                </c:pt>
                <c:pt idx="13">
                  <c:v>512.2124874844001</c:v>
                </c:pt>
                <c:pt idx="14">
                  <c:v>472.9002612924</c:v>
                </c:pt>
                <c:pt idx="15">
                  <c:v>1257.9660655379</c:v>
                </c:pt>
                <c:pt idx="16">
                  <c:v>308.2561528399</c:v>
                </c:pt>
              </c:numCache>
            </c:numRef>
          </c:val>
        </c:ser>
        <c:ser>
          <c:idx val="2"/>
          <c:order val="2"/>
          <c:tx>
            <c:strRef>
              <c:f>Sheet1!$J$40</c:f>
              <c:strCache>
                <c:ptCount val="1"/>
                <c:pt idx="0">
                  <c:v>净利（亿元）</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Sheet1!$G$41:$G$57</c:f>
              <c:strCache>
                <c:ptCount val="17"/>
                <c:pt idx="0">
                  <c:v>2014Q1</c:v>
                </c:pt>
                <c:pt idx="1">
                  <c:v>2014Q2</c:v>
                </c:pt>
                <c:pt idx="2">
                  <c:v>2014Q3</c:v>
                </c:pt>
                <c:pt idx="3">
                  <c:v>2014Q4</c:v>
                </c:pt>
                <c:pt idx="4">
                  <c:v>2015Q1</c:v>
                </c:pt>
                <c:pt idx="5">
                  <c:v>2015Q2</c:v>
                </c:pt>
                <c:pt idx="6">
                  <c:v>2015Q3</c:v>
                </c:pt>
                <c:pt idx="7">
                  <c:v>2015Q4</c:v>
                </c:pt>
                <c:pt idx="8">
                  <c:v>2016Q1</c:v>
                </c:pt>
                <c:pt idx="9">
                  <c:v>2016Q2</c:v>
                </c:pt>
                <c:pt idx="10">
                  <c:v>2016Q3</c:v>
                </c:pt>
                <c:pt idx="11">
                  <c:v>2016Q4</c:v>
                </c:pt>
                <c:pt idx="12">
                  <c:v>2017Q1</c:v>
                </c:pt>
                <c:pt idx="13">
                  <c:v>2017Q2</c:v>
                </c:pt>
                <c:pt idx="14">
                  <c:v>2017Q3</c:v>
                </c:pt>
                <c:pt idx="15">
                  <c:v>2017Q4</c:v>
                </c:pt>
                <c:pt idx="16">
                  <c:v>2018Q1</c:v>
                </c:pt>
              </c:strCache>
            </c:strRef>
          </c:cat>
          <c:val>
            <c:numRef>
              <c:f>Sheet1!$J$41:$J$57</c:f>
              <c:numCache>
                <c:formatCode>0.00</c:formatCode>
                <c:ptCount val="17"/>
                <c:pt idx="0">
                  <c:v>15.294794</c:v>
                </c:pt>
                <c:pt idx="1">
                  <c:v>32.797587</c:v>
                </c:pt>
                <c:pt idx="2">
                  <c:v>16.488953</c:v>
                </c:pt>
                <c:pt idx="3">
                  <c:v>92.87320699999999</c:v>
                </c:pt>
                <c:pt idx="4">
                  <c:v>6.502324</c:v>
                </c:pt>
                <c:pt idx="5">
                  <c:v>41.960466</c:v>
                </c:pt>
                <c:pt idx="6">
                  <c:v>20.081788</c:v>
                </c:pt>
                <c:pt idx="7">
                  <c:v>112.649483</c:v>
                </c:pt>
                <c:pt idx="8">
                  <c:v>8.332329</c:v>
                </c:pt>
                <c:pt idx="9">
                  <c:v>45.180771</c:v>
                </c:pt>
                <c:pt idx="10">
                  <c:v>29.11071</c:v>
                </c:pt>
                <c:pt idx="11">
                  <c:v>127.602252</c:v>
                </c:pt>
                <c:pt idx="12">
                  <c:v>6.954116</c:v>
                </c:pt>
                <c:pt idx="13">
                  <c:v>66.073124</c:v>
                </c:pt>
                <c:pt idx="14">
                  <c:v>37.882769</c:v>
                </c:pt>
                <c:pt idx="15">
                  <c:v>169.60814</c:v>
                </c:pt>
                <c:pt idx="16">
                  <c:v>8.94878</c:v>
                </c:pt>
              </c:numCache>
            </c:numRef>
          </c:val>
        </c:ser>
        <c:dLbls>
          <c:showLegendKey val="0"/>
          <c:showVal val="0"/>
          <c:showCatName val="0"/>
          <c:showSerName val="0"/>
          <c:showPercent val="0"/>
          <c:showBubbleSize val="0"/>
        </c:dLbls>
        <c:gapWidth val="219"/>
        <c:overlap val="-27"/>
        <c:axId val="-728934080"/>
        <c:axId val="-648561120"/>
      </c:barChart>
      <c:lineChart>
        <c:grouping val="standard"/>
        <c:varyColors val="0"/>
        <c:ser>
          <c:idx val="1"/>
          <c:order val="1"/>
          <c:tx>
            <c:strRef>
              <c:f>Sheet1!$I$40</c:f>
              <c:strCache>
                <c:ptCount val="1"/>
                <c:pt idx="0">
                  <c:v>营收同比增速</c:v>
                </c:pt>
              </c:strCache>
            </c:strRef>
          </c:tx>
          <c:spPr>
            <a:ln w="15875" cap="rnd">
              <a:solidFill>
                <a:schemeClr val="accent2"/>
              </a:solidFill>
              <a:round/>
            </a:ln>
            <a:effectLst/>
          </c:spPr>
          <c:marker>
            <c:symbol val="none"/>
          </c:marker>
          <c:cat>
            <c:strRef>
              <c:f>Sheet1!$G$41:$G$57</c:f>
              <c:strCache>
                <c:ptCount val="17"/>
                <c:pt idx="0">
                  <c:v>2014Q1</c:v>
                </c:pt>
                <c:pt idx="1">
                  <c:v>2014Q2</c:v>
                </c:pt>
                <c:pt idx="2">
                  <c:v>2014Q3</c:v>
                </c:pt>
                <c:pt idx="3">
                  <c:v>2014Q4</c:v>
                </c:pt>
                <c:pt idx="4">
                  <c:v>2015Q1</c:v>
                </c:pt>
                <c:pt idx="5">
                  <c:v>2015Q2</c:v>
                </c:pt>
                <c:pt idx="6">
                  <c:v>2015Q3</c:v>
                </c:pt>
                <c:pt idx="7">
                  <c:v>2015Q4</c:v>
                </c:pt>
                <c:pt idx="8">
                  <c:v>2016Q1</c:v>
                </c:pt>
                <c:pt idx="9">
                  <c:v>2016Q2</c:v>
                </c:pt>
                <c:pt idx="10">
                  <c:v>2016Q3</c:v>
                </c:pt>
                <c:pt idx="11">
                  <c:v>2016Q4</c:v>
                </c:pt>
                <c:pt idx="12">
                  <c:v>2017Q1</c:v>
                </c:pt>
                <c:pt idx="13">
                  <c:v>2017Q2</c:v>
                </c:pt>
                <c:pt idx="14">
                  <c:v>2017Q3</c:v>
                </c:pt>
                <c:pt idx="15">
                  <c:v>2017Q4</c:v>
                </c:pt>
                <c:pt idx="16">
                  <c:v>2018Q1</c:v>
                </c:pt>
              </c:strCache>
            </c:strRef>
          </c:cat>
          <c:val>
            <c:numRef>
              <c:f>Sheet1!$I$41:$I$57</c:f>
              <c:numCache>
                <c:formatCode>0.00%</c:formatCode>
                <c:ptCount val="17"/>
                <c:pt idx="0">
                  <c:v>-0.3216</c:v>
                </c:pt>
                <c:pt idx="1">
                  <c:v>0.1487</c:v>
                </c:pt>
                <c:pt idx="2">
                  <c:v>0.0069</c:v>
                </c:pt>
                <c:pt idx="3">
                  <c:v>0.1562</c:v>
                </c:pt>
                <c:pt idx="4">
                  <c:v>-0.0635</c:v>
                </c:pt>
                <c:pt idx="5">
                  <c:v>0.3149</c:v>
                </c:pt>
                <c:pt idx="6">
                  <c:v>0.3225</c:v>
                </c:pt>
                <c:pt idx="7">
                  <c:v>0.3929</c:v>
                </c:pt>
                <c:pt idx="8">
                  <c:v>0.6428</c:v>
                </c:pt>
                <c:pt idx="9">
                  <c:v>0.4547</c:v>
                </c:pt>
                <c:pt idx="10">
                  <c:v>0.4409</c:v>
                </c:pt>
                <c:pt idx="11">
                  <c:v>0.0644</c:v>
                </c:pt>
                <c:pt idx="12">
                  <c:v>0.2722</c:v>
                </c:pt>
                <c:pt idx="13">
                  <c:v>-0.1489</c:v>
                </c:pt>
                <c:pt idx="14">
                  <c:v>0.119</c:v>
                </c:pt>
                <c:pt idx="15">
                  <c:v>0.0192</c:v>
                </c:pt>
                <c:pt idx="16">
                  <c:v>0.6583</c:v>
                </c:pt>
              </c:numCache>
            </c:numRef>
          </c:val>
          <c:smooth val="0"/>
        </c:ser>
        <c:ser>
          <c:idx val="3"/>
          <c:order val="3"/>
          <c:tx>
            <c:strRef>
              <c:f>Sheet1!$K$40</c:f>
              <c:strCache>
                <c:ptCount val="1"/>
                <c:pt idx="0">
                  <c:v>净利同比增速</c:v>
                </c:pt>
              </c:strCache>
            </c:strRef>
          </c:tx>
          <c:spPr>
            <a:ln w="15875" cap="rnd">
              <a:solidFill>
                <a:schemeClr val="accent4"/>
              </a:solidFill>
              <a:round/>
            </a:ln>
            <a:effectLst/>
          </c:spPr>
          <c:marker>
            <c:symbol val="none"/>
          </c:marker>
          <c:cat>
            <c:strRef>
              <c:f>Sheet1!$G$41:$G$57</c:f>
              <c:strCache>
                <c:ptCount val="17"/>
                <c:pt idx="0">
                  <c:v>2014Q1</c:v>
                </c:pt>
                <c:pt idx="1">
                  <c:v>2014Q2</c:v>
                </c:pt>
                <c:pt idx="2">
                  <c:v>2014Q3</c:v>
                </c:pt>
                <c:pt idx="3">
                  <c:v>2014Q4</c:v>
                </c:pt>
                <c:pt idx="4">
                  <c:v>2015Q1</c:v>
                </c:pt>
                <c:pt idx="5">
                  <c:v>2015Q2</c:v>
                </c:pt>
                <c:pt idx="6">
                  <c:v>2015Q3</c:v>
                </c:pt>
                <c:pt idx="7">
                  <c:v>2015Q4</c:v>
                </c:pt>
                <c:pt idx="8">
                  <c:v>2016Q1</c:v>
                </c:pt>
                <c:pt idx="9">
                  <c:v>2016Q2</c:v>
                </c:pt>
                <c:pt idx="10">
                  <c:v>2016Q3</c:v>
                </c:pt>
                <c:pt idx="11">
                  <c:v>2016Q4</c:v>
                </c:pt>
                <c:pt idx="12">
                  <c:v>2017Q1</c:v>
                </c:pt>
                <c:pt idx="13">
                  <c:v>2017Q2</c:v>
                </c:pt>
                <c:pt idx="14">
                  <c:v>2017Q3</c:v>
                </c:pt>
                <c:pt idx="15">
                  <c:v>2017Q4</c:v>
                </c:pt>
                <c:pt idx="16">
                  <c:v>2018Q1</c:v>
                </c:pt>
              </c:strCache>
            </c:strRef>
          </c:cat>
          <c:val>
            <c:numRef>
              <c:f>Sheet1!$K$41:$K$57</c:f>
              <c:numCache>
                <c:formatCode>0.00%</c:formatCode>
                <c:ptCount val="17"/>
                <c:pt idx="0">
                  <c:v>-0.0523</c:v>
                </c:pt>
                <c:pt idx="1">
                  <c:v>0.1147</c:v>
                </c:pt>
                <c:pt idx="2">
                  <c:v>0.028</c:v>
                </c:pt>
                <c:pt idx="3">
                  <c:v>0.0367</c:v>
                </c:pt>
                <c:pt idx="4">
                  <c:v>-0.5749</c:v>
                </c:pt>
                <c:pt idx="5">
                  <c:v>0.2794</c:v>
                </c:pt>
                <c:pt idx="6">
                  <c:v>0.2179</c:v>
                </c:pt>
                <c:pt idx="7">
                  <c:v>0.2129</c:v>
                </c:pt>
                <c:pt idx="8">
                  <c:v>0.2814</c:v>
                </c:pt>
                <c:pt idx="9">
                  <c:v>0.0767</c:v>
                </c:pt>
                <c:pt idx="10">
                  <c:v>0.4496</c:v>
                </c:pt>
                <c:pt idx="11">
                  <c:v>0.1327</c:v>
                </c:pt>
                <c:pt idx="12">
                  <c:v>-0.1654</c:v>
                </c:pt>
                <c:pt idx="13">
                  <c:v>0.4624</c:v>
                </c:pt>
                <c:pt idx="14">
                  <c:v>0.3013</c:v>
                </c:pt>
                <c:pt idx="15">
                  <c:v>0.3292</c:v>
                </c:pt>
                <c:pt idx="16">
                  <c:v>0.2868</c:v>
                </c:pt>
              </c:numCache>
            </c:numRef>
          </c:val>
          <c:smooth val="0"/>
        </c:ser>
        <c:dLbls>
          <c:showLegendKey val="0"/>
          <c:showVal val="0"/>
          <c:showCatName val="0"/>
          <c:showSerName val="0"/>
          <c:showPercent val="0"/>
          <c:showBubbleSize val="0"/>
        </c:dLbls>
        <c:marker val="1"/>
        <c:smooth val="0"/>
        <c:axId val="-720689968"/>
        <c:axId val="-681990336"/>
      </c:lineChart>
      <c:catAx>
        <c:axId val="-7289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648561120"/>
        <c:crosses val="autoZero"/>
        <c:auto val="1"/>
        <c:lblAlgn val="ctr"/>
        <c:lblOffset val="100"/>
        <c:noMultiLvlLbl val="0"/>
      </c:catAx>
      <c:valAx>
        <c:axId val="-648561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728934080"/>
        <c:crosses val="autoZero"/>
        <c:crossBetween val="between"/>
      </c:valAx>
      <c:valAx>
        <c:axId val="-68199033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720689968"/>
        <c:crosses val="max"/>
        <c:crossBetween val="between"/>
      </c:valAx>
      <c:catAx>
        <c:axId val="-720689968"/>
        <c:scaling>
          <c:orientation val="minMax"/>
        </c:scaling>
        <c:delete val="1"/>
        <c:axPos val="b"/>
        <c:numFmt formatCode="General" sourceLinked="1"/>
        <c:majorTickMark val="none"/>
        <c:minorTickMark val="none"/>
        <c:tickLblPos val="nextTo"/>
        <c:crossAx val="-6819903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工作表1!$F$1</c:f>
              <c:strCache>
                <c:ptCount val="1"/>
                <c:pt idx="0">
                  <c:v>均价（万元）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工作表1!$A$2:$A$53</c:f>
              <c:numCache>
                <c:formatCode>General</c:formatCode>
                <c:ptCount val="52"/>
                <c:pt idx="0">
                  <c:v>201401.0</c:v>
                </c:pt>
                <c:pt idx="1">
                  <c:v>201402.0</c:v>
                </c:pt>
                <c:pt idx="2">
                  <c:v>201403.0</c:v>
                </c:pt>
                <c:pt idx="3">
                  <c:v>201404.0</c:v>
                </c:pt>
                <c:pt idx="4">
                  <c:v>201405.0</c:v>
                </c:pt>
                <c:pt idx="5">
                  <c:v>201406.0</c:v>
                </c:pt>
                <c:pt idx="6">
                  <c:v>201407.0</c:v>
                </c:pt>
                <c:pt idx="7">
                  <c:v>201408.0</c:v>
                </c:pt>
                <c:pt idx="8">
                  <c:v>201409.0</c:v>
                </c:pt>
                <c:pt idx="9">
                  <c:v>201410.0</c:v>
                </c:pt>
                <c:pt idx="10">
                  <c:v>201411.0</c:v>
                </c:pt>
                <c:pt idx="11">
                  <c:v>201412.0</c:v>
                </c:pt>
                <c:pt idx="12">
                  <c:v>201501.0</c:v>
                </c:pt>
                <c:pt idx="13">
                  <c:v>201502.0</c:v>
                </c:pt>
                <c:pt idx="14">
                  <c:v>201503.0</c:v>
                </c:pt>
                <c:pt idx="15">
                  <c:v>201504.0</c:v>
                </c:pt>
                <c:pt idx="16">
                  <c:v>201505.0</c:v>
                </c:pt>
                <c:pt idx="17">
                  <c:v>201506.0</c:v>
                </c:pt>
                <c:pt idx="18">
                  <c:v>201507.0</c:v>
                </c:pt>
                <c:pt idx="19">
                  <c:v>201508.0</c:v>
                </c:pt>
                <c:pt idx="20">
                  <c:v>201509.0</c:v>
                </c:pt>
                <c:pt idx="21">
                  <c:v>201510.0</c:v>
                </c:pt>
                <c:pt idx="22">
                  <c:v>201511.0</c:v>
                </c:pt>
                <c:pt idx="23">
                  <c:v>201512.0</c:v>
                </c:pt>
                <c:pt idx="24">
                  <c:v>201601.0</c:v>
                </c:pt>
                <c:pt idx="25">
                  <c:v>201602.0</c:v>
                </c:pt>
                <c:pt idx="26">
                  <c:v>201603.0</c:v>
                </c:pt>
                <c:pt idx="27">
                  <c:v>201604.0</c:v>
                </c:pt>
                <c:pt idx="28">
                  <c:v>201605.0</c:v>
                </c:pt>
                <c:pt idx="29">
                  <c:v>201606.0</c:v>
                </c:pt>
                <c:pt idx="30">
                  <c:v>201607.0</c:v>
                </c:pt>
                <c:pt idx="31">
                  <c:v>201608.0</c:v>
                </c:pt>
                <c:pt idx="32">
                  <c:v>201609.0</c:v>
                </c:pt>
                <c:pt idx="33">
                  <c:v>201610.0</c:v>
                </c:pt>
                <c:pt idx="34">
                  <c:v>201611.0</c:v>
                </c:pt>
                <c:pt idx="35">
                  <c:v>201612.0</c:v>
                </c:pt>
                <c:pt idx="36">
                  <c:v>201701.0</c:v>
                </c:pt>
                <c:pt idx="37">
                  <c:v>201702.0</c:v>
                </c:pt>
                <c:pt idx="38">
                  <c:v>201703.0</c:v>
                </c:pt>
                <c:pt idx="39">
                  <c:v>201704.0</c:v>
                </c:pt>
                <c:pt idx="40">
                  <c:v>201705.0</c:v>
                </c:pt>
                <c:pt idx="41">
                  <c:v>201706.0</c:v>
                </c:pt>
                <c:pt idx="42">
                  <c:v>201707.0</c:v>
                </c:pt>
                <c:pt idx="43">
                  <c:v>201708.0</c:v>
                </c:pt>
                <c:pt idx="44">
                  <c:v>201709.0</c:v>
                </c:pt>
                <c:pt idx="45">
                  <c:v>201710.0</c:v>
                </c:pt>
                <c:pt idx="46">
                  <c:v>201711.0</c:v>
                </c:pt>
                <c:pt idx="47">
                  <c:v>201712.0</c:v>
                </c:pt>
                <c:pt idx="48">
                  <c:v>201801.0</c:v>
                </c:pt>
                <c:pt idx="49">
                  <c:v>201802.0</c:v>
                </c:pt>
                <c:pt idx="50">
                  <c:v>201803.0</c:v>
                </c:pt>
                <c:pt idx="51">
                  <c:v>201804.0</c:v>
                </c:pt>
              </c:numCache>
            </c:numRef>
          </c:cat>
          <c:val>
            <c:numRef>
              <c:f>工作表1!$F$2:$F$53</c:f>
              <c:numCache>
                <c:formatCode>0.00</c:formatCode>
                <c:ptCount val="52"/>
                <c:pt idx="0">
                  <c:v>1.420863309352518</c:v>
                </c:pt>
                <c:pt idx="1">
                  <c:v>1.22356495468278</c:v>
                </c:pt>
                <c:pt idx="2">
                  <c:v>1.191577208918249</c:v>
                </c:pt>
                <c:pt idx="3">
                  <c:v>1.166514181152791</c:v>
                </c:pt>
                <c:pt idx="4">
                  <c:v>1.183075671277461</c:v>
                </c:pt>
                <c:pt idx="5">
                  <c:v>1.114367816091954</c:v>
                </c:pt>
                <c:pt idx="6">
                  <c:v>0.974396488661302</c:v>
                </c:pt>
                <c:pt idx="7">
                  <c:v>1.086243763364219</c:v>
                </c:pt>
                <c:pt idx="8">
                  <c:v>1.182971014492754</c:v>
                </c:pt>
                <c:pt idx="9">
                  <c:v>1.15897166841553</c:v>
                </c:pt>
                <c:pt idx="10">
                  <c:v>1.305785123966942</c:v>
                </c:pt>
                <c:pt idx="11">
                  <c:v>1.210348162475822</c:v>
                </c:pt>
                <c:pt idx="12">
                  <c:v>1.184183673469388</c:v>
                </c:pt>
                <c:pt idx="13">
                  <c:v>1.10978835978836</c:v>
                </c:pt>
                <c:pt idx="14">
                  <c:v>1.187751813053989</c:v>
                </c:pt>
                <c:pt idx="15">
                  <c:v>1.213943950786056</c:v>
                </c:pt>
                <c:pt idx="16">
                  <c:v>1.251968503937008</c:v>
                </c:pt>
                <c:pt idx="17">
                  <c:v>1.28849104859335</c:v>
                </c:pt>
                <c:pt idx="18">
                  <c:v>1.31404958677686</c:v>
                </c:pt>
                <c:pt idx="19">
                  <c:v>1.296620046620047</c:v>
                </c:pt>
                <c:pt idx="20">
                  <c:v>1.325732899022801</c:v>
                </c:pt>
                <c:pt idx="21">
                  <c:v>1.262006403415155</c:v>
                </c:pt>
                <c:pt idx="22">
                  <c:v>1.25051867219917</c:v>
                </c:pt>
                <c:pt idx="23">
                  <c:v>1.345748987854251</c:v>
                </c:pt>
                <c:pt idx="24">
                  <c:v>1.372854077253219</c:v>
                </c:pt>
                <c:pt idx="25">
                  <c:v>1.340301003344482</c:v>
                </c:pt>
                <c:pt idx="26">
                  <c:v>1.401584653878232</c:v>
                </c:pt>
                <c:pt idx="27">
                  <c:v>1.348221044663134</c:v>
                </c:pt>
                <c:pt idx="28">
                  <c:v>1.36</c:v>
                </c:pt>
                <c:pt idx="29">
                  <c:v>1.299019607843137</c:v>
                </c:pt>
                <c:pt idx="30">
                  <c:v>1.321136254212807</c:v>
                </c:pt>
                <c:pt idx="31">
                  <c:v>1.234423195558297</c:v>
                </c:pt>
                <c:pt idx="32">
                  <c:v>1.189315838800375</c:v>
                </c:pt>
                <c:pt idx="33">
                  <c:v>1.408568142610696</c:v>
                </c:pt>
                <c:pt idx="34">
                  <c:v>1.1387171561051</c:v>
                </c:pt>
                <c:pt idx="35">
                  <c:v>1.404319136172766</c:v>
                </c:pt>
                <c:pt idx="36">
                  <c:v>1.363559081892887</c:v>
                </c:pt>
                <c:pt idx="37">
                  <c:v>1.633163698049194</c:v>
                </c:pt>
                <c:pt idx="38">
                  <c:v>1.592991239048811</c:v>
                </c:pt>
                <c:pt idx="39">
                  <c:v>1.445479641131815</c:v>
                </c:pt>
                <c:pt idx="40">
                  <c:v>1.483057851239669</c:v>
                </c:pt>
                <c:pt idx="41">
                  <c:v>1.410160734787601</c:v>
                </c:pt>
                <c:pt idx="42">
                  <c:v>1.427539140907266</c:v>
                </c:pt>
                <c:pt idx="43">
                  <c:v>1.352318364366557</c:v>
                </c:pt>
                <c:pt idx="44">
                  <c:v>1.697325027482594</c:v>
                </c:pt>
                <c:pt idx="45">
                  <c:v>1.484665052461662</c:v>
                </c:pt>
                <c:pt idx="46">
                  <c:v>1.513501742160279</c:v>
                </c:pt>
                <c:pt idx="47">
                  <c:v>1.373124448367167</c:v>
                </c:pt>
                <c:pt idx="48">
                  <c:v>1.52970297029703</c:v>
                </c:pt>
                <c:pt idx="49">
                  <c:v>1.482098251457119</c:v>
                </c:pt>
                <c:pt idx="50">
                  <c:v>1.393456145174595</c:v>
                </c:pt>
                <c:pt idx="51">
                  <c:v>1.626164596273292</c:v>
                </c:pt>
              </c:numCache>
            </c:numRef>
          </c:val>
        </c:ser>
        <c:dLbls>
          <c:showLegendKey val="0"/>
          <c:showVal val="0"/>
          <c:showCatName val="0"/>
          <c:showSerName val="0"/>
          <c:showPercent val="0"/>
          <c:showBubbleSize val="0"/>
        </c:dLbls>
        <c:gapWidth val="247"/>
        <c:overlap val="-27"/>
        <c:axId val="-2139342880"/>
        <c:axId val="-853706432"/>
      </c:barChart>
      <c:lineChart>
        <c:grouping val="standard"/>
        <c:varyColors val="0"/>
        <c:ser>
          <c:idx val="1"/>
          <c:order val="1"/>
          <c:tx>
            <c:strRef>
              <c:f>工作表1!$G$1</c:f>
              <c:strCache>
                <c:ptCount val="1"/>
                <c:pt idx="0">
                  <c:v>均价同比增速</c:v>
                </c:pt>
              </c:strCache>
            </c:strRef>
          </c:tx>
          <c:spPr>
            <a:ln w="31750" cap="rnd">
              <a:solidFill>
                <a:schemeClr val="accent2"/>
              </a:solidFill>
              <a:round/>
            </a:ln>
            <a:effectLst/>
          </c:spPr>
          <c:marker>
            <c:symbol val="none"/>
          </c:marker>
          <c:cat>
            <c:numRef>
              <c:f>工作表1!$A$2:$A$53</c:f>
              <c:numCache>
                <c:formatCode>General</c:formatCode>
                <c:ptCount val="52"/>
                <c:pt idx="0">
                  <c:v>201401.0</c:v>
                </c:pt>
                <c:pt idx="1">
                  <c:v>201402.0</c:v>
                </c:pt>
                <c:pt idx="2">
                  <c:v>201403.0</c:v>
                </c:pt>
                <c:pt idx="3">
                  <c:v>201404.0</c:v>
                </c:pt>
                <c:pt idx="4">
                  <c:v>201405.0</c:v>
                </c:pt>
                <c:pt idx="5">
                  <c:v>201406.0</c:v>
                </c:pt>
                <c:pt idx="6">
                  <c:v>201407.0</c:v>
                </c:pt>
                <c:pt idx="7">
                  <c:v>201408.0</c:v>
                </c:pt>
                <c:pt idx="8">
                  <c:v>201409.0</c:v>
                </c:pt>
                <c:pt idx="9">
                  <c:v>201410.0</c:v>
                </c:pt>
                <c:pt idx="10">
                  <c:v>201411.0</c:v>
                </c:pt>
                <c:pt idx="11">
                  <c:v>201412.0</c:v>
                </c:pt>
                <c:pt idx="12">
                  <c:v>201501.0</c:v>
                </c:pt>
                <c:pt idx="13">
                  <c:v>201502.0</c:v>
                </c:pt>
                <c:pt idx="14">
                  <c:v>201503.0</c:v>
                </c:pt>
                <c:pt idx="15">
                  <c:v>201504.0</c:v>
                </c:pt>
                <c:pt idx="16">
                  <c:v>201505.0</c:v>
                </c:pt>
                <c:pt idx="17">
                  <c:v>201506.0</c:v>
                </c:pt>
                <c:pt idx="18">
                  <c:v>201507.0</c:v>
                </c:pt>
                <c:pt idx="19">
                  <c:v>201508.0</c:v>
                </c:pt>
                <c:pt idx="20">
                  <c:v>201509.0</c:v>
                </c:pt>
                <c:pt idx="21">
                  <c:v>201510.0</c:v>
                </c:pt>
                <c:pt idx="22">
                  <c:v>201511.0</c:v>
                </c:pt>
                <c:pt idx="23">
                  <c:v>201512.0</c:v>
                </c:pt>
                <c:pt idx="24">
                  <c:v>201601.0</c:v>
                </c:pt>
                <c:pt idx="25">
                  <c:v>201602.0</c:v>
                </c:pt>
                <c:pt idx="26">
                  <c:v>201603.0</c:v>
                </c:pt>
                <c:pt idx="27">
                  <c:v>201604.0</c:v>
                </c:pt>
                <c:pt idx="28">
                  <c:v>201605.0</c:v>
                </c:pt>
                <c:pt idx="29">
                  <c:v>201606.0</c:v>
                </c:pt>
                <c:pt idx="30">
                  <c:v>201607.0</c:v>
                </c:pt>
                <c:pt idx="31">
                  <c:v>201608.0</c:v>
                </c:pt>
                <c:pt idx="32">
                  <c:v>201609.0</c:v>
                </c:pt>
                <c:pt idx="33">
                  <c:v>201610.0</c:v>
                </c:pt>
                <c:pt idx="34">
                  <c:v>201611.0</c:v>
                </c:pt>
                <c:pt idx="35">
                  <c:v>201612.0</c:v>
                </c:pt>
                <c:pt idx="36">
                  <c:v>201701.0</c:v>
                </c:pt>
                <c:pt idx="37">
                  <c:v>201702.0</c:v>
                </c:pt>
                <c:pt idx="38">
                  <c:v>201703.0</c:v>
                </c:pt>
                <c:pt idx="39">
                  <c:v>201704.0</c:v>
                </c:pt>
                <c:pt idx="40">
                  <c:v>201705.0</c:v>
                </c:pt>
                <c:pt idx="41">
                  <c:v>201706.0</c:v>
                </c:pt>
                <c:pt idx="42">
                  <c:v>201707.0</c:v>
                </c:pt>
                <c:pt idx="43">
                  <c:v>201708.0</c:v>
                </c:pt>
                <c:pt idx="44">
                  <c:v>201709.0</c:v>
                </c:pt>
                <c:pt idx="45">
                  <c:v>201710.0</c:v>
                </c:pt>
                <c:pt idx="46">
                  <c:v>201711.0</c:v>
                </c:pt>
                <c:pt idx="47">
                  <c:v>201712.0</c:v>
                </c:pt>
                <c:pt idx="48">
                  <c:v>201801.0</c:v>
                </c:pt>
                <c:pt idx="49">
                  <c:v>201802.0</c:v>
                </c:pt>
                <c:pt idx="50">
                  <c:v>201803.0</c:v>
                </c:pt>
                <c:pt idx="51">
                  <c:v>201804.0</c:v>
                </c:pt>
              </c:numCache>
            </c:numRef>
          </c:cat>
          <c:val>
            <c:numRef>
              <c:f>工作表1!$G$2:$G$53</c:f>
              <c:numCache>
                <c:formatCode>0.00%</c:formatCode>
                <c:ptCount val="52"/>
                <c:pt idx="0">
                  <c:v>0.200320289127901</c:v>
                </c:pt>
                <c:pt idx="1">
                  <c:v>0.0864525531441542</c:v>
                </c:pt>
                <c:pt idx="2">
                  <c:v>-0.00283801990525434</c:v>
                </c:pt>
                <c:pt idx="3">
                  <c:v>0.0430785125493855</c:v>
                </c:pt>
                <c:pt idx="4">
                  <c:v>0.0243296419393839</c:v>
                </c:pt>
                <c:pt idx="5">
                  <c:v>-0.0781063878735206</c:v>
                </c:pt>
                <c:pt idx="6">
                  <c:v>-0.175564316680272</c:v>
                </c:pt>
                <c:pt idx="7">
                  <c:v>-0.054512954663343</c:v>
                </c:pt>
                <c:pt idx="8">
                  <c:v>-0.00393384714193967</c:v>
                </c:pt>
                <c:pt idx="9">
                  <c:v>0.120227946935357</c:v>
                </c:pt>
                <c:pt idx="10">
                  <c:v>0.183019001200819</c:v>
                </c:pt>
                <c:pt idx="11">
                  <c:v>0.0788126087455727</c:v>
                </c:pt>
                <c:pt idx="12">
                  <c:v>-0.166574528545595</c:v>
                </c:pt>
                <c:pt idx="13">
                  <c:v>-0.0929877849630935</c:v>
                </c:pt>
                <c:pt idx="14">
                  <c:v>-0.0032103634037558</c:v>
                </c:pt>
                <c:pt idx="15">
                  <c:v>0.0406594025169875</c:v>
                </c:pt>
                <c:pt idx="16">
                  <c:v>0.0582319747858204</c:v>
                </c:pt>
                <c:pt idx="17">
                  <c:v>0.156252926535549</c:v>
                </c:pt>
                <c:pt idx="18">
                  <c:v>0.348577916759735</c:v>
                </c:pt>
                <c:pt idx="19">
                  <c:v>0.193673179401526</c:v>
                </c:pt>
                <c:pt idx="20">
                  <c:v>0.120680796723716</c:v>
                </c:pt>
                <c:pt idx="21">
                  <c:v>0.08890185826586</c:v>
                </c:pt>
                <c:pt idx="22">
                  <c:v>-0.0423243079993698</c:v>
                </c:pt>
                <c:pt idx="23">
                  <c:v>0.111869319569553</c:v>
                </c:pt>
                <c:pt idx="24">
                  <c:v>0.159325287124648</c:v>
                </c:pt>
                <c:pt idx="25">
                  <c:v>0.207708651404563</c:v>
                </c:pt>
                <c:pt idx="26">
                  <c:v>0.180031584438864</c:v>
                </c:pt>
                <c:pt idx="27">
                  <c:v>0.110612268210679</c:v>
                </c:pt>
                <c:pt idx="28">
                  <c:v>0.0862893081761007</c:v>
                </c:pt>
                <c:pt idx="29">
                  <c:v>0.00817123197035863</c:v>
                </c:pt>
                <c:pt idx="30">
                  <c:v>0.00539299848899133</c:v>
                </c:pt>
                <c:pt idx="31">
                  <c:v>-0.0479684478300951</c:v>
                </c:pt>
                <c:pt idx="32">
                  <c:v>-0.102899355008071</c:v>
                </c:pt>
                <c:pt idx="33">
                  <c:v>0.116133910888982</c:v>
                </c:pt>
                <c:pt idx="34">
                  <c:v>-0.0894041157317986</c:v>
                </c:pt>
                <c:pt idx="35">
                  <c:v>0.0435223424629154</c:v>
                </c:pt>
                <c:pt idx="36">
                  <c:v>-0.00677056324801006</c:v>
                </c:pt>
                <c:pt idx="37">
                  <c:v>0.218505167103453</c:v>
                </c:pt>
                <c:pt idx="38">
                  <c:v>0.136564412745923</c:v>
                </c:pt>
                <c:pt idx="39">
                  <c:v>0.0721384648709307</c:v>
                </c:pt>
                <c:pt idx="40">
                  <c:v>0.0904837141468155</c:v>
                </c:pt>
                <c:pt idx="41">
                  <c:v>0.085557697723285</c:v>
                </c:pt>
                <c:pt idx="42">
                  <c:v>0.0805389197027668</c:v>
                </c:pt>
                <c:pt idx="43">
                  <c:v>0.0955062811785052</c:v>
                </c:pt>
                <c:pt idx="44">
                  <c:v>0.427144053840763</c:v>
                </c:pt>
                <c:pt idx="45">
                  <c:v>0.0540243013802128</c:v>
                </c:pt>
                <c:pt idx="46">
                  <c:v>0.32912877798127</c:v>
                </c:pt>
                <c:pt idx="47">
                  <c:v>-0.0222133893942474</c:v>
                </c:pt>
                <c:pt idx="48">
                  <c:v>0.121845756894891</c:v>
                </c:pt>
                <c:pt idx="49">
                  <c:v>-0.0924986556904994</c:v>
                </c:pt>
                <c:pt idx="50">
                  <c:v>-0.125258123825816</c:v>
                </c:pt>
                <c:pt idx="51">
                  <c:v>0.125</c:v>
                </c:pt>
              </c:numCache>
            </c:numRef>
          </c:val>
          <c:smooth val="0"/>
        </c:ser>
        <c:dLbls>
          <c:showLegendKey val="0"/>
          <c:showVal val="0"/>
          <c:showCatName val="0"/>
          <c:showSerName val="0"/>
          <c:showPercent val="0"/>
          <c:showBubbleSize val="0"/>
        </c:dLbls>
        <c:marker val="1"/>
        <c:smooth val="0"/>
        <c:axId val="-2137816912"/>
        <c:axId val="-1036131344"/>
      </c:lineChart>
      <c:catAx>
        <c:axId val="-21393428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2"/>
                </a:solidFill>
                <a:latin typeface="+mn-lt"/>
                <a:ea typeface="+mn-ea"/>
                <a:cs typeface="+mn-cs"/>
              </a:defRPr>
            </a:pPr>
            <a:endParaRPr lang="zh-CN"/>
          </a:p>
        </c:txPr>
        <c:crossAx val="-853706432"/>
        <c:crosses val="autoZero"/>
        <c:auto val="1"/>
        <c:lblAlgn val="ctr"/>
        <c:lblOffset val="100"/>
        <c:noMultiLvlLbl val="0"/>
      </c:catAx>
      <c:valAx>
        <c:axId val="-853706432"/>
        <c:scaling>
          <c:orientation val="minMax"/>
          <c:min val="0.8"/>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139342880"/>
        <c:crosses val="autoZero"/>
        <c:crossBetween val="between"/>
      </c:valAx>
      <c:valAx>
        <c:axId val="-103613134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137816912"/>
        <c:crosses val="max"/>
        <c:crossBetween val="between"/>
      </c:valAx>
      <c:catAx>
        <c:axId val="-2137816912"/>
        <c:scaling>
          <c:orientation val="minMax"/>
        </c:scaling>
        <c:delete val="1"/>
        <c:axPos val="b"/>
        <c:numFmt formatCode="General" sourceLinked="1"/>
        <c:majorTickMark val="none"/>
        <c:minorTickMark val="none"/>
        <c:tickLblPos val="nextTo"/>
        <c:crossAx val="-103613134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chemeClr val="accent2"/>
              </a:solidFill>
              <a:round/>
            </a:ln>
            <a:effectLst/>
          </c:spPr>
          <c:marker>
            <c:symbol val="none"/>
          </c:marker>
          <c:cat>
            <c:numRef>
              <c:f>'工作表1 (2)'!$A$1:$A$20</c:f>
              <c:numCache>
                <c:formatCode>General</c:formatCode>
                <c:ptCount val="20"/>
                <c:pt idx="0">
                  <c:v>1998.0</c:v>
                </c:pt>
                <c:pt idx="1">
                  <c:v>1999.0</c:v>
                </c:pt>
                <c:pt idx="2">
                  <c:v>2000.0</c:v>
                </c:pt>
                <c:pt idx="3">
                  <c:v>2001.0</c:v>
                </c:pt>
                <c:pt idx="4">
                  <c:v>2002.0</c:v>
                </c:pt>
                <c:pt idx="5">
                  <c:v>2003.0</c:v>
                </c:pt>
                <c:pt idx="6">
                  <c:v>2004.0</c:v>
                </c:pt>
                <c:pt idx="7">
                  <c:v>2005.0</c:v>
                </c:pt>
                <c:pt idx="8">
                  <c:v>2006.0</c:v>
                </c:pt>
                <c:pt idx="9">
                  <c:v>2007.0</c:v>
                </c:pt>
                <c:pt idx="10">
                  <c:v>2008.0</c:v>
                </c:pt>
                <c:pt idx="11">
                  <c:v>2009.0</c:v>
                </c:pt>
                <c:pt idx="12">
                  <c:v>2010.0</c:v>
                </c:pt>
                <c:pt idx="13">
                  <c:v>2011.0</c:v>
                </c:pt>
                <c:pt idx="14">
                  <c:v>2012.0</c:v>
                </c:pt>
                <c:pt idx="15">
                  <c:v>2013.0</c:v>
                </c:pt>
                <c:pt idx="16">
                  <c:v>2014.0</c:v>
                </c:pt>
                <c:pt idx="17">
                  <c:v>2015.0</c:v>
                </c:pt>
                <c:pt idx="18">
                  <c:v>2016.0</c:v>
                </c:pt>
                <c:pt idx="19">
                  <c:v>2017.0</c:v>
                </c:pt>
              </c:numCache>
            </c:numRef>
          </c:cat>
          <c:val>
            <c:numRef>
              <c:f>'工作表1 (2)'!$B$1:$B$20</c:f>
              <c:numCache>
                <c:formatCode>General</c:formatCode>
                <c:ptCount val="20"/>
                <c:pt idx="0">
                  <c:v>-1.402745E8</c:v>
                </c:pt>
                <c:pt idx="1">
                  <c:v>4.27859E7</c:v>
                </c:pt>
                <c:pt idx="2">
                  <c:v>8.60484E7</c:v>
                </c:pt>
                <c:pt idx="3">
                  <c:v>-1.2045492E9</c:v>
                </c:pt>
                <c:pt idx="4">
                  <c:v>1.288433E8</c:v>
                </c:pt>
                <c:pt idx="5">
                  <c:v>-1.4783838E9</c:v>
                </c:pt>
                <c:pt idx="6">
                  <c:v>1.0485903E9</c:v>
                </c:pt>
                <c:pt idx="7">
                  <c:v>8.434391E8</c:v>
                </c:pt>
                <c:pt idx="8">
                  <c:v>-3.0241215E9</c:v>
                </c:pt>
                <c:pt idx="9">
                  <c:v>-1.04377158E10</c:v>
                </c:pt>
                <c:pt idx="10">
                  <c:v>-3.41518E7</c:v>
                </c:pt>
                <c:pt idx="11">
                  <c:v>9.2533513E9</c:v>
                </c:pt>
                <c:pt idx="12">
                  <c:v>2.2372555E9</c:v>
                </c:pt>
                <c:pt idx="13">
                  <c:v>3.3894246E9</c:v>
                </c:pt>
                <c:pt idx="14">
                  <c:v>3.7259585E9</c:v>
                </c:pt>
                <c:pt idx="15">
                  <c:v>1.9238689E9</c:v>
                </c:pt>
                <c:pt idx="16">
                  <c:v>4.17248191E10</c:v>
                </c:pt>
                <c:pt idx="17">
                  <c:v>1.60460207E10</c:v>
                </c:pt>
                <c:pt idx="18">
                  <c:v>3.9566129E10</c:v>
                </c:pt>
                <c:pt idx="19">
                  <c:v>8.23228342E10</c:v>
                </c:pt>
              </c:numCache>
            </c:numRef>
          </c:val>
          <c:smooth val="0"/>
        </c:ser>
        <c:dLbls>
          <c:showLegendKey val="0"/>
          <c:showVal val="0"/>
          <c:showCatName val="0"/>
          <c:showSerName val="0"/>
          <c:showPercent val="0"/>
          <c:showBubbleSize val="0"/>
        </c:dLbls>
        <c:smooth val="0"/>
        <c:axId val="2130759296"/>
        <c:axId val="2130798592"/>
      </c:lineChart>
      <c:catAx>
        <c:axId val="21307592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0798592"/>
        <c:crosses val="autoZero"/>
        <c:auto val="1"/>
        <c:lblAlgn val="ctr"/>
        <c:lblOffset val="100"/>
        <c:noMultiLvlLbl val="0"/>
      </c:catAx>
      <c:valAx>
        <c:axId val="213079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0759296"/>
        <c:crosses val="autoZero"/>
        <c:crossBetween val="between"/>
        <c:dispUnits>
          <c:builtInUnit val="hundred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工作表11!$B$1</c:f>
              <c:strCache>
                <c:ptCount val="1"/>
                <c:pt idx="0">
                  <c:v>市盈率TTM</c:v>
                </c:pt>
              </c:strCache>
            </c:strRef>
          </c:tx>
          <c:spPr>
            <a:ln w="28575" cap="rnd">
              <a:solidFill>
                <a:schemeClr val="accent1"/>
              </a:solidFill>
              <a:round/>
            </a:ln>
            <a:effectLst/>
          </c:spPr>
          <c:marker>
            <c:symbol val="none"/>
          </c:marker>
          <c:dLbls>
            <c:dLbl>
              <c:idx val="21"/>
              <c:layout>
                <c:manualLayout>
                  <c:x val="-0.05"/>
                  <c:y val="0.037037023535643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ext>
              </c:extLst>
            </c:dLbl>
            <c:dLbl>
              <c:idx val="80"/>
              <c:layout>
                <c:manualLayout>
                  <c:x val="-0.0472222222222222"/>
                  <c:y val="-0.03240740740740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61"/>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工作表11!$A$2:$A$247</c:f>
              <c:numCache>
                <c:formatCode>General</c:formatCode>
                <c:ptCount val="246"/>
                <c:pt idx="0">
                  <c:v>2.0150102E7</c:v>
                </c:pt>
                <c:pt idx="1">
                  <c:v>2.0150105E7</c:v>
                </c:pt>
                <c:pt idx="2">
                  <c:v>2.0150106E7</c:v>
                </c:pt>
                <c:pt idx="3">
                  <c:v>2.0150107E7</c:v>
                </c:pt>
                <c:pt idx="4">
                  <c:v>2.0150108E7</c:v>
                </c:pt>
                <c:pt idx="5">
                  <c:v>2.0150109E7</c:v>
                </c:pt>
                <c:pt idx="6">
                  <c:v>2.0150112E7</c:v>
                </c:pt>
                <c:pt idx="7">
                  <c:v>2.0150113E7</c:v>
                </c:pt>
                <c:pt idx="8">
                  <c:v>2.0150114E7</c:v>
                </c:pt>
                <c:pt idx="9">
                  <c:v>2.0150115E7</c:v>
                </c:pt>
                <c:pt idx="10">
                  <c:v>2.0150116E7</c:v>
                </c:pt>
                <c:pt idx="11">
                  <c:v>2.0150119E7</c:v>
                </c:pt>
                <c:pt idx="12">
                  <c:v>2.015012E7</c:v>
                </c:pt>
                <c:pt idx="13">
                  <c:v>2.0150121E7</c:v>
                </c:pt>
                <c:pt idx="14">
                  <c:v>2.0150122E7</c:v>
                </c:pt>
                <c:pt idx="15">
                  <c:v>2.0150123E7</c:v>
                </c:pt>
                <c:pt idx="16">
                  <c:v>2.0150126E7</c:v>
                </c:pt>
                <c:pt idx="17">
                  <c:v>2.0150127E7</c:v>
                </c:pt>
                <c:pt idx="18">
                  <c:v>2.0150128E7</c:v>
                </c:pt>
                <c:pt idx="19">
                  <c:v>2.0150129E7</c:v>
                </c:pt>
                <c:pt idx="20">
                  <c:v>2.015013E7</c:v>
                </c:pt>
                <c:pt idx="21">
                  <c:v>2.0150202E7</c:v>
                </c:pt>
                <c:pt idx="22">
                  <c:v>2.0150203E7</c:v>
                </c:pt>
                <c:pt idx="23">
                  <c:v>2.0150204E7</c:v>
                </c:pt>
                <c:pt idx="24">
                  <c:v>2.0150205E7</c:v>
                </c:pt>
                <c:pt idx="25">
                  <c:v>2.0150206E7</c:v>
                </c:pt>
                <c:pt idx="26">
                  <c:v>2.0150209E7</c:v>
                </c:pt>
                <c:pt idx="27">
                  <c:v>2.015021E7</c:v>
                </c:pt>
                <c:pt idx="28">
                  <c:v>2.0150211E7</c:v>
                </c:pt>
                <c:pt idx="29">
                  <c:v>2.0150212E7</c:v>
                </c:pt>
                <c:pt idx="30">
                  <c:v>2.0150213E7</c:v>
                </c:pt>
                <c:pt idx="31">
                  <c:v>2.0150216E7</c:v>
                </c:pt>
                <c:pt idx="32">
                  <c:v>2.0150217E7</c:v>
                </c:pt>
                <c:pt idx="33">
                  <c:v>2.0150218E7</c:v>
                </c:pt>
                <c:pt idx="34">
                  <c:v>2.0150223E7</c:v>
                </c:pt>
                <c:pt idx="35">
                  <c:v>2.0150224E7</c:v>
                </c:pt>
                <c:pt idx="36">
                  <c:v>2.0150225E7</c:v>
                </c:pt>
                <c:pt idx="37">
                  <c:v>2.0150226E7</c:v>
                </c:pt>
                <c:pt idx="38">
                  <c:v>2.0150227E7</c:v>
                </c:pt>
                <c:pt idx="39">
                  <c:v>2.0150302E7</c:v>
                </c:pt>
                <c:pt idx="40">
                  <c:v>2.0150303E7</c:v>
                </c:pt>
                <c:pt idx="41">
                  <c:v>2.0150304E7</c:v>
                </c:pt>
                <c:pt idx="42">
                  <c:v>2.0150305E7</c:v>
                </c:pt>
                <c:pt idx="43">
                  <c:v>2.0150306E7</c:v>
                </c:pt>
                <c:pt idx="44">
                  <c:v>2.0150309E7</c:v>
                </c:pt>
                <c:pt idx="45">
                  <c:v>2.015031E7</c:v>
                </c:pt>
                <c:pt idx="46">
                  <c:v>2.0150311E7</c:v>
                </c:pt>
                <c:pt idx="47">
                  <c:v>2.0150312E7</c:v>
                </c:pt>
                <c:pt idx="48">
                  <c:v>2.0150313E7</c:v>
                </c:pt>
                <c:pt idx="49">
                  <c:v>2.0150316E7</c:v>
                </c:pt>
                <c:pt idx="50">
                  <c:v>2.0150317E7</c:v>
                </c:pt>
                <c:pt idx="51">
                  <c:v>2.0150318E7</c:v>
                </c:pt>
                <c:pt idx="52">
                  <c:v>2.0150319E7</c:v>
                </c:pt>
                <c:pt idx="53">
                  <c:v>2.015032E7</c:v>
                </c:pt>
                <c:pt idx="54">
                  <c:v>2.0150323E7</c:v>
                </c:pt>
                <c:pt idx="55">
                  <c:v>2.0150324E7</c:v>
                </c:pt>
                <c:pt idx="56">
                  <c:v>2.0150325E7</c:v>
                </c:pt>
                <c:pt idx="57">
                  <c:v>2.0150326E7</c:v>
                </c:pt>
                <c:pt idx="58">
                  <c:v>2.0150327E7</c:v>
                </c:pt>
                <c:pt idx="59">
                  <c:v>2.015033E7</c:v>
                </c:pt>
                <c:pt idx="60">
                  <c:v>2.0150331E7</c:v>
                </c:pt>
                <c:pt idx="61">
                  <c:v>2.0150401E7</c:v>
                </c:pt>
                <c:pt idx="62">
                  <c:v>2.0150402E7</c:v>
                </c:pt>
                <c:pt idx="63">
                  <c:v>2.0150408E7</c:v>
                </c:pt>
                <c:pt idx="64">
                  <c:v>2.0150409E7</c:v>
                </c:pt>
                <c:pt idx="65">
                  <c:v>2.015041E7</c:v>
                </c:pt>
                <c:pt idx="66">
                  <c:v>2.0150413E7</c:v>
                </c:pt>
                <c:pt idx="67">
                  <c:v>2.0150414E7</c:v>
                </c:pt>
                <c:pt idx="68">
                  <c:v>2.0150415E7</c:v>
                </c:pt>
                <c:pt idx="69">
                  <c:v>2.0150416E7</c:v>
                </c:pt>
                <c:pt idx="70">
                  <c:v>2.0150417E7</c:v>
                </c:pt>
                <c:pt idx="71">
                  <c:v>2.015042E7</c:v>
                </c:pt>
                <c:pt idx="72">
                  <c:v>2.0150421E7</c:v>
                </c:pt>
                <c:pt idx="73">
                  <c:v>2.0150422E7</c:v>
                </c:pt>
                <c:pt idx="74">
                  <c:v>2.0150423E7</c:v>
                </c:pt>
                <c:pt idx="75">
                  <c:v>2.0150424E7</c:v>
                </c:pt>
                <c:pt idx="76">
                  <c:v>2.0150427E7</c:v>
                </c:pt>
                <c:pt idx="77">
                  <c:v>2.0150428E7</c:v>
                </c:pt>
                <c:pt idx="78">
                  <c:v>2.0150429E7</c:v>
                </c:pt>
                <c:pt idx="79">
                  <c:v>2.015043E7</c:v>
                </c:pt>
                <c:pt idx="80">
                  <c:v>2.0150504E7</c:v>
                </c:pt>
                <c:pt idx="81">
                  <c:v>2.0150505E7</c:v>
                </c:pt>
                <c:pt idx="82">
                  <c:v>2.0150506E7</c:v>
                </c:pt>
                <c:pt idx="83">
                  <c:v>2.0150507E7</c:v>
                </c:pt>
                <c:pt idx="84">
                  <c:v>2.0150508E7</c:v>
                </c:pt>
                <c:pt idx="85">
                  <c:v>2.0150511E7</c:v>
                </c:pt>
                <c:pt idx="86">
                  <c:v>2.0150512E7</c:v>
                </c:pt>
                <c:pt idx="87">
                  <c:v>2.0150513E7</c:v>
                </c:pt>
                <c:pt idx="88">
                  <c:v>2.0150514E7</c:v>
                </c:pt>
                <c:pt idx="89">
                  <c:v>2.0150515E7</c:v>
                </c:pt>
                <c:pt idx="90">
                  <c:v>2.0150518E7</c:v>
                </c:pt>
                <c:pt idx="91">
                  <c:v>2.0150519E7</c:v>
                </c:pt>
                <c:pt idx="92">
                  <c:v>2.015052E7</c:v>
                </c:pt>
                <c:pt idx="93">
                  <c:v>2.0150521E7</c:v>
                </c:pt>
                <c:pt idx="94">
                  <c:v>2.0150522E7</c:v>
                </c:pt>
                <c:pt idx="95">
                  <c:v>2.0150526E7</c:v>
                </c:pt>
                <c:pt idx="96">
                  <c:v>2.0150527E7</c:v>
                </c:pt>
                <c:pt idx="97">
                  <c:v>2.0150528E7</c:v>
                </c:pt>
                <c:pt idx="98">
                  <c:v>2.0150529E7</c:v>
                </c:pt>
                <c:pt idx="99">
                  <c:v>2.0150601E7</c:v>
                </c:pt>
                <c:pt idx="100">
                  <c:v>2.0150602E7</c:v>
                </c:pt>
                <c:pt idx="101">
                  <c:v>2.0150603E7</c:v>
                </c:pt>
                <c:pt idx="102">
                  <c:v>2.0150604E7</c:v>
                </c:pt>
                <c:pt idx="103">
                  <c:v>2.0150605E7</c:v>
                </c:pt>
                <c:pt idx="104">
                  <c:v>2.0150608E7</c:v>
                </c:pt>
                <c:pt idx="105">
                  <c:v>2.0150609E7</c:v>
                </c:pt>
                <c:pt idx="106">
                  <c:v>2.015061E7</c:v>
                </c:pt>
                <c:pt idx="107">
                  <c:v>2.0150611E7</c:v>
                </c:pt>
                <c:pt idx="108">
                  <c:v>2.0150612E7</c:v>
                </c:pt>
                <c:pt idx="109">
                  <c:v>2.0150615E7</c:v>
                </c:pt>
                <c:pt idx="110">
                  <c:v>2.0150616E7</c:v>
                </c:pt>
                <c:pt idx="111">
                  <c:v>2.0150617E7</c:v>
                </c:pt>
                <c:pt idx="112">
                  <c:v>2.0150618E7</c:v>
                </c:pt>
                <c:pt idx="113">
                  <c:v>2.0150619E7</c:v>
                </c:pt>
                <c:pt idx="114">
                  <c:v>2.0150622E7</c:v>
                </c:pt>
                <c:pt idx="115">
                  <c:v>2.0150623E7</c:v>
                </c:pt>
                <c:pt idx="116">
                  <c:v>2.0150624E7</c:v>
                </c:pt>
                <c:pt idx="117">
                  <c:v>2.0150625E7</c:v>
                </c:pt>
                <c:pt idx="118">
                  <c:v>2.0150626E7</c:v>
                </c:pt>
                <c:pt idx="119">
                  <c:v>2.0150629E7</c:v>
                </c:pt>
                <c:pt idx="120">
                  <c:v>2.015063E7</c:v>
                </c:pt>
                <c:pt idx="121">
                  <c:v>2.0150702E7</c:v>
                </c:pt>
                <c:pt idx="122">
                  <c:v>2.0150703E7</c:v>
                </c:pt>
                <c:pt idx="123">
                  <c:v>2.0150706E7</c:v>
                </c:pt>
                <c:pt idx="124">
                  <c:v>2.0150707E7</c:v>
                </c:pt>
                <c:pt idx="125">
                  <c:v>2.0150708E7</c:v>
                </c:pt>
                <c:pt idx="126">
                  <c:v>2.0150709E7</c:v>
                </c:pt>
                <c:pt idx="127">
                  <c:v>2.015071E7</c:v>
                </c:pt>
                <c:pt idx="128">
                  <c:v>2.0150713E7</c:v>
                </c:pt>
                <c:pt idx="129">
                  <c:v>2.0150714E7</c:v>
                </c:pt>
                <c:pt idx="130">
                  <c:v>2.0150715E7</c:v>
                </c:pt>
                <c:pt idx="131">
                  <c:v>2.0150716E7</c:v>
                </c:pt>
                <c:pt idx="132">
                  <c:v>2.0150717E7</c:v>
                </c:pt>
                <c:pt idx="133">
                  <c:v>2.015072E7</c:v>
                </c:pt>
                <c:pt idx="134">
                  <c:v>2.0150721E7</c:v>
                </c:pt>
                <c:pt idx="135">
                  <c:v>2.0150722E7</c:v>
                </c:pt>
                <c:pt idx="136">
                  <c:v>2.0150723E7</c:v>
                </c:pt>
                <c:pt idx="137">
                  <c:v>2.0150724E7</c:v>
                </c:pt>
                <c:pt idx="138">
                  <c:v>2.0150727E7</c:v>
                </c:pt>
                <c:pt idx="139">
                  <c:v>2.0150728E7</c:v>
                </c:pt>
                <c:pt idx="140">
                  <c:v>2.0150729E7</c:v>
                </c:pt>
                <c:pt idx="141">
                  <c:v>2.015073E7</c:v>
                </c:pt>
                <c:pt idx="142">
                  <c:v>2.0150731E7</c:v>
                </c:pt>
                <c:pt idx="143">
                  <c:v>2.0150803E7</c:v>
                </c:pt>
                <c:pt idx="144">
                  <c:v>2.0150804E7</c:v>
                </c:pt>
                <c:pt idx="145">
                  <c:v>2.0150805E7</c:v>
                </c:pt>
                <c:pt idx="146">
                  <c:v>2.0150806E7</c:v>
                </c:pt>
                <c:pt idx="147">
                  <c:v>2.0150807E7</c:v>
                </c:pt>
                <c:pt idx="148">
                  <c:v>2.015081E7</c:v>
                </c:pt>
                <c:pt idx="149">
                  <c:v>2.0150811E7</c:v>
                </c:pt>
                <c:pt idx="150">
                  <c:v>2.0150812E7</c:v>
                </c:pt>
                <c:pt idx="151">
                  <c:v>2.0150813E7</c:v>
                </c:pt>
                <c:pt idx="152">
                  <c:v>2.0150814E7</c:v>
                </c:pt>
                <c:pt idx="153">
                  <c:v>2.0150817E7</c:v>
                </c:pt>
                <c:pt idx="154">
                  <c:v>2.0150818E7</c:v>
                </c:pt>
                <c:pt idx="155">
                  <c:v>2.0150819E7</c:v>
                </c:pt>
                <c:pt idx="156">
                  <c:v>2.015082E7</c:v>
                </c:pt>
                <c:pt idx="157">
                  <c:v>2.0150821E7</c:v>
                </c:pt>
                <c:pt idx="158">
                  <c:v>2.0150824E7</c:v>
                </c:pt>
                <c:pt idx="159">
                  <c:v>2.0150825E7</c:v>
                </c:pt>
                <c:pt idx="160">
                  <c:v>2.0150826E7</c:v>
                </c:pt>
                <c:pt idx="161">
                  <c:v>2.0150827E7</c:v>
                </c:pt>
                <c:pt idx="162">
                  <c:v>2.0150828E7</c:v>
                </c:pt>
                <c:pt idx="163">
                  <c:v>2.0150831E7</c:v>
                </c:pt>
                <c:pt idx="164">
                  <c:v>2.0150901E7</c:v>
                </c:pt>
                <c:pt idx="165">
                  <c:v>2.0150902E7</c:v>
                </c:pt>
                <c:pt idx="166">
                  <c:v>2.0150904E7</c:v>
                </c:pt>
                <c:pt idx="167">
                  <c:v>2.0150907E7</c:v>
                </c:pt>
                <c:pt idx="168">
                  <c:v>2.0150908E7</c:v>
                </c:pt>
                <c:pt idx="169">
                  <c:v>2.0150909E7</c:v>
                </c:pt>
                <c:pt idx="170">
                  <c:v>2.015091E7</c:v>
                </c:pt>
                <c:pt idx="171">
                  <c:v>2.0150911E7</c:v>
                </c:pt>
                <c:pt idx="172">
                  <c:v>2.0150914E7</c:v>
                </c:pt>
                <c:pt idx="173">
                  <c:v>2.0150915E7</c:v>
                </c:pt>
                <c:pt idx="174">
                  <c:v>2.0150916E7</c:v>
                </c:pt>
                <c:pt idx="175">
                  <c:v>2.0150917E7</c:v>
                </c:pt>
                <c:pt idx="176">
                  <c:v>2.0150918E7</c:v>
                </c:pt>
                <c:pt idx="177">
                  <c:v>2.0150921E7</c:v>
                </c:pt>
                <c:pt idx="178">
                  <c:v>2.0150922E7</c:v>
                </c:pt>
                <c:pt idx="179">
                  <c:v>2.0150923E7</c:v>
                </c:pt>
                <c:pt idx="180">
                  <c:v>2.0150924E7</c:v>
                </c:pt>
                <c:pt idx="181">
                  <c:v>2.0150925E7</c:v>
                </c:pt>
                <c:pt idx="182">
                  <c:v>2.0150929E7</c:v>
                </c:pt>
                <c:pt idx="183">
                  <c:v>2.015093E7</c:v>
                </c:pt>
                <c:pt idx="184">
                  <c:v>2.0151005E7</c:v>
                </c:pt>
                <c:pt idx="185">
                  <c:v>2.0151006E7</c:v>
                </c:pt>
                <c:pt idx="186">
                  <c:v>2.0151007E7</c:v>
                </c:pt>
                <c:pt idx="187">
                  <c:v>2.0151008E7</c:v>
                </c:pt>
                <c:pt idx="188">
                  <c:v>2.0151009E7</c:v>
                </c:pt>
                <c:pt idx="189">
                  <c:v>2.0151012E7</c:v>
                </c:pt>
                <c:pt idx="190">
                  <c:v>2.0151013E7</c:v>
                </c:pt>
                <c:pt idx="191">
                  <c:v>2.0151014E7</c:v>
                </c:pt>
                <c:pt idx="192">
                  <c:v>2.0151015E7</c:v>
                </c:pt>
                <c:pt idx="193">
                  <c:v>2.0151016E7</c:v>
                </c:pt>
                <c:pt idx="194">
                  <c:v>2.0151019E7</c:v>
                </c:pt>
                <c:pt idx="195">
                  <c:v>2.015102E7</c:v>
                </c:pt>
                <c:pt idx="196">
                  <c:v>2.0151022E7</c:v>
                </c:pt>
                <c:pt idx="197">
                  <c:v>2.0151023E7</c:v>
                </c:pt>
                <c:pt idx="198">
                  <c:v>2.0151026E7</c:v>
                </c:pt>
                <c:pt idx="199">
                  <c:v>2.0151027E7</c:v>
                </c:pt>
                <c:pt idx="200">
                  <c:v>2.0151028E7</c:v>
                </c:pt>
                <c:pt idx="201">
                  <c:v>2.0151029E7</c:v>
                </c:pt>
                <c:pt idx="202">
                  <c:v>2.015103E7</c:v>
                </c:pt>
                <c:pt idx="203">
                  <c:v>2.0151102E7</c:v>
                </c:pt>
                <c:pt idx="204">
                  <c:v>2.0151103E7</c:v>
                </c:pt>
                <c:pt idx="205">
                  <c:v>2.0151104E7</c:v>
                </c:pt>
                <c:pt idx="206">
                  <c:v>2.0151105E7</c:v>
                </c:pt>
                <c:pt idx="207">
                  <c:v>2.0151106E7</c:v>
                </c:pt>
                <c:pt idx="208">
                  <c:v>2.0151109E7</c:v>
                </c:pt>
                <c:pt idx="209">
                  <c:v>2.015111E7</c:v>
                </c:pt>
                <c:pt idx="210">
                  <c:v>2.0151111E7</c:v>
                </c:pt>
                <c:pt idx="211">
                  <c:v>2.0151112E7</c:v>
                </c:pt>
                <c:pt idx="212">
                  <c:v>2.0151113E7</c:v>
                </c:pt>
                <c:pt idx="213">
                  <c:v>2.0151116E7</c:v>
                </c:pt>
                <c:pt idx="214">
                  <c:v>2.0151117E7</c:v>
                </c:pt>
                <c:pt idx="215">
                  <c:v>2.0151118E7</c:v>
                </c:pt>
                <c:pt idx="216">
                  <c:v>2.0151119E7</c:v>
                </c:pt>
                <c:pt idx="217">
                  <c:v>2.015112E7</c:v>
                </c:pt>
                <c:pt idx="218">
                  <c:v>2.0151123E7</c:v>
                </c:pt>
                <c:pt idx="219">
                  <c:v>2.0151124E7</c:v>
                </c:pt>
                <c:pt idx="220">
                  <c:v>2.0151125E7</c:v>
                </c:pt>
                <c:pt idx="221">
                  <c:v>2.0151126E7</c:v>
                </c:pt>
                <c:pt idx="222">
                  <c:v>2.0151127E7</c:v>
                </c:pt>
                <c:pt idx="223">
                  <c:v>2.015113E7</c:v>
                </c:pt>
                <c:pt idx="224">
                  <c:v>2.0151201E7</c:v>
                </c:pt>
                <c:pt idx="225">
                  <c:v>2.0151202E7</c:v>
                </c:pt>
                <c:pt idx="226">
                  <c:v>2.0151203E7</c:v>
                </c:pt>
                <c:pt idx="227">
                  <c:v>2.0151204E7</c:v>
                </c:pt>
                <c:pt idx="228">
                  <c:v>2.0151207E7</c:v>
                </c:pt>
                <c:pt idx="229">
                  <c:v>2.0151208E7</c:v>
                </c:pt>
                <c:pt idx="230">
                  <c:v>2.0151209E7</c:v>
                </c:pt>
                <c:pt idx="231">
                  <c:v>2.015121E7</c:v>
                </c:pt>
                <c:pt idx="232">
                  <c:v>2.0151211E7</c:v>
                </c:pt>
                <c:pt idx="233">
                  <c:v>2.0151214E7</c:v>
                </c:pt>
                <c:pt idx="234">
                  <c:v>2.0151215E7</c:v>
                </c:pt>
                <c:pt idx="235">
                  <c:v>2.0151216E7</c:v>
                </c:pt>
                <c:pt idx="236">
                  <c:v>2.0151217E7</c:v>
                </c:pt>
                <c:pt idx="237">
                  <c:v>2.0151218E7</c:v>
                </c:pt>
                <c:pt idx="238">
                  <c:v>2.0151221E7</c:v>
                </c:pt>
                <c:pt idx="239">
                  <c:v>2.0151222E7</c:v>
                </c:pt>
                <c:pt idx="240">
                  <c:v>2.0151223E7</c:v>
                </c:pt>
                <c:pt idx="241">
                  <c:v>2.0151224E7</c:v>
                </c:pt>
                <c:pt idx="242">
                  <c:v>2.0151228E7</c:v>
                </c:pt>
                <c:pt idx="243">
                  <c:v>2.0151229E7</c:v>
                </c:pt>
                <c:pt idx="244">
                  <c:v>2.015123E7</c:v>
                </c:pt>
                <c:pt idx="245">
                  <c:v>2.0151231E7</c:v>
                </c:pt>
              </c:numCache>
            </c:numRef>
          </c:cat>
          <c:val>
            <c:numRef>
              <c:f>工作表11!$B$2:$B$247</c:f>
              <c:numCache>
                <c:formatCode>0.00</c:formatCode>
                <c:ptCount val="246"/>
                <c:pt idx="0">
                  <c:v>2.85423663345358</c:v>
                </c:pt>
                <c:pt idx="1">
                  <c:v>2.934376267707846</c:v>
                </c:pt>
                <c:pt idx="2">
                  <c:v>2.926818224158311</c:v>
                </c:pt>
                <c:pt idx="3">
                  <c:v>2.885011025211222</c:v>
                </c:pt>
                <c:pt idx="4">
                  <c:v>2.903855941547458</c:v>
                </c:pt>
                <c:pt idx="5">
                  <c:v>2.929439342414672</c:v>
                </c:pt>
                <c:pt idx="6">
                  <c:v>2.910351822394485</c:v>
                </c:pt>
                <c:pt idx="7">
                  <c:v>2.891653289948982</c:v>
                </c:pt>
                <c:pt idx="8">
                  <c:v>2.909386524458872</c:v>
                </c:pt>
                <c:pt idx="9">
                  <c:v>2.891792484047553</c:v>
                </c:pt>
                <c:pt idx="10">
                  <c:v>2.858181987802769</c:v>
                </c:pt>
                <c:pt idx="11">
                  <c:v>2.792440685532799</c:v>
                </c:pt>
                <c:pt idx="12">
                  <c:v>2.749155980744558</c:v>
                </c:pt>
                <c:pt idx="13">
                  <c:v>2.819700946690771</c:v>
                </c:pt>
                <c:pt idx="14">
                  <c:v>2.802095495849978</c:v>
                </c:pt>
                <c:pt idx="15">
                  <c:v>2.849150719071393</c:v>
                </c:pt>
                <c:pt idx="16">
                  <c:v>2.86873853030478</c:v>
                </c:pt>
                <c:pt idx="17">
                  <c:v>2.850729057756682</c:v>
                </c:pt>
                <c:pt idx="18">
                  <c:v>2.79591747205609</c:v>
                </c:pt>
                <c:pt idx="19">
                  <c:v>2.747129049584566</c:v>
                </c:pt>
                <c:pt idx="20">
                  <c:v>2.774878034889567</c:v>
                </c:pt>
                <c:pt idx="21">
                  <c:v>2.741099727931275</c:v>
                </c:pt>
                <c:pt idx="22">
                  <c:v>2.800432416098906</c:v>
                </c:pt>
                <c:pt idx="23">
                  <c:v>2.772449711343701</c:v>
                </c:pt>
                <c:pt idx="24">
                  <c:v>2.818461052599885</c:v>
                </c:pt>
                <c:pt idx="25">
                  <c:v>2.805143593847962</c:v>
                </c:pt>
                <c:pt idx="26">
                  <c:v>2.790700071868417</c:v>
                </c:pt>
                <c:pt idx="27">
                  <c:v>2.772716479624655</c:v>
                </c:pt>
                <c:pt idx="28">
                  <c:v>2.765072765212329</c:v>
                </c:pt>
                <c:pt idx="29">
                  <c:v>2.791430802316447</c:v>
                </c:pt>
                <c:pt idx="30">
                  <c:v>2.789909507227581</c:v>
                </c:pt>
                <c:pt idx="31">
                  <c:v>2.79767574195058</c:v>
                </c:pt>
                <c:pt idx="32">
                  <c:v>2.816153857681239</c:v>
                </c:pt>
                <c:pt idx="33">
                  <c:v>2.790639775714271</c:v>
                </c:pt>
                <c:pt idx="34">
                  <c:v>2.799470531461761</c:v>
                </c:pt>
                <c:pt idx="35">
                  <c:v>2.808302785195891</c:v>
                </c:pt>
                <c:pt idx="36">
                  <c:v>2.915297398631411</c:v>
                </c:pt>
                <c:pt idx="37">
                  <c:v>2.92415207588962</c:v>
                </c:pt>
                <c:pt idx="38">
                  <c:v>2.946441510254334</c:v>
                </c:pt>
                <c:pt idx="39">
                  <c:v>3.009286978905458</c:v>
                </c:pt>
                <c:pt idx="40">
                  <c:v>2.958927779731914</c:v>
                </c:pt>
                <c:pt idx="41">
                  <c:v>2.966691183019741</c:v>
                </c:pt>
                <c:pt idx="42">
                  <c:v>2.906942194433018</c:v>
                </c:pt>
                <c:pt idx="43">
                  <c:v>2.9071955632185</c:v>
                </c:pt>
                <c:pt idx="44">
                  <c:v>2.951329939261216</c:v>
                </c:pt>
                <c:pt idx="45">
                  <c:v>2.899439502854347</c:v>
                </c:pt>
                <c:pt idx="46">
                  <c:v>2.935321639329067</c:v>
                </c:pt>
                <c:pt idx="47">
                  <c:v>2.934098139592121</c:v>
                </c:pt>
                <c:pt idx="48">
                  <c:v>2.924617038645288</c:v>
                </c:pt>
                <c:pt idx="49">
                  <c:v>3.012669893469578</c:v>
                </c:pt>
                <c:pt idx="50">
                  <c:v>2.968644312622013</c:v>
                </c:pt>
                <c:pt idx="51">
                  <c:v>2.994039356826442</c:v>
                </c:pt>
                <c:pt idx="52">
                  <c:v>3.077871870710004</c:v>
                </c:pt>
                <c:pt idx="53">
                  <c:v>3.139683962429875</c:v>
                </c:pt>
                <c:pt idx="54">
                  <c:v>3.129750815208878</c:v>
                </c:pt>
                <c:pt idx="55">
                  <c:v>3.144884934025238</c:v>
                </c:pt>
                <c:pt idx="56">
                  <c:v>3.223524817809307</c:v>
                </c:pt>
                <c:pt idx="57">
                  <c:v>3.187715057252353</c:v>
                </c:pt>
                <c:pt idx="58">
                  <c:v>3.189603853332953</c:v>
                </c:pt>
                <c:pt idx="59">
                  <c:v>3.620893750681382</c:v>
                </c:pt>
                <c:pt idx="60">
                  <c:v>3.60369024445882</c:v>
                </c:pt>
                <c:pt idx="61">
                  <c:v>3.568034922878233</c:v>
                </c:pt>
                <c:pt idx="62">
                  <c:v>3.575759761699378</c:v>
                </c:pt>
                <c:pt idx="63">
                  <c:v>3.637829255724622</c:v>
                </c:pt>
                <c:pt idx="64">
                  <c:v>3.749145431907559</c:v>
                </c:pt>
                <c:pt idx="65">
                  <c:v>3.880896404334828</c:v>
                </c:pt>
                <c:pt idx="66">
                  <c:v>4.279275087841214</c:v>
                </c:pt>
                <c:pt idx="67">
                  <c:v>4.234064803245884</c:v>
                </c:pt>
                <c:pt idx="68">
                  <c:v>4.303341927291306</c:v>
                </c:pt>
                <c:pt idx="69">
                  <c:v>4.420725076478464</c:v>
                </c:pt>
                <c:pt idx="70">
                  <c:v>4.335471098612875</c:v>
                </c:pt>
                <c:pt idx="71">
                  <c:v>4.685068880034944</c:v>
                </c:pt>
                <c:pt idx="72">
                  <c:v>4.604958441108866</c:v>
                </c:pt>
                <c:pt idx="73">
                  <c:v>4.919145204566916</c:v>
                </c:pt>
                <c:pt idx="74">
                  <c:v>5.029488918646849</c:v>
                </c:pt>
                <c:pt idx="75">
                  <c:v>5.413418112238835</c:v>
                </c:pt>
                <c:pt idx="76">
                  <c:v>5.697150942283443</c:v>
                </c:pt>
                <c:pt idx="77">
                  <c:v>5.650907563303317</c:v>
                </c:pt>
                <c:pt idx="78">
                  <c:v>5.683894269178294</c:v>
                </c:pt>
                <c:pt idx="79">
                  <c:v>6.757132157386497</c:v>
                </c:pt>
                <c:pt idx="80">
                  <c:v>7.266161333149558</c:v>
                </c:pt>
                <c:pt idx="81">
                  <c:v>7.202403259190711</c:v>
                </c:pt>
                <c:pt idx="82">
                  <c:v>6.834191884544373</c:v>
                </c:pt>
                <c:pt idx="83">
                  <c:v>6.268881515761435</c:v>
                </c:pt>
                <c:pt idx="84">
                  <c:v>6.822718703824821</c:v>
                </c:pt>
                <c:pt idx="85">
                  <c:v>6.435453504791994</c:v>
                </c:pt>
                <c:pt idx="86">
                  <c:v>6.007687703608376</c:v>
                </c:pt>
                <c:pt idx="87">
                  <c:v>6.124714442611919</c:v>
                </c:pt>
                <c:pt idx="88">
                  <c:v>6.28760210951081</c:v>
                </c:pt>
                <c:pt idx="89">
                  <c:v>6.343307140335006</c:v>
                </c:pt>
                <c:pt idx="90">
                  <c:v>6.094846396415685</c:v>
                </c:pt>
                <c:pt idx="91">
                  <c:v>6.060138613078092</c:v>
                </c:pt>
                <c:pt idx="92">
                  <c:v>6.02617030199519</c:v>
                </c:pt>
                <c:pt idx="93">
                  <c:v>5.825008630009504</c:v>
                </c:pt>
                <c:pt idx="94">
                  <c:v>5.981206940491015</c:v>
                </c:pt>
                <c:pt idx="95">
                  <c:v>6.308615661745247</c:v>
                </c:pt>
                <c:pt idx="96">
                  <c:v>6.366845360268485</c:v>
                </c:pt>
                <c:pt idx="97">
                  <c:v>6.719720765743471</c:v>
                </c:pt>
                <c:pt idx="98">
                  <c:v>4.912587501299804</c:v>
                </c:pt>
                <c:pt idx="99">
                  <c:v>5.196439659799049</c:v>
                </c:pt>
                <c:pt idx="100">
                  <c:v>5.1092789151713</c:v>
                </c:pt>
                <c:pt idx="101">
                  <c:v>4.910685569031676</c:v>
                </c:pt>
                <c:pt idx="102">
                  <c:v>4.931163847046351</c:v>
                </c:pt>
                <c:pt idx="103">
                  <c:v>4.884790911408428</c:v>
                </c:pt>
                <c:pt idx="104">
                  <c:v>4.887049087927741</c:v>
                </c:pt>
                <c:pt idx="105">
                  <c:v>4.661751310001803</c:v>
                </c:pt>
                <c:pt idx="106">
                  <c:v>4.690144376365285</c:v>
                </c:pt>
                <c:pt idx="107">
                  <c:v>4.71852724165133</c:v>
                </c:pt>
                <c:pt idx="108">
                  <c:v>4.91475485592315</c:v>
                </c:pt>
                <c:pt idx="109">
                  <c:v>4.924891297542839</c:v>
                </c:pt>
                <c:pt idx="110">
                  <c:v>4.135810278251702</c:v>
                </c:pt>
                <c:pt idx="111">
                  <c:v>4.438407968190217</c:v>
                </c:pt>
                <c:pt idx="112">
                  <c:v>4.631105897822373</c:v>
                </c:pt>
                <c:pt idx="113">
                  <c:v>4.464376526287069</c:v>
                </c:pt>
                <c:pt idx="114">
                  <c:v>4.503651293492533</c:v>
                </c:pt>
                <c:pt idx="115">
                  <c:v>4.768488563748882</c:v>
                </c:pt>
                <c:pt idx="116">
                  <c:v>4.740283664691553</c:v>
                </c:pt>
                <c:pt idx="117">
                  <c:v>4.654242658711374</c:v>
                </c:pt>
                <c:pt idx="118">
                  <c:v>4.469041359176105</c:v>
                </c:pt>
                <c:pt idx="119">
                  <c:v>4.334734301887469</c:v>
                </c:pt>
                <c:pt idx="120">
                  <c:v>4.508155106864413</c:v>
                </c:pt>
                <c:pt idx="121">
                  <c:v>4.394457678860657</c:v>
                </c:pt>
                <c:pt idx="122">
                  <c:v>4.228623760860103</c:v>
                </c:pt>
                <c:pt idx="123">
                  <c:v>4.015107537387638</c:v>
                </c:pt>
                <c:pt idx="124">
                  <c:v>3.664108931284892</c:v>
                </c:pt>
                <c:pt idx="125">
                  <c:v>3.689522371017635</c:v>
                </c:pt>
                <c:pt idx="126">
                  <c:v>4.098807819787202</c:v>
                </c:pt>
                <c:pt idx="127">
                  <c:v>4.251512258984231</c:v>
                </c:pt>
                <c:pt idx="128">
                  <c:v>4.32669920997622</c:v>
                </c:pt>
                <c:pt idx="129">
                  <c:v>4.215330068932783</c:v>
                </c:pt>
                <c:pt idx="130">
                  <c:v>4.326475253660665</c:v>
                </c:pt>
                <c:pt idx="131">
                  <c:v>4.458156740271511</c:v>
                </c:pt>
                <c:pt idx="132">
                  <c:v>4.630440856170551</c:v>
                </c:pt>
                <c:pt idx="133">
                  <c:v>4.658449759498157</c:v>
                </c:pt>
                <c:pt idx="134">
                  <c:v>4.782409398046192</c:v>
                </c:pt>
                <c:pt idx="135">
                  <c:v>4.780367458049538</c:v>
                </c:pt>
                <c:pt idx="136">
                  <c:v>4.933887326803587</c:v>
                </c:pt>
                <c:pt idx="137">
                  <c:v>4.941445623051</c:v>
                </c:pt>
                <c:pt idx="138">
                  <c:v>4.683498688341135</c:v>
                </c:pt>
                <c:pt idx="139">
                  <c:v>4.880194745311867</c:v>
                </c:pt>
                <c:pt idx="140">
                  <c:v>4.945703574875558</c:v>
                </c:pt>
                <c:pt idx="141">
                  <c:v>4.740420841436741</c:v>
                </c:pt>
                <c:pt idx="142">
                  <c:v>4.637634745560479</c:v>
                </c:pt>
                <c:pt idx="143">
                  <c:v>4.339140940231356</c:v>
                </c:pt>
                <c:pt idx="144">
                  <c:v>4.421450820651289</c:v>
                </c:pt>
                <c:pt idx="145">
                  <c:v>4.439926783785184</c:v>
                </c:pt>
                <c:pt idx="146">
                  <c:v>4.486104639273411</c:v>
                </c:pt>
                <c:pt idx="147">
                  <c:v>4.604090748365982</c:v>
                </c:pt>
                <c:pt idx="148">
                  <c:v>4.729345340599694</c:v>
                </c:pt>
                <c:pt idx="149">
                  <c:v>4.716562948096242</c:v>
                </c:pt>
                <c:pt idx="150">
                  <c:v>4.610889621937749</c:v>
                </c:pt>
                <c:pt idx="151">
                  <c:v>4.628266933866678</c:v>
                </c:pt>
                <c:pt idx="152">
                  <c:v>4.854085251268089</c:v>
                </c:pt>
                <c:pt idx="153">
                  <c:v>4.785951946942494</c:v>
                </c:pt>
                <c:pt idx="154">
                  <c:v>4.626128304224146</c:v>
                </c:pt>
                <c:pt idx="155">
                  <c:v>4.578675524881951</c:v>
                </c:pt>
                <c:pt idx="156">
                  <c:v>4.472839525405572</c:v>
                </c:pt>
                <c:pt idx="157">
                  <c:v>4.461069925972036</c:v>
                </c:pt>
                <c:pt idx="158">
                  <c:v>4.110732199477874</c:v>
                </c:pt>
                <c:pt idx="159">
                  <c:v>4.091168836658371</c:v>
                </c:pt>
                <c:pt idx="160">
                  <c:v>4.104975827945468</c:v>
                </c:pt>
                <c:pt idx="161">
                  <c:v>4.392960503916861</c:v>
                </c:pt>
                <c:pt idx="162">
                  <c:v>4.68069984086694</c:v>
                </c:pt>
                <c:pt idx="163">
                  <c:v>4.072039209009412</c:v>
                </c:pt>
                <c:pt idx="164">
                  <c:v>4.04757142987556</c:v>
                </c:pt>
                <c:pt idx="165">
                  <c:v>3.928236420660399</c:v>
                </c:pt>
                <c:pt idx="166">
                  <c:v>3.80929395928166</c:v>
                </c:pt>
                <c:pt idx="167">
                  <c:v>3.584752817485494</c:v>
                </c:pt>
                <c:pt idx="168">
                  <c:v>3.826806020696897</c:v>
                </c:pt>
                <c:pt idx="169">
                  <c:v>3.906234080846691</c:v>
                </c:pt>
                <c:pt idx="170">
                  <c:v>3.779129260327615</c:v>
                </c:pt>
                <c:pt idx="171">
                  <c:v>3.761228060693194</c:v>
                </c:pt>
                <c:pt idx="172">
                  <c:v>3.704872376559793</c:v>
                </c:pt>
                <c:pt idx="173">
                  <c:v>3.623311965718534</c:v>
                </c:pt>
                <c:pt idx="174">
                  <c:v>3.785674766224847</c:v>
                </c:pt>
                <c:pt idx="175">
                  <c:v>3.75138633910147</c:v>
                </c:pt>
                <c:pt idx="176">
                  <c:v>3.835597803110939</c:v>
                </c:pt>
                <c:pt idx="177">
                  <c:v>3.824208179107044</c:v>
                </c:pt>
                <c:pt idx="178">
                  <c:v>3.771522790113487</c:v>
                </c:pt>
                <c:pt idx="179">
                  <c:v>3.663330761457101</c:v>
                </c:pt>
                <c:pt idx="180">
                  <c:v>3.576722601283565</c:v>
                </c:pt>
                <c:pt idx="181">
                  <c:v>3.560636113076858</c:v>
                </c:pt>
                <c:pt idx="182">
                  <c:v>3.410590810292042</c:v>
                </c:pt>
                <c:pt idx="183">
                  <c:v>3.503962281437187</c:v>
                </c:pt>
                <c:pt idx="184">
                  <c:v>3.767091176154152</c:v>
                </c:pt>
                <c:pt idx="185">
                  <c:v>3.663878507169412</c:v>
                </c:pt>
                <c:pt idx="186">
                  <c:v>3.871308133105789</c:v>
                </c:pt>
                <c:pt idx="187">
                  <c:v>3.7616592991189</c:v>
                </c:pt>
                <c:pt idx="188">
                  <c:v>3.817198824518247</c:v>
                </c:pt>
                <c:pt idx="189">
                  <c:v>3.867534274382108</c:v>
                </c:pt>
                <c:pt idx="190">
                  <c:v>3.897077816896076</c:v>
                </c:pt>
                <c:pt idx="191">
                  <c:v>3.916351447114364</c:v>
                </c:pt>
                <c:pt idx="192">
                  <c:v>4.106864905673015</c:v>
                </c:pt>
                <c:pt idx="193">
                  <c:v>4.133079160169559</c:v>
                </c:pt>
                <c:pt idx="194">
                  <c:v>4.083778773147444</c:v>
                </c:pt>
                <c:pt idx="195">
                  <c:v>4.205687896244203</c:v>
                </c:pt>
                <c:pt idx="196">
                  <c:v>4.126944497022971</c:v>
                </c:pt>
                <c:pt idx="197">
                  <c:v>4.284902190278921</c:v>
                </c:pt>
                <c:pt idx="198">
                  <c:v>4.238544158251918</c:v>
                </c:pt>
                <c:pt idx="199">
                  <c:v>4.391908209151216</c:v>
                </c:pt>
                <c:pt idx="200">
                  <c:v>4.453387064122274</c:v>
                </c:pt>
                <c:pt idx="201">
                  <c:v>4.627699745803044</c:v>
                </c:pt>
                <c:pt idx="202">
                  <c:v>4.707664459048166</c:v>
                </c:pt>
                <c:pt idx="203">
                  <c:v>4.663862902811686</c:v>
                </c:pt>
                <c:pt idx="204">
                  <c:v>4.779904342949122</c:v>
                </c:pt>
                <c:pt idx="205">
                  <c:v>4.869892912963865</c:v>
                </c:pt>
                <c:pt idx="206">
                  <c:v>4.88242072115985</c:v>
                </c:pt>
                <c:pt idx="207">
                  <c:v>4.901898739281715</c:v>
                </c:pt>
                <c:pt idx="208">
                  <c:v>4.890936856093027</c:v>
                </c:pt>
                <c:pt idx="209">
                  <c:v>5.065843514073792</c:v>
                </c:pt>
                <c:pt idx="210">
                  <c:v>5.042606661695168</c:v>
                </c:pt>
                <c:pt idx="211">
                  <c:v>5.04453447489291</c:v>
                </c:pt>
                <c:pt idx="212">
                  <c:v>4.82277421345449</c:v>
                </c:pt>
                <c:pt idx="213">
                  <c:v>4.837737436285039</c:v>
                </c:pt>
                <c:pt idx="214">
                  <c:v>4.891342975093258</c:v>
                </c:pt>
                <c:pt idx="215">
                  <c:v>4.911326231105664</c:v>
                </c:pt>
                <c:pt idx="216">
                  <c:v>4.911775629331172</c:v>
                </c:pt>
                <c:pt idx="217">
                  <c:v>4.965433236008095</c:v>
                </c:pt>
                <c:pt idx="218">
                  <c:v>5.22653919924645</c:v>
                </c:pt>
                <c:pt idx="219">
                  <c:v>5.205817378489685</c:v>
                </c:pt>
                <c:pt idx="220">
                  <c:v>5.166531752440253</c:v>
                </c:pt>
                <c:pt idx="221">
                  <c:v>5.10663953276182</c:v>
                </c:pt>
                <c:pt idx="222">
                  <c:v>4.893201798591181</c:v>
                </c:pt>
                <c:pt idx="223">
                  <c:v>4.712118178983442</c:v>
                </c:pt>
                <c:pt idx="224">
                  <c:v>4.859093111770476</c:v>
                </c:pt>
                <c:pt idx="225">
                  <c:v>4.858359723256405</c:v>
                </c:pt>
                <c:pt idx="226">
                  <c:v>4.699120721137165</c:v>
                </c:pt>
                <c:pt idx="227">
                  <c:v>4.513298399595431</c:v>
                </c:pt>
                <c:pt idx="228">
                  <c:v>4.507587379218748</c:v>
                </c:pt>
                <c:pt idx="229">
                  <c:v>4.421786908625212</c:v>
                </c:pt>
                <c:pt idx="230">
                  <c:v>4.434208428350801</c:v>
                </c:pt>
                <c:pt idx="231">
                  <c:v>4.588303434180912</c:v>
                </c:pt>
                <c:pt idx="232">
                  <c:v>4.403426587776885</c:v>
                </c:pt>
                <c:pt idx="233">
                  <c:v>4.397278842988991</c:v>
                </c:pt>
                <c:pt idx="234">
                  <c:v>4.441396697832288</c:v>
                </c:pt>
                <c:pt idx="235">
                  <c:v>4.430999346885396</c:v>
                </c:pt>
                <c:pt idx="236">
                  <c:v>4.688632298647364</c:v>
                </c:pt>
                <c:pt idx="237">
                  <c:v>4.832967338885568</c:v>
                </c:pt>
                <c:pt idx="238">
                  <c:v>4.828784827961596</c:v>
                </c:pt>
                <c:pt idx="239">
                  <c:v>4.886852799627485</c:v>
                </c:pt>
                <c:pt idx="240">
                  <c:v>4.932887134278923</c:v>
                </c:pt>
                <c:pt idx="241">
                  <c:v>5.060651274685121</c:v>
                </c:pt>
                <c:pt idx="242">
                  <c:v>4.912586950432835</c:v>
                </c:pt>
                <c:pt idx="243">
                  <c:v>5.14177517281344</c:v>
                </c:pt>
                <c:pt idx="244">
                  <c:v>5.213916410534677</c:v>
                </c:pt>
                <c:pt idx="245">
                  <c:v>5.278317361570153</c:v>
                </c:pt>
              </c:numCache>
            </c:numRef>
          </c:val>
          <c:smooth val="0"/>
        </c:ser>
        <c:dLbls>
          <c:showLegendKey val="0"/>
          <c:showVal val="0"/>
          <c:showCatName val="0"/>
          <c:showSerName val="0"/>
          <c:showPercent val="0"/>
          <c:showBubbleSize val="0"/>
        </c:dLbls>
        <c:smooth val="0"/>
        <c:axId val="1576172048"/>
        <c:axId val="-721010512"/>
      </c:lineChart>
      <c:catAx>
        <c:axId val="157617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1010512"/>
        <c:crosses val="autoZero"/>
        <c:auto val="1"/>
        <c:lblAlgn val="ctr"/>
        <c:lblOffset val="100"/>
        <c:tickMarkSkip val="1"/>
        <c:noMultiLvlLbl val="0"/>
      </c:catAx>
      <c:valAx>
        <c:axId val="-721010512"/>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76172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工作表11!$C$1</c:f>
              <c:strCache>
                <c:ptCount val="1"/>
                <c:pt idx="0">
                  <c:v>市净率MRQ</c:v>
                </c:pt>
              </c:strCache>
            </c:strRef>
          </c:tx>
          <c:spPr>
            <a:ln w="28575" cap="rnd">
              <a:solidFill>
                <a:schemeClr val="accent2"/>
              </a:solidFill>
              <a:round/>
            </a:ln>
            <a:effectLst/>
          </c:spPr>
          <c:marker>
            <c:symbol val="none"/>
          </c:marker>
          <c:dLbls>
            <c:dLbl>
              <c:idx val="12"/>
              <c:layout>
                <c:manualLayout>
                  <c:x val="-0.0527777777777778"/>
                  <c:y val="0.027777777777777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ext>
              </c:extLst>
            </c:dLbl>
            <c:dLbl>
              <c:idx val="80"/>
              <c:layout>
                <c:manualLayout>
                  <c:x val="-0.0472222222222222"/>
                  <c:y val="-0.0277777777777778"/>
                </c:manualLayout>
              </c:layout>
              <c:showLegendKey val="0"/>
              <c:showVal val="1"/>
              <c:showCatName val="0"/>
              <c:showSerName val="0"/>
              <c:showPercent val="0"/>
              <c:showBubbleSize val="0"/>
              <c:extLst>
                <c:ext xmlns:c15="http://schemas.microsoft.com/office/drawing/2012/chart" uri="{CE6537A1-D6FC-4f65-9D91-7224C49458BB}">
                  <c15:layout/>
                </c:ext>
              </c:extLst>
            </c:dLbl>
            <c:dLbl>
              <c:idx val="198"/>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工作表11!$A$2:$A$247</c:f>
              <c:numCache>
                <c:formatCode>General</c:formatCode>
                <c:ptCount val="246"/>
                <c:pt idx="0">
                  <c:v>2.0150102E7</c:v>
                </c:pt>
                <c:pt idx="1">
                  <c:v>2.0150105E7</c:v>
                </c:pt>
                <c:pt idx="2">
                  <c:v>2.0150106E7</c:v>
                </c:pt>
                <c:pt idx="3">
                  <c:v>2.0150107E7</c:v>
                </c:pt>
                <c:pt idx="4">
                  <c:v>2.0150108E7</c:v>
                </c:pt>
                <c:pt idx="5">
                  <c:v>2.0150109E7</c:v>
                </c:pt>
                <c:pt idx="6">
                  <c:v>2.0150112E7</c:v>
                </c:pt>
                <c:pt idx="7">
                  <c:v>2.0150113E7</c:v>
                </c:pt>
                <c:pt idx="8">
                  <c:v>2.0150114E7</c:v>
                </c:pt>
                <c:pt idx="9">
                  <c:v>2.0150115E7</c:v>
                </c:pt>
                <c:pt idx="10">
                  <c:v>2.0150116E7</c:v>
                </c:pt>
                <c:pt idx="11">
                  <c:v>2.0150119E7</c:v>
                </c:pt>
                <c:pt idx="12">
                  <c:v>2.015012E7</c:v>
                </c:pt>
                <c:pt idx="13">
                  <c:v>2.0150121E7</c:v>
                </c:pt>
                <c:pt idx="14">
                  <c:v>2.0150122E7</c:v>
                </c:pt>
                <c:pt idx="15">
                  <c:v>2.0150123E7</c:v>
                </c:pt>
                <c:pt idx="16">
                  <c:v>2.0150126E7</c:v>
                </c:pt>
                <c:pt idx="17">
                  <c:v>2.0150127E7</c:v>
                </c:pt>
                <c:pt idx="18">
                  <c:v>2.0150128E7</c:v>
                </c:pt>
                <c:pt idx="19">
                  <c:v>2.0150129E7</c:v>
                </c:pt>
                <c:pt idx="20">
                  <c:v>2.015013E7</c:v>
                </c:pt>
                <c:pt idx="21">
                  <c:v>2.0150202E7</c:v>
                </c:pt>
                <c:pt idx="22">
                  <c:v>2.0150203E7</c:v>
                </c:pt>
                <c:pt idx="23">
                  <c:v>2.0150204E7</c:v>
                </c:pt>
                <c:pt idx="24">
                  <c:v>2.0150205E7</c:v>
                </c:pt>
                <c:pt idx="25">
                  <c:v>2.0150206E7</c:v>
                </c:pt>
                <c:pt idx="26">
                  <c:v>2.0150209E7</c:v>
                </c:pt>
                <c:pt idx="27">
                  <c:v>2.015021E7</c:v>
                </c:pt>
                <c:pt idx="28">
                  <c:v>2.0150211E7</c:v>
                </c:pt>
                <c:pt idx="29">
                  <c:v>2.0150212E7</c:v>
                </c:pt>
                <c:pt idx="30">
                  <c:v>2.0150213E7</c:v>
                </c:pt>
                <c:pt idx="31">
                  <c:v>2.0150216E7</c:v>
                </c:pt>
                <c:pt idx="32">
                  <c:v>2.0150217E7</c:v>
                </c:pt>
                <c:pt idx="33">
                  <c:v>2.0150218E7</c:v>
                </c:pt>
                <c:pt idx="34">
                  <c:v>2.0150223E7</c:v>
                </c:pt>
                <c:pt idx="35">
                  <c:v>2.0150224E7</c:v>
                </c:pt>
                <c:pt idx="36">
                  <c:v>2.0150225E7</c:v>
                </c:pt>
                <c:pt idx="37">
                  <c:v>2.0150226E7</c:v>
                </c:pt>
                <c:pt idx="38">
                  <c:v>2.0150227E7</c:v>
                </c:pt>
                <c:pt idx="39">
                  <c:v>2.0150302E7</c:v>
                </c:pt>
                <c:pt idx="40">
                  <c:v>2.0150303E7</c:v>
                </c:pt>
                <c:pt idx="41">
                  <c:v>2.0150304E7</c:v>
                </c:pt>
                <c:pt idx="42">
                  <c:v>2.0150305E7</c:v>
                </c:pt>
                <c:pt idx="43">
                  <c:v>2.0150306E7</c:v>
                </c:pt>
                <c:pt idx="44">
                  <c:v>2.0150309E7</c:v>
                </c:pt>
                <c:pt idx="45">
                  <c:v>2.015031E7</c:v>
                </c:pt>
                <c:pt idx="46">
                  <c:v>2.0150311E7</c:v>
                </c:pt>
                <c:pt idx="47">
                  <c:v>2.0150312E7</c:v>
                </c:pt>
                <c:pt idx="48">
                  <c:v>2.0150313E7</c:v>
                </c:pt>
                <c:pt idx="49">
                  <c:v>2.0150316E7</c:v>
                </c:pt>
                <c:pt idx="50">
                  <c:v>2.0150317E7</c:v>
                </c:pt>
                <c:pt idx="51">
                  <c:v>2.0150318E7</c:v>
                </c:pt>
                <c:pt idx="52">
                  <c:v>2.0150319E7</c:v>
                </c:pt>
                <c:pt idx="53">
                  <c:v>2.015032E7</c:v>
                </c:pt>
                <c:pt idx="54">
                  <c:v>2.0150323E7</c:v>
                </c:pt>
                <c:pt idx="55">
                  <c:v>2.0150324E7</c:v>
                </c:pt>
                <c:pt idx="56">
                  <c:v>2.0150325E7</c:v>
                </c:pt>
                <c:pt idx="57">
                  <c:v>2.0150326E7</c:v>
                </c:pt>
                <c:pt idx="58">
                  <c:v>2.0150327E7</c:v>
                </c:pt>
                <c:pt idx="59">
                  <c:v>2.015033E7</c:v>
                </c:pt>
                <c:pt idx="60">
                  <c:v>2.0150331E7</c:v>
                </c:pt>
                <c:pt idx="61">
                  <c:v>2.0150401E7</c:v>
                </c:pt>
                <c:pt idx="62">
                  <c:v>2.0150402E7</c:v>
                </c:pt>
                <c:pt idx="63">
                  <c:v>2.0150408E7</c:v>
                </c:pt>
                <c:pt idx="64">
                  <c:v>2.0150409E7</c:v>
                </c:pt>
                <c:pt idx="65">
                  <c:v>2.015041E7</c:v>
                </c:pt>
                <c:pt idx="66">
                  <c:v>2.0150413E7</c:v>
                </c:pt>
                <c:pt idx="67">
                  <c:v>2.0150414E7</c:v>
                </c:pt>
                <c:pt idx="68">
                  <c:v>2.0150415E7</c:v>
                </c:pt>
                <c:pt idx="69">
                  <c:v>2.0150416E7</c:v>
                </c:pt>
                <c:pt idx="70">
                  <c:v>2.0150417E7</c:v>
                </c:pt>
                <c:pt idx="71">
                  <c:v>2.015042E7</c:v>
                </c:pt>
                <c:pt idx="72">
                  <c:v>2.0150421E7</c:v>
                </c:pt>
                <c:pt idx="73">
                  <c:v>2.0150422E7</c:v>
                </c:pt>
                <c:pt idx="74">
                  <c:v>2.0150423E7</c:v>
                </c:pt>
                <c:pt idx="75">
                  <c:v>2.0150424E7</c:v>
                </c:pt>
                <c:pt idx="76">
                  <c:v>2.0150427E7</c:v>
                </c:pt>
                <c:pt idx="77">
                  <c:v>2.0150428E7</c:v>
                </c:pt>
                <c:pt idx="78">
                  <c:v>2.0150429E7</c:v>
                </c:pt>
                <c:pt idx="79">
                  <c:v>2.015043E7</c:v>
                </c:pt>
                <c:pt idx="80">
                  <c:v>2.0150504E7</c:v>
                </c:pt>
                <c:pt idx="81">
                  <c:v>2.0150505E7</c:v>
                </c:pt>
                <c:pt idx="82">
                  <c:v>2.0150506E7</c:v>
                </c:pt>
                <c:pt idx="83">
                  <c:v>2.0150507E7</c:v>
                </c:pt>
                <c:pt idx="84">
                  <c:v>2.0150508E7</c:v>
                </c:pt>
                <c:pt idx="85">
                  <c:v>2.0150511E7</c:v>
                </c:pt>
                <c:pt idx="86">
                  <c:v>2.0150512E7</c:v>
                </c:pt>
                <c:pt idx="87">
                  <c:v>2.0150513E7</c:v>
                </c:pt>
                <c:pt idx="88">
                  <c:v>2.0150514E7</c:v>
                </c:pt>
                <c:pt idx="89">
                  <c:v>2.0150515E7</c:v>
                </c:pt>
                <c:pt idx="90">
                  <c:v>2.0150518E7</c:v>
                </c:pt>
                <c:pt idx="91">
                  <c:v>2.0150519E7</c:v>
                </c:pt>
                <c:pt idx="92">
                  <c:v>2.015052E7</c:v>
                </c:pt>
                <c:pt idx="93">
                  <c:v>2.0150521E7</c:v>
                </c:pt>
                <c:pt idx="94">
                  <c:v>2.0150522E7</c:v>
                </c:pt>
                <c:pt idx="95">
                  <c:v>2.0150526E7</c:v>
                </c:pt>
                <c:pt idx="96">
                  <c:v>2.0150527E7</c:v>
                </c:pt>
                <c:pt idx="97">
                  <c:v>2.0150528E7</c:v>
                </c:pt>
                <c:pt idx="98">
                  <c:v>2.0150529E7</c:v>
                </c:pt>
                <c:pt idx="99">
                  <c:v>2.0150601E7</c:v>
                </c:pt>
                <c:pt idx="100">
                  <c:v>2.0150602E7</c:v>
                </c:pt>
                <c:pt idx="101">
                  <c:v>2.0150603E7</c:v>
                </c:pt>
                <c:pt idx="102">
                  <c:v>2.0150604E7</c:v>
                </c:pt>
                <c:pt idx="103">
                  <c:v>2.0150605E7</c:v>
                </c:pt>
                <c:pt idx="104">
                  <c:v>2.0150608E7</c:v>
                </c:pt>
                <c:pt idx="105">
                  <c:v>2.0150609E7</c:v>
                </c:pt>
                <c:pt idx="106">
                  <c:v>2.015061E7</c:v>
                </c:pt>
                <c:pt idx="107">
                  <c:v>2.0150611E7</c:v>
                </c:pt>
                <c:pt idx="108">
                  <c:v>2.0150612E7</c:v>
                </c:pt>
                <c:pt idx="109">
                  <c:v>2.0150615E7</c:v>
                </c:pt>
                <c:pt idx="110">
                  <c:v>2.0150616E7</c:v>
                </c:pt>
                <c:pt idx="111">
                  <c:v>2.0150617E7</c:v>
                </c:pt>
                <c:pt idx="112">
                  <c:v>2.0150618E7</c:v>
                </c:pt>
                <c:pt idx="113">
                  <c:v>2.0150619E7</c:v>
                </c:pt>
                <c:pt idx="114">
                  <c:v>2.0150622E7</c:v>
                </c:pt>
                <c:pt idx="115">
                  <c:v>2.0150623E7</c:v>
                </c:pt>
                <c:pt idx="116">
                  <c:v>2.0150624E7</c:v>
                </c:pt>
                <c:pt idx="117">
                  <c:v>2.0150625E7</c:v>
                </c:pt>
                <c:pt idx="118">
                  <c:v>2.0150626E7</c:v>
                </c:pt>
                <c:pt idx="119">
                  <c:v>2.0150629E7</c:v>
                </c:pt>
                <c:pt idx="120">
                  <c:v>2.015063E7</c:v>
                </c:pt>
                <c:pt idx="121">
                  <c:v>2.0150702E7</c:v>
                </c:pt>
                <c:pt idx="122">
                  <c:v>2.0150703E7</c:v>
                </c:pt>
                <c:pt idx="123">
                  <c:v>2.0150706E7</c:v>
                </c:pt>
                <c:pt idx="124">
                  <c:v>2.0150707E7</c:v>
                </c:pt>
                <c:pt idx="125">
                  <c:v>2.0150708E7</c:v>
                </c:pt>
                <c:pt idx="126">
                  <c:v>2.0150709E7</c:v>
                </c:pt>
                <c:pt idx="127">
                  <c:v>2.015071E7</c:v>
                </c:pt>
                <c:pt idx="128">
                  <c:v>2.0150713E7</c:v>
                </c:pt>
                <c:pt idx="129">
                  <c:v>2.0150714E7</c:v>
                </c:pt>
                <c:pt idx="130">
                  <c:v>2.0150715E7</c:v>
                </c:pt>
                <c:pt idx="131">
                  <c:v>2.0150716E7</c:v>
                </c:pt>
                <c:pt idx="132">
                  <c:v>2.0150717E7</c:v>
                </c:pt>
                <c:pt idx="133">
                  <c:v>2.015072E7</c:v>
                </c:pt>
                <c:pt idx="134">
                  <c:v>2.0150721E7</c:v>
                </c:pt>
                <c:pt idx="135">
                  <c:v>2.0150722E7</c:v>
                </c:pt>
                <c:pt idx="136">
                  <c:v>2.0150723E7</c:v>
                </c:pt>
                <c:pt idx="137">
                  <c:v>2.0150724E7</c:v>
                </c:pt>
                <c:pt idx="138">
                  <c:v>2.0150727E7</c:v>
                </c:pt>
                <c:pt idx="139">
                  <c:v>2.0150728E7</c:v>
                </c:pt>
                <c:pt idx="140">
                  <c:v>2.0150729E7</c:v>
                </c:pt>
                <c:pt idx="141">
                  <c:v>2.015073E7</c:v>
                </c:pt>
                <c:pt idx="142">
                  <c:v>2.0150731E7</c:v>
                </c:pt>
                <c:pt idx="143">
                  <c:v>2.0150803E7</c:v>
                </c:pt>
                <c:pt idx="144">
                  <c:v>2.0150804E7</c:v>
                </c:pt>
                <c:pt idx="145">
                  <c:v>2.0150805E7</c:v>
                </c:pt>
                <c:pt idx="146">
                  <c:v>2.0150806E7</c:v>
                </c:pt>
                <c:pt idx="147">
                  <c:v>2.0150807E7</c:v>
                </c:pt>
                <c:pt idx="148">
                  <c:v>2.015081E7</c:v>
                </c:pt>
                <c:pt idx="149">
                  <c:v>2.0150811E7</c:v>
                </c:pt>
                <c:pt idx="150">
                  <c:v>2.0150812E7</c:v>
                </c:pt>
                <c:pt idx="151">
                  <c:v>2.0150813E7</c:v>
                </c:pt>
                <c:pt idx="152">
                  <c:v>2.0150814E7</c:v>
                </c:pt>
                <c:pt idx="153">
                  <c:v>2.0150817E7</c:v>
                </c:pt>
                <c:pt idx="154">
                  <c:v>2.0150818E7</c:v>
                </c:pt>
                <c:pt idx="155">
                  <c:v>2.0150819E7</c:v>
                </c:pt>
                <c:pt idx="156">
                  <c:v>2.015082E7</c:v>
                </c:pt>
                <c:pt idx="157">
                  <c:v>2.0150821E7</c:v>
                </c:pt>
                <c:pt idx="158">
                  <c:v>2.0150824E7</c:v>
                </c:pt>
                <c:pt idx="159">
                  <c:v>2.0150825E7</c:v>
                </c:pt>
                <c:pt idx="160">
                  <c:v>2.0150826E7</c:v>
                </c:pt>
                <c:pt idx="161">
                  <c:v>2.0150827E7</c:v>
                </c:pt>
                <c:pt idx="162">
                  <c:v>2.0150828E7</c:v>
                </c:pt>
                <c:pt idx="163">
                  <c:v>2.0150831E7</c:v>
                </c:pt>
                <c:pt idx="164">
                  <c:v>2.0150901E7</c:v>
                </c:pt>
                <c:pt idx="165">
                  <c:v>2.0150902E7</c:v>
                </c:pt>
                <c:pt idx="166">
                  <c:v>2.0150904E7</c:v>
                </c:pt>
                <c:pt idx="167">
                  <c:v>2.0150907E7</c:v>
                </c:pt>
                <c:pt idx="168">
                  <c:v>2.0150908E7</c:v>
                </c:pt>
                <c:pt idx="169">
                  <c:v>2.0150909E7</c:v>
                </c:pt>
                <c:pt idx="170">
                  <c:v>2.015091E7</c:v>
                </c:pt>
                <c:pt idx="171">
                  <c:v>2.0150911E7</c:v>
                </c:pt>
                <c:pt idx="172">
                  <c:v>2.0150914E7</c:v>
                </c:pt>
                <c:pt idx="173">
                  <c:v>2.0150915E7</c:v>
                </c:pt>
                <c:pt idx="174">
                  <c:v>2.0150916E7</c:v>
                </c:pt>
                <c:pt idx="175">
                  <c:v>2.0150917E7</c:v>
                </c:pt>
                <c:pt idx="176">
                  <c:v>2.0150918E7</c:v>
                </c:pt>
                <c:pt idx="177">
                  <c:v>2.0150921E7</c:v>
                </c:pt>
                <c:pt idx="178">
                  <c:v>2.0150922E7</c:v>
                </c:pt>
                <c:pt idx="179">
                  <c:v>2.0150923E7</c:v>
                </c:pt>
                <c:pt idx="180">
                  <c:v>2.0150924E7</c:v>
                </c:pt>
                <c:pt idx="181">
                  <c:v>2.0150925E7</c:v>
                </c:pt>
                <c:pt idx="182">
                  <c:v>2.0150929E7</c:v>
                </c:pt>
                <c:pt idx="183">
                  <c:v>2.015093E7</c:v>
                </c:pt>
                <c:pt idx="184">
                  <c:v>2.0151005E7</c:v>
                </c:pt>
                <c:pt idx="185">
                  <c:v>2.0151006E7</c:v>
                </c:pt>
                <c:pt idx="186">
                  <c:v>2.0151007E7</c:v>
                </c:pt>
                <c:pt idx="187">
                  <c:v>2.0151008E7</c:v>
                </c:pt>
                <c:pt idx="188">
                  <c:v>2.0151009E7</c:v>
                </c:pt>
                <c:pt idx="189">
                  <c:v>2.0151012E7</c:v>
                </c:pt>
                <c:pt idx="190">
                  <c:v>2.0151013E7</c:v>
                </c:pt>
                <c:pt idx="191">
                  <c:v>2.0151014E7</c:v>
                </c:pt>
                <c:pt idx="192">
                  <c:v>2.0151015E7</c:v>
                </c:pt>
                <c:pt idx="193">
                  <c:v>2.0151016E7</c:v>
                </c:pt>
                <c:pt idx="194">
                  <c:v>2.0151019E7</c:v>
                </c:pt>
                <c:pt idx="195">
                  <c:v>2.015102E7</c:v>
                </c:pt>
                <c:pt idx="196">
                  <c:v>2.0151022E7</c:v>
                </c:pt>
                <c:pt idx="197">
                  <c:v>2.0151023E7</c:v>
                </c:pt>
                <c:pt idx="198">
                  <c:v>2.0151026E7</c:v>
                </c:pt>
                <c:pt idx="199">
                  <c:v>2.0151027E7</c:v>
                </c:pt>
                <c:pt idx="200">
                  <c:v>2.0151028E7</c:v>
                </c:pt>
                <c:pt idx="201">
                  <c:v>2.0151029E7</c:v>
                </c:pt>
                <c:pt idx="202">
                  <c:v>2.015103E7</c:v>
                </c:pt>
                <c:pt idx="203">
                  <c:v>2.0151102E7</c:v>
                </c:pt>
                <c:pt idx="204">
                  <c:v>2.0151103E7</c:v>
                </c:pt>
                <c:pt idx="205">
                  <c:v>2.0151104E7</c:v>
                </c:pt>
                <c:pt idx="206">
                  <c:v>2.0151105E7</c:v>
                </c:pt>
                <c:pt idx="207">
                  <c:v>2.0151106E7</c:v>
                </c:pt>
                <c:pt idx="208">
                  <c:v>2.0151109E7</c:v>
                </c:pt>
                <c:pt idx="209">
                  <c:v>2.015111E7</c:v>
                </c:pt>
                <c:pt idx="210">
                  <c:v>2.0151111E7</c:v>
                </c:pt>
                <c:pt idx="211">
                  <c:v>2.0151112E7</c:v>
                </c:pt>
                <c:pt idx="212">
                  <c:v>2.0151113E7</c:v>
                </c:pt>
                <c:pt idx="213">
                  <c:v>2.0151116E7</c:v>
                </c:pt>
                <c:pt idx="214">
                  <c:v>2.0151117E7</c:v>
                </c:pt>
                <c:pt idx="215">
                  <c:v>2.0151118E7</c:v>
                </c:pt>
                <c:pt idx="216">
                  <c:v>2.0151119E7</c:v>
                </c:pt>
                <c:pt idx="217">
                  <c:v>2.015112E7</c:v>
                </c:pt>
                <c:pt idx="218">
                  <c:v>2.0151123E7</c:v>
                </c:pt>
                <c:pt idx="219">
                  <c:v>2.0151124E7</c:v>
                </c:pt>
                <c:pt idx="220">
                  <c:v>2.0151125E7</c:v>
                </c:pt>
                <c:pt idx="221">
                  <c:v>2.0151126E7</c:v>
                </c:pt>
                <c:pt idx="222">
                  <c:v>2.0151127E7</c:v>
                </c:pt>
                <c:pt idx="223">
                  <c:v>2.015113E7</c:v>
                </c:pt>
                <c:pt idx="224">
                  <c:v>2.0151201E7</c:v>
                </c:pt>
                <c:pt idx="225">
                  <c:v>2.0151202E7</c:v>
                </c:pt>
                <c:pt idx="226">
                  <c:v>2.0151203E7</c:v>
                </c:pt>
                <c:pt idx="227">
                  <c:v>2.0151204E7</c:v>
                </c:pt>
                <c:pt idx="228">
                  <c:v>2.0151207E7</c:v>
                </c:pt>
                <c:pt idx="229">
                  <c:v>2.0151208E7</c:v>
                </c:pt>
                <c:pt idx="230">
                  <c:v>2.0151209E7</c:v>
                </c:pt>
                <c:pt idx="231">
                  <c:v>2.015121E7</c:v>
                </c:pt>
                <c:pt idx="232">
                  <c:v>2.0151211E7</c:v>
                </c:pt>
                <c:pt idx="233">
                  <c:v>2.0151214E7</c:v>
                </c:pt>
                <c:pt idx="234">
                  <c:v>2.0151215E7</c:v>
                </c:pt>
                <c:pt idx="235">
                  <c:v>2.0151216E7</c:v>
                </c:pt>
                <c:pt idx="236">
                  <c:v>2.0151217E7</c:v>
                </c:pt>
                <c:pt idx="237">
                  <c:v>2.0151218E7</c:v>
                </c:pt>
                <c:pt idx="238">
                  <c:v>2.0151221E7</c:v>
                </c:pt>
                <c:pt idx="239">
                  <c:v>2.0151222E7</c:v>
                </c:pt>
                <c:pt idx="240">
                  <c:v>2.0151223E7</c:v>
                </c:pt>
                <c:pt idx="241">
                  <c:v>2.0151224E7</c:v>
                </c:pt>
                <c:pt idx="242">
                  <c:v>2.0151228E7</c:v>
                </c:pt>
                <c:pt idx="243">
                  <c:v>2.0151229E7</c:v>
                </c:pt>
                <c:pt idx="244">
                  <c:v>2.015123E7</c:v>
                </c:pt>
                <c:pt idx="245">
                  <c:v>2.0151231E7</c:v>
                </c:pt>
              </c:numCache>
            </c:numRef>
          </c:cat>
          <c:val>
            <c:numRef>
              <c:f>工作表11!$C$2:$C$247</c:f>
              <c:numCache>
                <c:formatCode>0.00</c:formatCode>
                <c:ptCount val="246"/>
                <c:pt idx="0">
                  <c:v>0.835212635967902</c:v>
                </c:pt>
                <c:pt idx="1">
                  <c:v>0.858663261745212</c:v>
                </c:pt>
                <c:pt idx="2">
                  <c:v>0.85645161138596</c:v>
                </c:pt>
                <c:pt idx="3">
                  <c:v>0.844217902230324</c:v>
                </c:pt>
                <c:pt idx="4">
                  <c:v>0.849732340684132</c:v>
                </c:pt>
                <c:pt idx="5">
                  <c:v>0.85721860843954</c:v>
                </c:pt>
                <c:pt idx="6">
                  <c:v>0.851633178793204</c:v>
                </c:pt>
                <c:pt idx="7">
                  <c:v>0.846161575496723</c:v>
                </c:pt>
                <c:pt idx="8">
                  <c:v>0.85135071131176</c:v>
                </c:pt>
                <c:pt idx="9">
                  <c:v>0.846202306762175</c:v>
                </c:pt>
                <c:pt idx="10">
                  <c:v>0.836367133729998</c:v>
                </c:pt>
                <c:pt idx="11">
                  <c:v>0.817129777682743</c:v>
                </c:pt>
                <c:pt idx="12">
                  <c:v>0.804463717707353</c:v>
                </c:pt>
                <c:pt idx="13">
                  <c:v>0.825106731769894</c:v>
                </c:pt>
                <c:pt idx="14">
                  <c:v>0.819954988276801</c:v>
                </c:pt>
                <c:pt idx="15">
                  <c:v>0.833724385166386</c:v>
                </c:pt>
                <c:pt idx="16">
                  <c:v>0.839456211063836</c:v>
                </c:pt>
                <c:pt idx="17">
                  <c:v>0.834186241901858</c:v>
                </c:pt>
                <c:pt idx="18">
                  <c:v>0.818147162157029</c:v>
                </c:pt>
                <c:pt idx="19">
                  <c:v>0.803870592912716</c:v>
                </c:pt>
                <c:pt idx="20">
                  <c:v>0.811990558472117</c:v>
                </c:pt>
                <c:pt idx="21">
                  <c:v>0.802106280321348</c:v>
                </c:pt>
                <c:pt idx="22">
                  <c:v>0.819468334435126</c:v>
                </c:pt>
                <c:pt idx="23">
                  <c:v>0.811279977406078</c:v>
                </c:pt>
                <c:pt idx="24">
                  <c:v>0.824743911392693</c:v>
                </c:pt>
                <c:pt idx="25">
                  <c:v>0.820846929026823</c:v>
                </c:pt>
                <c:pt idx="26">
                  <c:v>0.816620435706752</c:v>
                </c:pt>
                <c:pt idx="27">
                  <c:v>0.811358039693037</c:v>
                </c:pt>
                <c:pt idx="28">
                  <c:v>0.809121320148456</c:v>
                </c:pt>
                <c:pt idx="29">
                  <c:v>0.816834263564095</c:v>
                </c:pt>
                <c:pt idx="30">
                  <c:v>0.816389099043969</c:v>
                </c:pt>
                <c:pt idx="31">
                  <c:v>0.818661670735648</c:v>
                </c:pt>
                <c:pt idx="32">
                  <c:v>0.824068775236458</c:v>
                </c:pt>
                <c:pt idx="33">
                  <c:v>0.816602791721227</c:v>
                </c:pt>
                <c:pt idx="34">
                  <c:v>0.81918686576015</c:v>
                </c:pt>
                <c:pt idx="35">
                  <c:v>0.821771378143027</c:v>
                </c:pt>
                <c:pt idx="36">
                  <c:v>0.853080363555956</c:v>
                </c:pt>
                <c:pt idx="37">
                  <c:v>0.855671437556897</c:v>
                </c:pt>
                <c:pt idx="38">
                  <c:v>0.862193818011197</c:v>
                </c:pt>
                <c:pt idx="39">
                  <c:v>0.880583789226454</c:v>
                </c:pt>
                <c:pt idx="40">
                  <c:v>0.865847576049877</c:v>
                </c:pt>
                <c:pt idx="41">
                  <c:v>0.868119319201131</c:v>
                </c:pt>
                <c:pt idx="42">
                  <c:v>0.850635446396391</c:v>
                </c:pt>
                <c:pt idx="43">
                  <c:v>0.850709587695229</c:v>
                </c:pt>
                <c:pt idx="44">
                  <c:v>0.863624280233119</c:v>
                </c:pt>
                <c:pt idx="45">
                  <c:v>0.84843999324551</c:v>
                </c:pt>
                <c:pt idx="46">
                  <c:v>0.858939898347263</c:v>
                </c:pt>
                <c:pt idx="47">
                  <c:v>0.858581875319872</c:v>
                </c:pt>
                <c:pt idx="48">
                  <c:v>0.855807495921588</c:v>
                </c:pt>
                <c:pt idx="49">
                  <c:v>0.881573704693601</c:v>
                </c:pt>
                <c:pt idx="50">
                  <c:v>0.868690848031075</c:v>
                </c:pt>
                <c:pt idx="51">
                  <c:v>0.876121998469656</c:v>
                </c:pt>
                <c:pt idx="52">
                  <c:v>0.900653242333549</c:v>
                </c:pt>
                <c:pt idx="53">
                  <c:v>0.918740824650638</c:v>
                </c:pt>
                <c:pt idx="54">
                  <c:v>0.915834166535236</c:v>
                </c:pt>
                <c:pt idx="55">
                  <c:v>0.920262743732204</c:v>
                </c:pt>
                <c:pt idx="56">
                  <c:v>0.943274509420331</c:v>
                </c:pt>
                <c:pt idx="57">
                  <c:v>0.932795783109554</c:v>
                </c:pt>
                <c:pt idx="58">
                  <c:v>0.933348486531125</c:v>
                </c:pt>
                <c:pt idx="59">
                  <c:v>0.892764540859663</c:v>
                </c:pt>
                <c:pt idx="60">
                  <c:v>0.888522858724949</c:v>
                </c:pt>
                <c:pt idx="61">
                  <c:v>0.879731712397028</c:v>
                </c:pt>
                <c:pt idx="62">
                  <c:v>0.881636342208956</c:v>
                </c:pt>
                <c:pt idx="63">
                  <c:v>0.8969401448473</c:v>
                </c:pt>
                <c:pt idx="64">
                  <c:v>0.924386168332941</c:v>
                </c:pt>
                <c:pt idx="65">
                  <c:v>0.956870578123952</c:v>
                </c:pt>
                <c:pt idx="66">
                  <c:v>1.055094493808285</c:v>
                </c:pt>
                <c:pt idx="67">
                  <c:v>1.04394748377484</c:v>
                </c:pt>
                <c:pt idx="68">
                  <c:v>1.061028393654852</c:v>
                </c:pt>
                <c:pt idx="69">
                  <c:v>1.089970284940399</c:v>
                </c:pt>
                <c:pt idx="70">
                  <c:v>1.068950135318137</c:v>
                </c:pt>
                <c:pt idx="71">
                  <c:v>1.155146672501284</c:v>
                </c:pt>
                <c:pt idx="72">
                  <c:v>1.13539470954671</c:v>
                </c:pt>
                <c:pt idx="73">
                  <c:v>1.212860335697719</c:v>
                </c:pt>
                <c:pt idx="74">
                  <c:v>1.240066589738944</c:v>
                </c:pt>
                <c:pt idx="75">
                  <c:v>1.334727851250765</c:v>
                </c:pt>
                <c:pt idx="76">
                  <c:v>1.40468478099882</c:v>
                </c:pt>
                <c:pt idx="77">
                  <c:v>1.393283052076169</c:v>
                </c:pt>
                <c:pt idx="78">
                  <c:v>1.401416226743171</c:v>
                </c:pt>
                <c:pt idx="79">
                  <c:v>1.666032864643436</c:v>
                </c:pt>
                <c:pt idx="80">
                  <c:v>1.791538673340188</c:v>
                </c:pt>
                <c:pt idx="81">
                  <c:v>1.77581853584285</c:v>
                </c:pt>
                <c:pt idx="82">
                  <c:v>1.685032646650828</c:v>
                </c:pt>
                <c:pt idx="83">
                  <c:v>1.545650193980203</c:v>
                </c:pt>
                <c:pt idx="84">
                  <c:v>1.682203828789115</c:v>
                </c:pt>
                <c:pt idx="85">
                  <c:v>1.586720044560316</c:v>
                </c:pt>
                <c:pt idx="86">
                  <c:v>1.481250465670493</c:v>
                </c:pt>
                <c:pt idx="87">
                  <c:v>1.510104480758657</c:v>
                </c:pt>
                <c:pt idx="88">
                  <c:v>1.550265927949237</c:v>
                </c:pt>
                <c:pt idx="89">
                  <c:v>1.564000513853056</c:v>
                </c:pt>
                <c:pt idx="90">
                  <c:v>1.502740240218946</c:v>
                </c:pt>
                <c:pt idx="91">
                  <c:v>1.49418271812932</c:v>
                </c:pt>
                <c:pt idx="92">
                  <c:v>1.485807519701584</c:v>
                </c:pt>
                <c:pt idx="93">
                  <c:v>1.436209265763571</c:v>
                </c:pt>
                <c:pt idx="94">
                  <c:v>1.474721390819391</c:v>
                </c:pt>
                <c:pt idx="95">
                  <c:v>1.555447011848448</c:v>
                </c:pt>
                <c:pt idx="96">
                  <c:v>1.569804077712839</c:v>
                </c:pt>
                <c:pt idx="97">
                  <c:v>1.656808743146687</c:v>
                </c:pt>
                <c:pt idx="98">
                  <c:v>1.211243473853801</c:v>
                </c:pt>
                <c:pt idx="99">
                  <c:v>1.28122982512603</c:v>
                </c:pt>
                <c:pt idx="100">
                  <c:v>1.259739544682442</c:v>
                </c:pt>
                <c:pt idx="101">
                  <c:v>1.210774535021287</c:v>
                </c:pt>
                <c:pt idx="102">
                  <c:v>1.215823642155659</c:v>
                </c:pt>
                <c:pt idx="103">
                  <c:v>1.204389969851601</c:v>
                </c:pt>
                <c:pt idx="104">
                  <c:v>1.204946743969335</c:v>
                </c:pt>
                <c:pt idx="105">
                  <c:v>1.149397511896755</c:v>
                </c:pt>
                <c:pt idx="106">
                  <c:v>1.156398082640048</c:v>
                </c:pt>
                <c:pt idx="107">
                  <c:v>1.163396138214203</c:v>
                </c:pt>
                <c:pt idx="108">
                  <c:v>1.211777855000673</c:v>
                </c:pt>
                <c:pt idx="109">
                  <c:v>1.214277087585681</c:v>
                </c:pt>
                <c:pt idx="110">
                  <c:v>1.019721930103924</c:v>
                </c:pt>
                <c:pt idx="111">
                  <c:v>1.094330163961191</c:v>
                </c:pt>
                <c:pt idx="112">
                  <c:v>1.141841604649084</c:v>
                </c:pt>
                <c:pt idx="113">
                  <c:v>1.100732949969966</c:v>
                </c:pt>
                <c:pt idx="114">
                  <c:v>1.110416503790057</c:v>
                </c:pt>
                <c:pt idx="115">
                  <c:v>1.175714560088573</c:v>
                </c:pt>
                <c:pt idx="116">
                  <c:v>1.168760383719225</c:v>
                </c:pt>
                <c:pt idx="117">
                  <c:v>1.147546185101951</c:v>
                </c:pt>
                <c:pt idx="118">
                  <c:v>1.101883107273417</c:v>
                </c:pt>
                <c:pt idx="119">
                  <c:v>1.068768471332515</c:v>
                </c:pt>
                <c:pt idx="120">
                  <c:v>1.111526960255759</c:v>
                </c:pt>
                <c:pt idx="121">
                  <c:v>1.083493817308774</c:v>
                </c:pt>
                <c:pt idx="122">
                  <c:v>1.042605944905762</c:v>
                </c:pt>
                <c:pt idx="123">
                  <c:v>0.989961563065335</c:v>
                </c:pt>
                <c:pt idx="124">
                  <c:v>0.90341963971817</c:v>
                </c:pt>
                <c:pt idx="125">
                  <c:v>0.909685556206439</c:v>
                </c:pt>
                <c:pt idx="126">
                  <c:v>1.010598634830341</c:v>
                </c:pt>
                <c:pt idx="127">
                  <c:v>1.048249313898544</c:v>
                </c:pt>
                <c:pt idx="128">
                  <c:v>1.066787345777654</c:v>
                </c:pt>
                <c:pt idx="129">
                  <c:v>1.039328263320217</c:v>
                </c:pt>
                <c:pt idx="130">
                  <c:v>1.066732127295424</c:v>
                </c:pt>
                <c:pt idx="131">
                  <c:v>1.099199404721536</c:v>
                </c:pt>
                <c:pt idx="132">
                  <c:v>1.141677632534511</c:v>
                </c:pt>
                <c:pt idx="133">
                  <c:v>1.148583484360334</c:v>
                </c:pt>
                <c:pt idx="134">
                  <c:v>1.179146869373396</c:v>
                </c:pt>
                <c:pt idx="135">
                  <c:v>1.178643410352199</c:v>
                </c:pt>
                <c:pt idx="136">
                  <c:v>1.216495141051354</c:v>
                </c:pt>
                <c:pt idx="137">
                  <c:v>1.218358708265314</c:v>
                </c:pt>
                <c:pt idx="138">
                  <c:v>1.154759527347875</c:v>
                </c:pt>
                <c:pt idx="139">
                  <c:v>1.203256742975187</c:v>
                </c:pt>
                <c:pt idx="140">
                  <c:v>1.219408545313125</c:v>
                </c:pt>
                <c:pt idx="141">
                  <c:v>1.168794205903019</c:v>
                </c:pt>
                <c:pt idx="142">
                  <c:v>1.143451351897855</c:v>
                </c:pt>
                <c:pt idx="143">
                  <c:v>1.069854968404426</c:v>
                </c:pt>
                <c:pt idx="144">
                  <c:v>1.090149223817882</c:v>
                </c:pt>
                <c:pt idx="145">
                  <c:v>1.094704641866552</c:v>
                </c:pt>
                <c:pt idx="146">
                  <c:v>1.106090215371733</c:v>
                </c:pt>
                <c:pt idx="147">
                  <c:v>1.135180771948275</c:v>
                </c:pt>
                <c:pt idx="148">
                  <c:v>1.166063439661199</c:v>
                </c:pt>
                <c:pt idx="149">
                  <c:v>1.162911823634828</c:v>
                </c:pt>
                <c:pt idx="150">
                  <c:v>1.136857096541207</c:v>
                </c:pt>
                <c:pt idx="151">
                  <c:v>1.14114163206581</c:v>
                </c:pt>
                <c:pt idx="152">
                  <c:v>1.196819207916975</c:v>
                </c:pt>
                <c:pt idx="153">
                  <c:v>1.180020317272353</c:v>
                </c:pt>
                <c:pt idx="154">
                  <c:v>1.140614333326231</c:v>
                </c:pt>
                <c:pt idx="155">
                  <c:v>1.128914415659777</c:v>
                </c:pt>
                <c:pt idx="156">
                  <c:v>1.10281957996868</c:v>
                </c:pt>
                <c:pt idx="157">
                  <c:v>1.099917677356264</c:v>
                </c:pt>
                <c:pt idx="158">
                  <c:v>1.013538699933763</c:v>
                </c:pt>
                <c:pt idx="159">
                  <c:v>1.008715173526246</c:v>
                </c:pt>
                <c:pt idx="160">
                  <c:v>1.012119413773495</c:v>
                </c:pt>
                <c:pt idx="161">
                  <c:v>1.083124675104302</c:v>
                </c:pt>
                <c:pt idx="162">
                  <c:v>1.154069445850795</c:v>
                </c:pt>
                <c:pt idx="163">
                  <c:v>1.047835523455705</c:v>
                </c:pt>
                <c:pt idx="164">
                  <c:v>1.041539364003263</c:v>
                </c:pt>
                <c:pt idx="165">
                  <c:v>1.010831540372562</c:v>
                </c:pt>
                <c:pt idx="166">
                  <c:v>0.980224728924344</c:v>
                </c:pt>
                <c:pt idx="167">
                  <c:v>0.922444788021329</c:v>
                </c:pt>
                <c:pt idx="168">
                  <c:v>0.984731011673102</c:v>
                </c:pt>
                <c:pt idx="169">
                  <c:v>1.005169798902849</c:v>
                </c:pt>
                <c:pt idx="170">
                  <c:v>0.972462612329675</c:v>
                </c:pt>
                <c:pt idx="171">
                  <c:v>0.967856194776544</c:v>
                </c:pt>
                <c:pt idx="172">
                  <c:v>0.953354495565747</c:v>
                </c:pt>
                <c:pt idx="173">
                  <c:v>0.932367002223829</c:v>
                </c:pt>
                <c:pt idx="174">
                  <c:v>0.974146931474475</c:v>
                </c:pt>
                <c:pt idx="175">
                  <c:v>0.965323678519591</c:v>
                </c:pt>
                <c:pt idx="176">
                  <c:v>0.986993352838075</c:v>
                </c:pt>
                <c:pt idx="177">
                  <c:v>0.984062523340245</c:v>
                </c:pt>
                <c:pt idx="178">
                  <c:v>0.97050528105427</c:v>
                </c:pt>
                <c:pt idx="179">
                  <c:v>0.942664819515964</c:v>
                </c:pt>
                <c:pt idx="180">
                  <c:v>0.920378416514199</c:v>
                </c:pt>
                <c:pt idx="181">
                  <c:v>0.916238968703052</c:v>
                </c:pt>
                <c:pt idx="182">
                  <c:v>0.877628633606636</c:v>
                </c:pt>
                <c:pt idx="183">
                  <c:v>0.901655402338807</c:v>
                </c:pt>
                <c:pt idx="184">
                  <c:v>0.969364918131792</c:v>
                </c:pt>
                <c:pt idx="185">
                  <c:v>0.94280576791693</c:v>
                </c:pt>
                <c:pt idx="186">
                  <c:v>0.996182496262859</c:v>
                </c:pt>
                <c:pt idx="187">
                  <c:v>0.967967162996235</c:v>
                </c:pt>
                <c:pt idx="188">
                  <c:v>0.982258844554837</c:v>
                </c:pt>
                <c:pt idx="189">
                  <c:v>0.995211389888827</c:v>
                </c:pt>
                <c:pt idx="190">
                  <c:v>1.002813667702451</c:v>
                </c:pt>
                <c:pt idx="191">
                  <c:v>1.007773245292959</c:v>
                </c:pt>
                <c:pt idx="192">
                  <c:v>1.056797029035631</c:v>
                </c:pt>
                <c:pt idx="193">
                  <c:v>1.06354259941757</c:v>
                </c:pt>
                <c:pt idx="194">
                  <c:v>1.050856401129599</c:v>
                </c:pt>
                <c:pt idx="195">
                  <c:v>1.082226607372085</c:v>
                </c:pt>
                <c:pt idx="196">
                  <c:v>1.061964000185223</c:v>
                </c:pt>
                <c:pt idx="197">
                  <c:v>1.102610387339478</c:v>
                </c:pt>
                <c:pt idx="198">
                  <c:v>1.09068132913004</c:v>
                </c:pt>
                <c:pt idx="199">
                  <c:v>1.130145659482704</c:v>
                </c:pt>
                <c:pt idx="200">
                  <c:v>1.145965676155807</c:v>
                </c:pt>
                <c:pt idx="201">
                  <c:v>1.190820602810202</c:v>
                </c:pt>
                <c:pt idx="202">
                  <c:v>1.211397484038605</c:v>
                </c:pt>
                <c:pt idx="203">
                  <c:v>1.200126269727682</c:v>
                </c:pt>
                <c:pt idx="204">
                  <c:v>1.22998657728561</c:v>
                </c:pt>
                <c:pt idx="205">
                  <c:v>1.253142842617684</c:v>
                </c:pt>
                <c:pt idx="206">
                  <c:v>1.256366554813222</c:v>
                </c:pt>
                <c:pt idx="207">
                  <c:v>1.261378726422338</c:v>
                </c:pt>
                <c:pt idx="208">
                  <c:v>1.258557965123265</c:v>
                </c:pt>
                <c:pt idx="209">
                  <c:v>1.303565736442281</c:v>
                </c:pt>
                <c:pt idx="210">
                  <c:v>1.29758632462283</c:v>
                </c:pt>
                <c:pt idx="211">
                  <c:v>1.298082398223181</c:v>
                </c:pt>
                <c:pt idx="212">
                  <c:v>1.241018046015598</c:v>
                </c:pt>
                <c:pt idx="213">
                  <c:v>1.244868450106144</c:v>
                </c:pt>
                <c:pt idx="214">
                  <c:v>1.258662469498923</c:v>
                </c:pt>
                <c:pt idx="215">
                  <c:v>1.263804651204291</c:v>
                </c:pt>
                <c:pt idx="216">
                  <c:v>1.263920292385698</c:v>
                </c:pt>
                <c:pt idx="217">
                  <c:v>1.277727710117653</c:v>
                </c:pt>
                <c:pt idx="218">
                  <c:v>1.344916676044586</c:v>
                </c:pt>
                <c:pt idx="219">
                  <c:v>1.339584443522959</c:v>
                </c:pt>
                <c:pt idx="220">
                  <c:v>1.329475288767103</c:v>
                </c:pt>
                <c:pt idx="221">
                  <c:v>1.314063552254639</c:v>
                </c:pt>
                <c:pt idx="222">
                  <c:v>1.259140790358077</c:v>
                </c:pt>
                <c:pt idx="223">
                  <c:v>1.21254353537067</c:v>
                </c:pt>
                <c:pt idx="224">
                  <c:v>1.250363788989798</c:v>
                </c:pt>
                <c:pt idx="225">
                  <c:v>1.250175070144498</c:v>
                </c:pt>
                <c:pt idx="226">
                  <c:v>1.20919897080562</c:v>
                </c:pt>
                <c:pt idx="227">
                  <c:v>1.16138233163092</c:v>
                </c:pt>
                <c:pt idx="228">
                  <c:v>1.159912746069801</c:v>
                </c:pt>
                <c:pt idx="229">
                  <c:v>1.137834181399252</c:v>
                </c:pt>
                <c:pt idx="230">
                  <c:v>1.141030542965462</c:v>
                </c:pt>
                <c:pt idx="231">
                  <c:v>1.18068296594279</c:v>
                </c:pt>
                <c:pt idx="232">
                  <c:v>1.13310962070142</c:v>
                </c:pt>
                <c:pt idx="233">
                  <c:v>1.131527655242039</c:v>
                </c:pt>
                <c:pt idx="234">
                  <c:v>1.142880260939251</c:v>
                </c:pt>
                <c:pt idx="235">
                  <c:v>1.140204767626739</c:v>
                </c:pt>
                <c:pt idx="236">
                  <c:v>1.206500042552299</c:v>
                </c:pt>
                <c:pt idx="237">
                  <c:v>1.243640987095854</c:v>
                </c:pt>
                <c:pt idx="238">
                  <c:v>1.242564724491682</c:v>
                </c:pt>
                <c:pt idx="239">
                  <c:v>1.257507037265074</c:v>
                </c:pt>
                <c:pt idx="240">
                  <c:v>1.269352800203629</c:v>
                </c:pt>
                <c:pt idx="241">
                  <c:v>1.302229645948433</c:v>
                </c:pt>
                <c:pt idx="242">
                  <c:v>1.264129065196473</c:v>
                </c:pt>
                <c:pt idx="243">
                  <c:v>1.323104813867244</c:v>
                </c:pt>
                <c:pt idx="244">
                  <c:v>1.34166852303368</c:v>
                </c:pt>
                <c:pt idx="245">
                  <c:v>1.358240466665755</c:v>
                </c:pt>
              </c:numCache>
            </c:numRef>
          </c:val>
          <c:smooth val="0"/>
        </c:ser>
        <c:dLbls>
          <c:showLegendKey val="0"/>
          <c:showVal val="0"/>
          <c:showCatName val="0"/>
          <c:showSerName val="0"/>
          <c:showPercent val="0"/>
          <c:showBubbleSize val="0"/>
        </c:dLbls>
        <c:smooth val="0"/>
        <c:axId val="-823638432"/>
        <c:axId val="-552869536"/>
      </c:lineChart>
      <c:catAx>
        <c:axId val="-82363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2869536"/>
        <c:crosses val="autoZero"/>
        <c:auto val="1"/>
        <c:lblAlgn val="ctr"/>
        <c:lblOffset val="100"/>
        <c:noMultiLvlLbl val="0"/>
      </c:catAx>
      <c:valAx>
        <c:axId val="-552869536"/>
        <c:scaling>
          <c:orientation val="minMax"/>
          <c:min val="0.6"/>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3638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工作表11!$D$1</c:f>
              <c:strCache>
                <c:ptCount val="1"/>
                <c:pt idx="0">
                  <c:v>股息率</c:v>
                </c:pt>
              </c:strCache>
            </c:strRef>
          </c:tx>
          <c:spPr>
            <a:ln w="28575" cap="rnd">
              <a:solidFill>
                <a:schemeClr val="accent1"/>
              </a:solidFill>
              <a:round/>
            </a:ln>
            <a:effectLst/>
          </c:spPr>
          <c:marker>
            <c:symbol val="none"/>
          </c:marker>
          <c:dLbls>
            <c:dLbl>
              <c:idx val="21"/>
              <c:layout>
                <c:manualLayout>
                  <c:x val="-0.0694444444444445"/>
                  <c:y val="-0.027777777777777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ext>
              </c:extLst>
            </c:dLbl>
            <c:dLbl>
              <c:idx val="80"/>
              <c:layout>
                <c:manualLayout>
                  <c:x val="-0.0555555555555555"/>
                  <c:y val="0.03240740740740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工作表11!$A$2:$A$247</c:f>
              <c:numCache>
                <c:formatCode>General</c:formatCode>
                <c:ptCount val="246"/>
                <c:pt idx="0">
                  <c:v>2.0150102E7</c:v>
                </c:pt>
                <c:pt idx="1">
                  <c:v>2.0150105E7</c:v>
                </c:pt>
                <c:pt idx="2">
                  <c:v>2.0150106E7</c:v>
                </c:pt>
                <c:pt idx="3">
                  <c:v>2.0150107E7</c:v>
                </c:pt>
                <c:pt idx="4">
                  <c:v>2.0150108E7</c:v>
                </c:pt>
                <c:pt idx="5">
                  <c:v>2.0150109E7</c:v>
                </c:pt>
                <c:pt idx="6">
                  <c:v>2.0150112E7</c:v>
                </c:pt>
                <c:pt idx="7">
                  <c:v>2.0150113E7</c:v>
                </c:pt>
                <c:pt idx="8">
                  <c:v>2.0150114E7</c:v>
                </c:pt>
                <c:pt idx="9">
                  <c:v>2.0150115E7</c:v>
                </c:pt>
                <c:pt idx="10">
                  <c:v>2.0150116E7</c:v>
                </c:pt>
                <c:pt idx="11">
                  <c:v>2.0150119E7</c:v>
                </c:pt>
                <c:pt idx="12">
                  <c:v>2.015012E7</c:v>
                </c:pt>
                <c:pt idx="13">
                  <c:v>2.0150121E7</c:v>
                </c:pt>
                <c:pt idx="14">
                  <c:v>2.0150122E7</c:v>
                </c:pt>
                <c:pt idx="15">
                  <c:v>2.0150123E7</c:v>
                </c:pt>
                <c:pt idx="16">
                  <c:v>2.0150126E7</c:v>
                </c:pt>
                <c:pt idx="17">
                  <c:v>2.0150127E7</c:v>
                </c:pt>
                <c:pt idx="18">
                  <c:v>2.0150128E7</c:v>
                </c:pt>
                <c:pt idx="19">
                  <c:v>2.0150129E7</c:v>
                </c:pt>
                <c:pt idx="20">
                  <c:v>2.015013E7</c:v>
                </c:pt>
                <c:pt idx="21">
                  <c:v>2.0150202E7</c:v>
                </c:pt>
                <c:pt idx="22">
                  <c:v>2.0150203E7</c:v>
                </c:pt>
                <c:pt idx="23">
                  <c:v>2.0150204E7</c:v>
                </c:pt>
                <c:pt idx="24">
                  <c:v>2.0150205E7</c:v>
                </c:pt>
                <c:pt idx="25">
                  <c:v>2.0150206E7</c:v>
                </c:pt>
                <c:pt idx="26">
                  <c:v>2.0150209E7</c:v>
                </c:pt>
                <c:pt idx="27">
                  <c:v>2.015021E7</c:v>
                </c:pt>
                <c:pt idx="28">
                  <c:v>2.0150211E7</c:v>
                </c:pt>
                <c:pt idx="29">
                  <c:v>2.0150212E7</c:v>
                </c:pt>
                <c:pt idx="30">
                  <c:v>2.0150213E7</c:v>
                </c:pt>
                <c:pt idx="31">
                  <c:v>2.0150216E7</c:v>
                </c:pt>
                <c:pt idx="32">
                  <c:v>2.0150217E7</c:v>
                </c:pt>
                <c:pt idx="33">
                  <c:v>2.0150218E7</c:v>
                </c:pt>
                <c:pt idx="34">
                  <c:v>2.0150223E7</c:v>
                </c:pt>
                <c:pt idx="35">
                  <c:v>2.0150224E7</c:v>
                </c:pt>
                <c:pt idx="36">
                  <c:v>2.0150225E7</c:v>
                </c:pt>
                <c:pt idx="37">
                  <c:v>2.0150226E7</c:v>
                </c:pt>
                <c:pt idx="38">
                  <c:v>2.0150227E7</c:v>
                </c:pt>
                <c:pt idx="39">
                  <c:v>2.0150302E7</c:v>
                </c:pt>
                <c:pt idx="40">
                  <c:v>2.0150303E7</c:v>
                </c:pt>
                <c:pt idx="41">
                  <c:v>2.0150304E7</c:v>
                </c:pt>
                <c:pt idx="42">
                  <c:v>2.0150305E7</c:v>
                </c:pt>
                <c:pt idx="43">
                  <c:v>2.0150306E7</c:v>
                </c:pt>
                <c:pt idx="44">
                  <c:v>2.0150309E7</c:v>
                </c:pt>
                <c:pt idx="45">
                  <c:v>2.015031E7</c:v>
                </c:pt>
                <c:pt idx="46">
                  <c:v>2.0150311E7</c:v>
                </c:pt>
                <c:pt idx="47">
                  <c:v>2.0150312E7</c:v>
                </c:pt>
                <c:pt idx="48">
                  <c:v>2.0150313E7</c:v>
                </c:pt>
                <c:pt idx="49">
                  <c:v>2.0150316E7</c:v>
                </c:pt>
                <c:pt idx="50">
                  <c:v>2.0150317E7</c:v>
                </c:pt>
                <c:pt idx="51">
                  <c:v>2.0150318E7</c:v>
                </c:pt>
                <c:pt idx="52">
                  <c:v>2.0150319E7</c:v>
                </c:pt>
                <c:pt idx="53">
                  <c:v>2.015032E7</c:v>
                </c:pt>
                <c:pt idx="54">
                  <c:v>2.0150323E7</c:v>
                </c:pt>
                <c:pt idx="55">
                  <c:v>2.0150324E7</c:v>
                </c:pt>
                <c:pt idx="56">
                  <c:v>2.0150325E7</c:v>
                </c:pt>
                <c:pt idx="57">
                  <c:v>2.0150326E7</c:v>
                </c:pt>
                <c:pt idx="58">
                  <c:v>2.0150327E7</c:v>
                </c:pt>
                <c:pt idx="59">
                  <c:v>2.015033E7</c:v>
                </c:pt>
                <c:pt idx="60">
                  <c:v>2.0150331E7</c:v>
                </c:pt>
                <c:pt idx="61">
                  <c:v>2.0150401E7</c:v>
                </c:pt>
                <c:pt idx="62">
                  <c:v>2.0150402E7</c:v>
                </c:pt>
                <c:pt idx="63">
                  <c:v>2.0150408E7</c:v>
                </c:pt>
                <c:pt idx="64">
                  <c:v>2.0150409E7</c:v>
                </c:pt>
                <c:pt idx="65">
                  <c:v>2.015041E7</c:v>
                </c:pt>
                <c:pt idx="66">
                  <c:v>2.0150413E7</c:v>
                </c:pt>
                <c:pt idx="67">
                  <c:v>2.0150414E7</c:v>
                </c:pt>
                <c:pt idx="68">
                  <c:v>2.0150415E7</c:v>
                </c:pt>
                <c:pt idx="69">
                  <c:v>2.0150416E7</c:v>
                </c:pt>
                <c:pt idx="70">
                  <c:v>2.0150417E7</c:v>
                </c:pt>
                <c:pt idx="71">
                  <c:v>2.015042E7</c:v>
                </c:pt>
                <c:pt idx="72">
                  <c:v>2.0150421E7</c:v>
                </c:pt>
                <c:pt idx="73">
                  <c:v>2.0150422E7</c:v>
                </c:pt>
                <c:pt idx="74">
                  <c:v>2.0150423E7</c:v>
                </c:pt>
                <c:pt idx="75">
                  <c:v>2.0150424E7</c:v>
                </c:pt>
                <c:pt idx="76">
                  <c:v>2.0150427E7</c:v>
                </c:pt>
                <c:pt idx="77">
                  <c:v>2.0150428E7</c:v>
                </c:pt>
                <c:pt idx="78">
                  <c:v>2.0150429E7</c:v>
                </c:pt>
                <c:pt idx="79">
                  <c:v>2.015043E7</c:v>
                </c:pt>
                <c:pt idx="80">
                  <c:v>2.0150504E7</c:v>
                </c:pt>
                <c:pt idx="81">
                  <c:v>2.0150505E7</c:v>
                </c:pt>
                <c:pt idx="82">
                  <c:v>2.0150506E7</c:v>
                </c:pt>
                <c:pt idx="83">
                  <c:v>2.0150507E7</c:v>
                </c:pt>
                <c:pt idx="84">
                  <c:v>2.0150508E7</c:v>
                </c:pt>
                <c:pt idx="85">
                  <c:v>2.0150511E7</c:v>
                </c:pt>
                <c:pt idx="86">
                  <c:v>2.0150512E7</c:v>
                </c:pt>
                <c:pt idx="87">
                  <c:v>2.0150513E7</c:v>
                </c:pt>
                <c:pt idx="88">
                  <c:v>2.0150514E7</c:v>
                </c:pt>
                <c:pt idx="89">
                  <c:v>2.0150515E7</c:v>
                </c:pt>
                <c:pt idx="90">
                  <c:v>2.0150518E7</c:v>
                </c:pt>
                <c:pt idx="91">
                  <c:v>2.0150519E7</c:v>
                </c:pt>
                <c:pt idx="92">
                  <c:v>2.015052E7</c:v>
                </c:pt>
                <c:pt idx="93">
                  <c:v>2.0150521E7</c:v>
                </c:pt>
                <c:pt idx="94">
                  <c:v>2.0150522E7</c:v>
                </c:pt>
                <c:pt idx="95">
                  <c:v>2.0150526E7</c:v>
                </c:pt>
                <c:pt idx="96">
                  <c:v>2.0150527E7</c:v>
                </c:pt>
                <c:pt idx="97">
                  <c:v>2.0150528E7</c:v>
                </c:pt>
                <c:pt idx="98">
                  <c:v>2.0150529E7</c:v>
                </c:pt>
                <c:pt idx="99">
                  <c:v>2.0150601E7</c:v>
                </c:pt>
                <c:pt idx="100">
                  <c:v>2.0150602E7</c:v>
                </c:pt>
                <c:pt idx="101">
                  <c:v>2.0150603E7</c:v>
                </c:pt>
                <c:pt idx="102">
                  <c:v>2.0150604E7</c:v>
                </c:pt>
                <c:pt idx="103">
                  <c:v>2.0150605E7</c:v>
                </c:pt>
                <c:pt idx="104">
                  <c:v>2.0150608E7</c:v>
                </c:pt>
                <c:pt idx="105">
                  <c:v>2.0150609E7</c:v>
                </c:pt>
                <c:pt idx="106">
                  <c:v>2.015061E7</c:v>
                </c:pt>
                <c:pt idx="107">
                  <c:v>2.0150611E7</c:v>
                </c:pt>
                <c:pt idx="108">
                  <c:v>2.0150612E7</c:v>
                </c:pt>
                <c:pt idx="109">
                  <c:v>2.0150615E7</c:v>
                </c:pt>
                <c:pt idx="110">
                  <c:v>2.0150616E7</c:v>
                </c:pt>
                <c:pt idx="111">
                  <c:v>2.0150617E7</c:v>
                </c:pt>
                <c:pt idx="112">
                  <c:v>2.0150618E7</c:v>
                </c:pt>
                <c:pt idx="113">
                  <c:v>2.0150619E7</c:v>
                </c:pt>
                <c:pt idx="114">
                  <c:v>2.0150622E7</c:v>
                </c:pt>
                <c:pt idx="115">
                  <c:v>2.0150623E7</c:v>
                </c:pt>
                <c:pt idx="116">
                  <c:v>2.0150624E7</c:v>
                </c:pt>
                <c:pt idx="117">
                  <c:v>2.0150625E7</c:v>
                </c:pt>
                <c:pt idx="118">
                  <c:v>2.0150626E7</c:v>
                </c:pt>
                <c:pt idx="119">
                  <c:v>2.0150629E7</c:v>
                </c:pt>
                <c:pt idx="120">
                  <c:v>2.015063E7</c:v>
                </c:pt>
                <c:pt idx="121">
                  <c:v>2.0150702E7</c:v>
                </c:pt>
                <c:pt idx="122">
                  <c:v>2.0150703E7</c:v>
                </c:pt>
                <c:pt idx="123">
                  <c:v>2.0150706E7</c:v>
                </c:pt>
                <c:pt idx="124">
                  <c:v>2.0150707E7</c:v>
                </c:pt>
                <c:pt idx="125">
                  <c:v>2.0150708E7</c:v>
                </c:pt>
                <c:pt idx="126">
                  <c:v>2.0150709E7</c:v>
                </c:pt>
                <c:pt idx="127">
                  <c:v>2.015071E7</c:v>
                </c:pt>
                <c:pt idx="128">
                  <c:v>2.0150713E7</c:v>
                </c:pt>
                <c:pt idx="129">
                  <c:v>2.0150714E7</c:v>
                </c:pt>
                <c:pt idx="130">
                  <c:v>2.0150715E7</c:v>
                </c:pt>
                <c:pt idx="131">
                  <c:v>2.0150716E7</c:v>
                </c:pt>
                <c:pt idx="132">
                  <c:v>2.0150717E7</c:v>
                </c:pt>
                <c:pt idx="133">
                  <c:v>2.015072E7</c:v>
                </c:pt>
                <c:pt idx="134">
                  <c:v>2.0150721E7</c:v>
                </c:pt>
                <c:pt idx="135">
                  <c:v>2.0150722E7</c:v>
                </c:pt>
                <c:pt idx="136">
                  <c:v>2.0150723E7</c:v>
                </c:pt>
                <c:pt idx="137">
                  <c:v>2.0150724E7</c:v>
                </c:pt>
                <c:pt idx="138">
                  <c:v>2.0150727E7</c:v>
                </c:pt>
                <c:pt idx="139">
                  <c:v>2.0150728E7</c:v>
                </c:pt>
                <c:pt idx="140">
                  <c:v>2.0150729E7</c:v>
                </c:pt>
                <c:pt idx="141">
                  <c:v>2.015073E7</c:v>
                </c:pt>
                <c:pt idx="142">
                  <c:v>2.0150731E7</c:v>
                </c:pt>
                <c:pt idx="143">
                  <c:v>2.0150803E7</c:v>
                </c:pt>
                <c:pt idx="144">
                  <c:v>2.0150804E7</c:v>
                </c:pt>
                <c:pt idx="145">
                  <c:v>2.0150805E7</c:v>
                </c:pt>
                <c:pt idx="146">
                  <c:v>2.0150806E7</c:v>
                </c:pt>
                <c:pt idx="147">
                  <c:v>2.0150807E7</c:v>
                </c:pt>
                <c:pt idx="148">
                  <c:v>2.015081E7</c:v>
                </c:pt>
                <c:pt idx="149">
                  <c:v>2.0150811E7</c:v>
                </c:pt>
                <c:pt idx="150">
                  <c:v>2.0150812E7</c:v>
                </c:pt>
                <c:pt idx="151">
                  <c:v>2.0150813E7</c:v>
                </c:pt>
                <c:pt idx="152">
                  <c:v>2.0150814E7</c:v>
                </c:pt>
                <c:pt idx="153">
                  <c:v>2.0150817E7</c:v>
                </c:pt>
                <c:pt idx="154">
                  <c:v>2.0150818E7</c:v>
                </c:pt>
                <c:pt idx="155">
                  <c:v>2.0150819E7</c:v>
                </c:pt>
                <c:pt idx="156">
                  <c:v>2.015082E7</c:v>
                </c:pt>
                <c:pt idx="157">
                  <c:v>2.0150821E7</c:v>
                </c:pt>
                <c:pt idx="158">
                  <c:v>2.0150824E7</c:v>
                </c:pt>
                <c:pt idx="159">
                  <c:v>2.0150825E7</c:v>
                </c:pt>
                <c:pt idx="160">
                  <c:v>2.0150826E7</c:v>
                </c:pt>
                <c:pt idx="161">
                  <c:v>2.0150827E7</c:v>
                </c:pt>
                <c:pt idx="162">
                  <c:v>2.0150828E7</c:v>
                </c:pt>
                <c:pt idx="163">
                  <c:v>2.0150831E7</c:v>
                </c:pt>
                <c:pt idx="164">
                  <c:v>2.0150901E7</c:v>
                </c:pt>
                <c:pt idx="165">
                  <c:v>2.0150902E7</c:v>
                </c:pt>
                <c:pt idx="166">
                  <c:v>2.0150904E7</c:v>
                </c:pt>
                <c:pt idx="167">
                  <c:v>2.0150907E7</c:v>
                </c:pt>
                <c:pt idx="168">
                  <c:v>2.0150908E7</c:v>
                </c:pt>
                <c:pt idx="169">
                  <c:v>2.0150909E7</c:v>
                </c:pt>
                <c:pt idx="170">
                  <c:v>2.015091E7</c:v>
                </c:pt>
                <c:pt idx="171">
                  <c:v>2.0150911E7</c:v>
                </c:pt>
                <c:pt idx="172">
                  <c:v>2.0150914E7</c:v>
                </c:pt>
                <c:pt idx="173">
                  <c:v>2.0150915E7</c:v>
                </c:pt>
                <c:pt idx="174">
                  <c:v>2.0150916E7</c:v>
                </c:pt>
                <c:pt idx="175">
                  <c:v>2.0150917E7</c:v>
                </c:pt>
                <c:pt idx="176">
                  <c:v>2.0150918E7</c:v>
                </c:pt>
                <c:pt idx="177">
                  <c:v>2.0150921E7</c:v>
                </c:pt>
                <c:pt idx="178">
                  <c:v>2.0150922E7</c:v>
                </c:pt>
                <c:pt idx="179">
                  <c:v>2.0150923E7</c:v>
                </c:pt>
                <c:pt idx="180">
                  <c:v>2.0150924E7</c:v>
                </c:pt>
                <c:pt idx="181">
                  <c:v>2.0150925E7</c:v>
                </c:pt>
                <c:pt idx="182">
                  <c:v>2.0150929E7</c:v>
                </c:pt>
                <c:pt idx="183">
                  <c:v>2.015093E7</c:v>
                </c:pt>
                <c:pt idx="184">
                  <c:v>2.0151005E7</c:v>
                </c:pt>
                <c:pt idx="185">
                  <c:v>2.0151006E7</c:v>
                </c:pt>
                <c:pt idx="186">
                  <c:v>2.0151007E7</c:v>
                </c:pt>
                <c:pt idx="187">
                  <c:v>2.0151008E7</c:v>
                </c:pt>
                <c:pt idx="188">
                  <c:v>2.0151009E7</c:v>
                </c:pt>
                <c:pt idx="189">
                  <c:v>2.0151012E7</c:v>
                </c:pt>
                <c:pt idx="190">
                  <c:v>2.0151013E7</c:v>
                </c:pt>
                <c:pt idx="191">
                  <c:v>2.0151014E7</c:v>
                </c:pt>
                <c:pt idx="192">
                  <c:v>2.0151015E7</c:v>
                </c:pt>
                <c:pt idx="193">
                  <c:v>2.0151016E7</c:v>
                </c:pt>
                <c:pt idx="194">
                  <c:v>2.0151019E7</c:v>
                </c:pt>
                <c:pt idx="195">
                  <c:v>2.015102E7</c:v>
                </c:pt>
                <c:pt idx="196">
                  <c:v>2.0151022E7</c:v>
                </c:pt>
                <c:pt idx="197">
                  <c:v>2.0151023E7</c:v>
                </c:pt>
                <c:pt idx="198">
                  <c:v>2.0151026E7</c:v>
                </c:pt>
                <c:pt idx="199">
                  <c:v>2.0151027E7</c:v>
                </c:pt>
                <c:pt idx="200">
                  <c:v>2.0151028E7</c:v>
                </c:pt>
                <c:pt idx="201">
                  <c:v>2.0151029E7</c:v>
                </c:pt>
                <c:pt idx="202">
                  <c:v>2.015103E7</c:v>
                </c:pt>
                <c:pt idx="203">
                  <c:v>2.0151102E7</c:v>
                </c:pt>
                <c:pt idx="204">
                  <c:v>2.0151103E7</c:v>
                </c:pt>
                <c:pt idx="205">
                  <c:v>2.0151104E7</c:v>
                </c:pt>
                <c:pt idx="206">
                  <c:v>2.0151105E7</c:v>
                </c:pt>
                <c:pt idx="207">
                  <c:v>2.0151106E7</c:v>
                </c:pt>
                <c:pt idx="208">
                  <c:v>2.0151109E7</c:v>
                </c:pt>
                <c:pt idx="209">
                  <c:v>2.015111E7</c:v>
                </c:pt>
                <c:pt idx="210">
                  <c:v>2.0151111E7</c:v>
                </c:pt>
                <c:pt idx="211">
                  <c:v>2.0151112E7</c:v>
                </c:pt>
                <c:pt idx="212">
                  <c:v>2.0151113E7</c:v>
                </c:pt>
                <c:pt idx="213">
                  <c:v>2.0151116E7</c:v>
                </c:pt>
                <c:pt idx="214">
                  <c:v>2.0151117E7</c:v>
                </c:pt>
                <c:pt idx="215">
                  <c:v>2.0151118E7</c:v>
                </c:pt>
                <c:pt idx="216">
                  <c:v>2.0151119E7</c:v>
                </c:pt>
                <c:pt idx="217">
                  <c:v>2.015112E7</c:v>
                </c:pt>
                <c:pt idx="218">
                  <c:v>2.0151123E7</c:v>
                </c:pt>
                <c:pt idx="219">
                  <c:v>2.0151124E7</c:v>
                </c:pt>
                <c:pt idx="220">
                  <c:v>2.0151125E7</c:v>
                </c:pt>
                <c:pt idx="221">
                  <c:v>2.0151126E7</c:v>
                </c:pt>
                <c:pt idx="222">
                  <c:v>2.0151127E7</c:v>
                </c:pt>
                <c:pt idx="223">
                  <c:v>2.015113E7</c:v>
                </c:pt>
                <c:pt idx="224">
                  <c:v>2.0151201E7</c:v>
                </c:pt>
                <c:pt idx="225">
                  <c:v>2.0151202E7</c:v>
                </c:pt>
                <c:pt idx="226">
                  <c:v>2.0151203E7</c:v>
                </c:pt>
                <c:pt idx="227">
                  <c:v>2.0151204E7</c:v>
                </c:pt>
                <c:pt idx="228">
                  <c:v>2.0151207E7</c:v>
                </c:pt>
                <c:pt idx="229">
                  <c:v>2.0151208E7</c:v>
                </c:pt>
                <c:pt idx="230">
                  <c:v>2.0151209E7</c:v>
                </c:pt>
                <c:pt idx="231">
                  <c:v>2.015121E7</c:v>
                </c:pt>
                <c:pt idx="232">
                  <c:v>2.0151211E7</c:v>
                </c:pt>
                <c:pt idx="233">
                  <c:v>2.0151214E7</c:v>
                </c:pt>
                <c:pt idx="234">
                  <c:v>2.0151215E7</c:v>
                </c:pt>
                <c:pt idx="235">
                  <c:v>2.0151216E7</c:v>
                </c:pt>
                <c:pt idx="236">
                  <c:v>2.0151217E7</c:v>
                </c:pt>
                <c:pt idx="237">
                  <c:v>2.0151218E7</c:v>
                </c:pt>
                <c:pt idx="238">
                  <c:v>2.0151221E7</c:v>
                </c:pt>
                <c:pt idx="239">
                  <c:v>2.0151222E7</c:v>
                </c:pt>
                <c:pt idx="240">
                  <c:v>2.0151223E7</c:v>
                </c:pt>
                <c:pt idx="241">
                  <c:v>2.0151224E7</c:v>
                </c:pt>
                <c:pt idx="242">
                  <c:v>2.0151228E7</c:v>
                </c:pt>
                <c:pt idx="243">
                  <c:v>2.0151229E7</c:v>
                </c:pt>
                <c:pt idx="244">
                  <c:v>2.015123E7</c:v>
                </c:pt>
                <c:pt idx="245">
                  <c:v>2.0151231E7</c:v>
                </c:pt>
              </c:numCache>
            </c:numRef>
          </c:cat>
          <c:val>
            <c:numRef>
              <c:f>工作表11!$D$2:$D$247</c:f>
              <c:numCache>
                <c:formatCode>0.00%</c:formatCode>
                <c:ptCount val="246"/>
                <c:pt idx="0">
                  <c:v>0.12874251497006</c:v>
                </c:pt>
                <c:pt idx="1">
                  <c:v>0.12536443148688</c:v>
                </c:pt>
                <c:pt idx="2">
                  <c:v>0.125730994152047</c:v>
                </c:pt>
                <c:pt idx="3">
                  <c:v>0.127596439169139</c:v>
                </c:pt>
                <c:pt idx="4">
                  <c:v>0.126843657817109</c:v>
                </c:pt>
                <c:pt idx="5">
                  <c:v>0.125730994152047</c:v>
                </c:pt>
                <c:pt idx="6">
                  <c:v>0.126470588235294</c:v>
                </c:pt>
                <c:pt idx="7">
                  <c:v>0.127218934911243</c:v>
                </c:pt>
                <c:pt idx="8">
                  <c:v>0.126470588235294</c:v>
                </c:pt>
                <c:pt idx="9">
                  <c:v>0.127218934911243</c:v>
                </c:pt>
                <c:pt idx="10">
                  <c:v>0.12874251497006</c:v>
                </c:pt>
                <c:pt idx="11">
                  <c:v>0.131901840490798</c:v>
                </c:pt>
                <c:pt idx="12">
                  <c:v>0.133956386292835</c:v>
                </c:pt>
                <c:pt idx="13">
                  <c:v>0.130699088145897</c:v>
                </c:pt>
                <c:pt idx="14">
                  <c:v>0.131498470948012</c:v>
                </c:pt>
                <c:pt idx="15">
                  <c:v>0.129518072289157</c:v>
                </c:pt>
                <c:pt idx="16">
                  <c:v>0.12874251497006</c:v>
                </c:pt>
                <c:pt idx="17">
                  <c:v>0.129518072289157</c:v>
                </c:pt>
                <c:pt idx="18">
                  <c:v>0.131901840490798</c:v>
                </c:pt>
                <c:pt idx="19">
                  <c:v>0.134375</c:v>
                </c:pt>
                <c:pt idx="20">
                  <c:v>0.13312693498452</c:v>
                </c:pt>
                <c:pt idx="21">
                  <c:v>0.134796238244514</c:v>
                </c:pt>
                <c:pt idx="22">
                  <c:v>0.131901840490798</c:v>
                </c:pt>
                <c:pt idx="23">
                  <c:v>0.13312693498452</c:v>
                </c:pt>
                <c:pt idx="24">
                  <c:v>0.13109756097561</c:v>
                </c:pt>
                <c:pt idx="25">
                  <c:v>0.131498470948012</c:v>
                </c:pt>
                <c:pt idx="26">
                  <c:v>0.132307692307692</c:v>
                </c:pt>
                <c:pt idx="27">
                  <c:v>0.13312693498452</c:v>
                </c:pt>
                <c:pt idx="28">
                  <c:v>0.133540372670807</c:v>
                </c:pt>
                <c:pt idx="29">
                  <c:v>0.132307692307692</c:v>
                </c:pt>
                <c:pt idx="30">
                  <c:v>0.132307692307692</c:v>
                </c:pt>
                <c:pt idx="31">
                  <c:v>0.131901840490798</c:v>
                </c:pt>
                <c:pt idx="32">
                  <c:v>0.13109756097561</c:v>
                </c:pt>
                <c:pt idx="33">
                  <c:v>0.132307692307692</c:v>
                </c:pt>
                <c:pt idx="34">
                  <c:v>0.131901840490798</c:v>
                </c:pt>
                <c:pt idx="35">
                  <c:v>0.131498470948012</c:v>
                </c:pt>
                <c:pt idx="36">
                  <c:v>0.126843657817109</c:v>
                </c:pt>
                <c:pt idx="37">
                  <c:v>0.126470588235294</c:v>
                </c:pt>
                <c:pt idx="38">
                  <c:v>0.125730994152047</c:v>
                </c:pt>
                <c:pt idx="39">
                  <c:v>0.123209169054441</c:v>
                </c:pt>
                <c:pt idx="40">
                  <c:v>0.12536443148688</c:v>
                </c:pt>
                <c:pt idx="41">
                  <c:v>0.125</c:v>
                </c:pt>
                <c:pt idx="42">
                  <c:v>0.127596439169139</c:v>
                </c:pt>
                <c:pt idx="43">
                  <c:v>0.127596439169139</c:v>
                </c:pt>
                <c:pt idx="44">
                  <c:v>0.125730994152047</c:v>
                </c:pt>
                <c:pt idx="45">
                  <c:v>0.12797619047619</c:v>
                </c:pt>
                <c:pt idx="46">
                  <c:v>0.126470588235294</c:v>
                </c:pt>
                <c:pt idx="47">
                  <c:v>0.126470588235294</c:v>
                </c:pt>
                <c:pt idx="48">
                  <c:v>0.126843657817109</c:v>
                </c:pt>
                <c:pt idx="49">
                  <c:v>0.123209169054441</c:v>
                </c:pt>
                <c:pt idx="50">
                  <c:v>0.125</c:v>
                </c:pt>
                <c:pt idx="51">
                  <c:v>0.123919308357349</c:v>
                </c:pt>
                <c:pt idx="52">
                  <c:v>0.120448179271709</c:v>
                </c:pt>
                <c:pt idx="53">
                  <c:v>0.118131868131868</c:v>
                </c:pt>
                <c:pt idx="54">
                  <c:v>0.118457300275482</c:v>
                </c:pt>
                <c:pt idx="55">
                  <c:v>0.117808219178082</c:v>
                </c:pt>
                <c:pt idx="56">
                  <c:v>0.114973262032086</c:v>
                </c:pt>
                <c:pt idx="57">
                  <c:v>0.116216216216216</c:v>
                </c:pt>
                <c:pt idx="58">
                  <c:v>0.116216216216216</c:v>
                </c:pt>
                <c:pt idx="59">
                  <c:v>0.10941475826972</c:v>
                </c:pt>
                <c:pt idx="60">
                  <c:v>0.10997442455243</c:v>
                </c:pt>
                <c:pt idx="61">
                  <c:v>0.111111111111111</c:v>
                </c:pt>
                <c:pt idx="62">
                  <c:v>0.110824742268041</c:v>
                </c:pt>
                <c:pt idx="63">
                  <c:v>0.108860759493671</c:v>
                </c:pt>
                <c:pt idx="64">
                  <c:v>0.105651105651106</c:v>
                </c:pt>
                <c:pt idx="65">
                  <c:v>0.102137767220903</c:v>
                </c:pt>
                <c:pt idx="66">
                  <c:v>0.0926724137931034</c:v>
                </c:pt>
                <c:pt idx="67">
                  <c:v>0.0936819172113289</c:v>
                </c:pt>
                <c:pt idx="68">
                  <c:v>0.0920770877944325</c:v>
                </c:pt>
                <c:pt idx="69">
                  <c:v>0.0895833333333333</c:v>
                </c:pt>
                <c:pt idx="70">
                  <c:v>0.0912951167728237</c:v>
                </c:pt>
                <c:pt idx="71">
                  <c:v>0.0844793713163065</c:v>
                </c:pt>
                <c:pt idx="72">
                  <c:v>0.086</c:v>
                </c:pt>
                <c:pt idx="73">
                  <c:v>0.0805243445692884</c:v>
                </c:pt>
                <c:pt idx="74">
                  <c:v>0.0787545787545787</c:v>
                </c:pt>
                <c:pt idx="75">
                  <c:v>0.0731292517006803</c:v>
                </c:pt>
                <c:pt idx="76">
                  <c:v>0.0694668820678514</c:v>
                </c:pt>
                <c:pt idx="77">
                  <c:v>0.0700325732899023</c:v>
                </c:pt>
                <c:pt idx="78">
                  <c:v>0.06957928802589</c:v>
                </c:pt>
                <c:pt idx="79">
                  <c:v>0.0585034013605442</c:v>
                </c:pt>
                <c:pt idx="80">
                  <c:v>0.0544303797468354</c:v>
                </c:pt>
                <c:pt idx="81">
                  <c:v>0.0549169859514687</c:v>
                </c:pt>
                <c:pt idx="82">
                  <c:v>0.0578734858681023</c:v>
                </c:pt>
                <c:pt idx="83">
                  <c:v>0.063049853372434</c:v>
                </c:pt>
                <c:pt idx="84">
                  <c:v>0.0579514824797844</c:v>
                </c:pt>
                <c:pt idx="85">
                  <c:v>0.0614285714285714</c:v>
                </c:pt>
                <c:pt idx="86">
                  <c:v>0.0658499234303216</c:v>
                </c:pt>
                <c:pt idx="87">
                  <c:v>0.0645645645645646</c:v>
                </c:pt>
                <c:pt idx="88">
                  <c:v>0.0628654970760234</c:v>
                </c:pt>
                <c:pt idx="89">
                  <c:v>0.0623188405797101</c:v>
                </c:pt>
                <c:pt idx="90">
                  <c:v>0.0648567119155354</c:v>
                </c:pt>
                <c:pt idx="91">
                  <c:v>0.0652503793626707</c:v>
                </c:pt>
                <c:pt idx="92">
                  <c:v>0.0656488549618321</c:v>
                </c:pt>
                <c:pt idx="93">
                  <c:v>0.0679304897314376</c:v>
                </c:pt>
                <c:pt idx="94">
                  <c:v>0.0661538461538461</c:v>
                </c:pt>
                <c:pt idx="95">
                  <c:v>0.0627737226277372</c:v>
                </c:pt>
                <c:pt idx="96">
                  <c:v>0.0622286541244573</c:v>
                </c:pt>
                <c:pt idx="97">
                  <c:v>0.0622286541244573</c:v>
                </c:pt>
                <c:pt idx="98">
                  <c:v>0.0851485148514851</c:v>
                </c:pt>
                <c:pt idx="99">
                  <c:v>0.0805243445692884</c:v>
                </c:pt>
                <c:pt idx="100">
                  <c:v>0.0819047619047619</c:v>
                </c:pt>
                <c:pt idx="101">
                  <c:v>0.0851485148514851</c:v>
                </c:pt>
                <c:pt idx="102">
                  <c:v>0.0848126232741617</c:v>
                </c:pt>
                <c:pt idx="103">
                  <c:v>0.0856573705179283</c:v>
                </c:pt>
                <c:pt idx="104">
                  <c:v>0.0856573705179283</c:v>
                </c:pt>
                <c:pt idx="105">
                  <c:v>0.0897703549060543</c:v>
                </c:pt>
                <c:pt idx="106">
                  <c:v>0.0892116182572614</c:v>
                </c:pt>
                <c:pt idx="107">
                  <c:v>0.088659793814433</c:v>
                </c:pt>
                <c:pt idx="108">
                  <c:v>0.0851485148514851</c:v>
                </c:pt>
                <c:pt idx="109">
                  <c:v>0.0849802371541502</c:v>
                </c:pt>
                <c:pt idx="110">
                  <c:v>0.0918803418803419</c:v>
                </c:pt>
                <c:pt idx="111">
                  <c:v>0.0861723446893788</c:v>
                </c:pt>
                <c:pt idx="112">
                  <c:v>0.0828516377649326</c:v>
                </c:pt>
                <c:pt idx="113">
                  <c:v>0.0856573705179283</c:v>
                </c:pt>
                <c:pt idx="114">
                  <c:v>0.0849802371541502</c:v>
                </c:pt>
                <c:pt idx="115">
                  <c:v>0.0806754221388368</c:v>
                </c:pt>
                <c:pt idx="116">
                  <c:v>0.0811320754716981</c:v>
                </c:pt>
                <c:pt idx="117">
                  <c:v>0.0825335892514395</c:v>
                </c:pt>
                <c:pt idx="118">
                  <c:v>0.0856573705179283</c:v>
                </c:pt>
                <c:pt idx="119">
                  <c:v>0.0881147540983606</c:v>
                </c:pt>
                <c:pt idx="120">
                  <c:v>0.0849802371541502</c:v>
                </c:pt>
                <c:pt idx="121">
                  <c:v>0.0870445344129555</c:v>
                </c:pt>
                <c:pt idx="122">
                  <c:v>0.090146750524109</c:v>
                </c:pt>
                <c:pt idx="123">
                  <c:v>0.0945054945054945</c:v>
                </c:pt>
                <c:pt idx="124">
                  <c:v>0.102625298329356</c:v>
                </c:pt>
                <c:pt idx="125">
                  <c:v>0.0997679814385151</c:v>
                </c:pt>
                <c:pt idx="126">
                  <c:v>0.0905263157894737</c:v>
                </c:pt>
                <c:pt idx="127">
                  <c:v>0.0875763747454175</c:v>
                </c:pt>
                <c:pt idx="128">
                  <c:v>0.0861723446893788</c:v>
                </c:pt>
                <c:pt idx="129">
                  <c:v>0.0882956878850102</c:v>
                </c:pt>
                <c:pt idx="130">
                  <c:v>0.086</c:v>
                </c:pt>
                <c:pt idx="131">
                  <c:v>0.0836575875486381</c:v>
                </c:pt>
                <c:pt idx="132">
                  <c:v>0.0808270676691729</c:v>
                </c:pt>
                <c:pt idx="133">
                  <c:v>0.0803738317757009</c:v>
                </c:pt>
                <c:pt idx="134">
                  <c:v>0.0784671532846715</c:v>
                </c:pt>
                <c:pt idx="135">
                  <c:v>0.0781818181818182</c:v>
                </c:pt>
                <c:pt idx="136">
                  <c:v>0.0758377425044092</c:v>
                </c:pt>
                <c:pt idx="137">
                  <c:v>0.0753064798598949</c:v>
                </c:pt>
                <c:pt idx="138">
                  <c:v>0.0783242258652095</c:v>
                </c:pt>
                <c:pt idx="139">
                  <c:v>0.0747826086956522</c:v>
                </c:pt>
                <c:pt idx="140">
                  <c:v>0.0733788395904437</c:v>
                </c:pt>
                <c:pt idx="141">
                  <c:v>0.076241134751773</c:v>
                </c:pt>
                <c:pt idx="142">
                  <c:v>0.0773381294964029</c:v>
                </c:pt>
                <c:pt idx="143">
                  <c:v>0.0822179732313575</c:v>
                </c:pt>
                <c:pt idx="144">
                  <c:v>0.0808270676691729</c:v>
                </c:pt>
                <c:pt idx="145">
                  <c:v>0.0805243445692884</c:v>
                </c:pt>
                <c:pt idx="146">
                  <c:v>0.0797773654916512</c:v>
                </c:pt>
                <c:pt idx="147">
                  <c:v>0.0778985507246377</c:v>
                </c:pt>
                <c:pt idx="148">
                  <c:v>0.0759717314487632</c:v>
                </c:pt>
                <c:pt idx="149">
                  <c:v>0.0774774774774775</c:v>
                </c:pt>
                <c:pt idx="150">
                  <c:v>0.0802238805970149</c:v>
                </c:pt>
                <c:pt idx="151">
                  <c:v>0.0808270676691729</c:v>
                </c:pt>
                <c:pt idx="152">
                  <c:v>0.0773381294964029</c:v>
                </c:pt>
                <c:pt idx="153">
                  <c:v>0.0783242258652095</c:v>
                </c:pt>
                <c:pt idx="154">
                  <c:v>0.0808270676691729</c:v>
                </c:pt>
                <c:pt idx="155">
                  <c:v>0.0815939278937381</c:v>
                </c:pt>
                <c:pt idx="156">
                  <c:v>0.0833333333333333</c:v>
                </c:pt>
                <c:pt idx="157">
                  <c:v>0.083495145631068</c:v>
                </c:pt>
                <c:pt idx="158">
                  <c:v>0.0899581589958159</c:v>
                </c:pt>
                <c:pt idx="159">
                  <c:v>0.0905263157894737</c:v>
                </c:pt>
                <c:pt idx="160">
                  <c:v>0.0903361344537815</c:v>
                </c:pt>
                <c:pt idx="161">
                  <c:v>0.0849802371541502</c:v>
                </c:pt>
                <c:pt idx="162">
                  <c:v>0.0800744878957169</c:v>
                </c:pt>
                <c:pt idx="163">
                  <c:v>0.0777576853526221</c:v>
                </c:pt>
                <c:pt idx="164">
                  <c:v>0.0780399274047187</c:v>
                </c:pt>
                <c:pt idx="165">
                  <c:v>0.0800744878957169</c:v>
                </c:pt>
                <c:pt idx="166">
                  <c:v>0.0823754789272031</c:v>
                </c:pt>
                <c:pt idx="167">
                  <c:v>0.0870445344129555</c:v>
                </c:pt>
                <c:pt idx="168">
                  <c:v>0.0820610687022901</c:v>
                </c:pt>
                <c:pt idx="169">
                  <c:v>0.0805243445692884</c:v>
                </c:pt>
                <c:pt idx="170">
                  <c:v>0.0831721470019342</c:v>
                </c:pt>
                <c:pt idx="171">
                  <c:v>0.083495145631068</c:v>
                </c:pt>
                <c:pt idx="172">
                  <c:v>0.0846456692913386</c:v>
                </c:pt>
                <c:pt idx="173">
                  <c:v>0.0863453815261044</c:v>
                </c:pt>
                <c:pt idx="174">
                  <c:v>0.083011583011583</c:v>
                </c:pt>
                <c:pt idx="175">
                  <c:v>0.0836575875486381</c:v>
                </c:pt>
                <c:pt idx="176">
                  <c:v>0.0819047619047619</c:v>
                </c:pt>
                <c:pt idx="177">
                  <c:v>0.0822179732313575</c:v>
                </c:pt>
                <c:pt idx="178">
                  <c:v>0.0833333333333333</c:v>
                </c:pt>
                <c:pt idx="179">
                  <c:v>0.0856573705179283</c:v>
                </c:pt>
                <c:pt idx="180">
                  <c:v>0.0875763747454175</c:v>
                </c:pt>
                <c:pt idx="181">
                  <c:v>0.0879345603271984</c:v>
                </c:pt>
                <c:pt idx="182">
                  <c:v>0.0912951167728237</c:v>
                </c:pt>
                <c:pt idx="183">
                  <c:v>0.0890269151138716</c:v>
                </c:pt>
                <c:pt idx="184">
                  <c:v>0.0833333333333333</c:v>
                </c:pt>
                <c:pt idx="185">
                  <c:v>0.0854870775347912</c:v>
                </c:pt>
                <c:pt idx="186">
                  <c:v>0.0812854442344045</c:v>
                </c:pt>
                <c:pt idx="187">
                  <c:v>0.0833333333333333</c:v>
                </c:pt>
                <c:pt idx="188">
                  <c:v>0.0822179732313575</c:v>
                </c:pt>
                <c:pt idx="189">
                  <c:v>0.0811320754716981</c:v>
                </c:pt>
                <c:pt idx="190">
                  <c:v>0.0803738317757009</c:v>
                </c:pt>
                <c:pt idx="191">
                  <c:v>0.0802238805970149</c:v>
                </c:pt>
                <c:pt idx="192">
                  <c:v>0.0767857142857143</c:v>
                </c:pt>
                <c:pt idx="193">
                  <c:v>0.0763765541740675</c:v>
                </c:pt>
                <c:pt idx="194">
                  <c:v>0.0773381294964029</c:v>
                </c:pt>
                <c:pt idx="195">
                  <c:v>0.0751748251748252</c:v>
                </c:pt>
                <c:pt idx="196">
                  <c:v>0.0763765541740675</c:v>
                </c:pt>
                <c:pt idx="197">
                  <c:v>0.0738831615120275</c:v>
                </c:pt>
                <c:pt idx="198">
                  <c:v>0.0745233968804159</c:v>
                </c:pt>
                <c:pt idx="199">
                  <c:v>0.0719063545150502</c:v>
                </c:pt>
                <c:pt idx="200">
                  <c:v>0.0709570957095709</c:v>
                </c:pt>
                <c:pt idx="201">
                  <c:v>0.0684713375796178</c:v>
                </c:pt>
                <c:pt idx="202">
                  <c:v>0.0672926447574335</c:v>
                </c:pt>
                <c:pt idx="203">
                  <c:v>0.0675039246467818</c:v>
                </c:pt>
                <c:pt idx="204">
                  <c:v>0.0660522273425499</c:v>
                </c:pt>
                <c:pt idx="205">
                  <c:v>0.0648567119155354</c:v>
                </c:pt>
                <c:pt idx="206">
                  <c:v>0.0645645645645646</c:v>
                </c:pt>
                <c:pt idx="207">
                  <c:v>0.0642750373692078</c:v>
                </c:pt>
                <c:pt idx="208">
                  <c:v>0.0643712574850299</c:v>
                </c:pt>
                <c:pt idx="209">
                  <c:v>0.0618705035971223</c:v>
                </c:pt>
                <c:pt idx="210">
                  <c:v>0.0619596541786743</c:v>
                </c:pt>
                <c:pt idx="211">
                  <c:v>0.0617816091954023</c:v>
                </c:pt>
                <c:pt idx="212">
                  <c:v>0.0641791044776119</c:v>
                </c:pt>
                <c:pt idx="213">
                  <c:v>0.0638930163447251</c:v>
                </c:pt>
                <c:pt idx="214">
                  <c:v>0.063235294117647</c:v>
                </c:pt>
                <c:pt idx="215">
                  <c:v>0.063049853372434</c:v>
                </c:pt>
                <c:pt idx="216">
                  <c:v>0.063049853372434</c:v>
                </c:pt>
                <c:pt idx="217">
                  <c:v>0.0624092888243832</c:v>
                </c:pt>
                <c:pt idx="218">
                  <c:v>0.0595567867036011</c:v>
                </c:pt>
                <c:pt idx="219">
                  <c:v>0.0598052851182197</c:v>
                </c:pt>
                <c:pt idx="220">
                  <c:v>0.0602240896358543</c:v>
                </c:pt>
                <c:pt idx="221">
                  <c:v>0.0609065155807365</c:v>
                </c:pt>
                <c:pt idx="222">
                  <c:v>0.0634218289085546</c:v>
                </c:pt>
                <c:pt idx="223">
                  <c:v>0.0657492354740061</c:v>
                </c:pt>
                <c:pt idx="224">
                  <c:v>0.0638930163447251</c:v>
                </c:pt>
                <c:pt idx="225">
                  <c:v>0.0638930163447251</c:v>
                </c:pt>
                <c:pt idx="226">
                  <c:v>0.0659509202453988</c:v>
                </c:pt>
                <c:pt idx="227">
                  <c:v>0.068362480127186</c:v>
                </c:pt>
                <c:pt idx="228">
                  <c:v>0.0685805422647528</c:v>
                </c:pt>
                <c:pt idx="229">
                  <c:v>0.0699186991869919</c:v>
                </c:pt>
                <c:pt idx="230">
                  <c:v>0.0698051948051948</c:v>
                </c:pt>
                <c:pt idx="231">
                  <c:v>0.0677165354330709</c:v>
                </c:pt>
                <c:pt idx="232">
                  <c:v>0.0704918032786885</c:v>
                </c:pt>
                <c:pt idx="233">
                  <c:v>0.0707236842105263</c:v>
                </c:pt>
                <c:pt idx="234">
                  <c:v>0.0701468189233279</c:v>
                </c:pt>
                <c:pt idx="235">
                  <c:v>0.0703764320785597</c:v>
                </c:pt>
                <c:pt idx="236">
                  <c:v>0.0667701863354037</c:v>
                </c:pt>
                <c:pt idx="237">
                  <c:v>0.0649546827794562</c:v>
                </c:pt>
                <c:pt idx="238">
                  <c:v>0.0649546827794562</c:v>
                </c:pt>
                <c:pt idx="239">
                  <c:v>0.0641791044776119</c:v>
                </c:pt>
                <c:pt idx="240">
                  <c:v>0.0636094674556213</c:v>
                </c:pt>
                <c:pt idx="241">
                  <c:v>0.062049062049062</c:v>
                </c:pt>
                <c:pt idx="242">
                  <c:v>0.0637982195845697</c:v>
                </c:pt>
                <c:pt idx="243">
                  <c:v>0.0611664295874822</c:v>
                </c:pt>
                <c:pt idx="244">
                  <c:v>0.0601398601398601</c:v>
                </c:pt>
                <c:pt idx="245">
                  <c:v>0.0593103448275862</c:v>
                </c:pt>
              </c:numCache>
            </c:numRef>
          </c:val>
          <c:smooth val="0"/>
        </c:ser>
        <c:dLbls>
          <c:showLegendKey val="0"/>
          <c:showVal val="0"/>
          <c:showCatName val="0"/>
          <c:showSerName val="0"/>
          <c:showPercent val="0"/>
          <c:showBubbleSize val="0"/>
        </c:dLbls>
        <c:smooth val="0"/>
        <c:axId val="-682547024"/>
        <c:axId val="2137640304"/>
      </c:lineChart>
      <c:catAx>
        <c:axId val="-68254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7640304"/>
        <c:crosses val="autoZero"/>
        <c:auto val="1"/>
        <c:lblAlgn val="ctr"/>
        <c:lblOffset val="100"/>
        <c:noMultiLvlLbl val="0"/>
      </c:catAx>
      <c:valAx>
        <c:axId val="2137640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254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工作表5!$A$14:$A$113</c:f>
              <c:numCache>
                <c:formatCode>General</c:formatCode>
                <c:ptCount val="100"/>
                <c:pt idx="0">
                  <c:v>200904.0</c:v>
                </c:pt>
                <c:pt idx="1">
                  <c:v>200905.0</c:v>
                </c:pt>
                <c:pt idx="2">
                  <c:v>200906.0</c:v>
                </c:pt>
                <c:pt idx="3">
                  <c:v>200907.0</c:v>
                </c:pt>
                <c:pt idx="4">
                  <c:v>200908.0</c:v>
                </c:pt>
                <c:pt idx="5">
                  <c:v>200909.0</c:v>
                </c:pt>
                <c:pt idx="6">
                  <c:v>200910.0</c:v>
                </c:pt>
                <c:pt idx="7">
                  <c:v>200911.0</c:v>
                </c:pt>
                <c:pt idx="8">
                  <c:v>200912.0</c:v>
                </c:pt>
                <c:pt idx="9">
                  <c:v>201002.0</c:v>
                </c:pt>
                <c:pt idx="10">
                  <c:v>201003.0</c:v>
                </c:pt>
                <c:pt idx="11">
                  <c:v>201004.0</c:v>
                </c:pt>
                <c:pt idx="12">
                  <c:v>201005.0</c:v>
                </c:pt>
                <c:pt idx="13">
                  <c:v>201006.0</c:v>
                </c:pt>
                <c:pt idx="14">
                  <c:v>201007.0</c:v>
                </c:pt>
                <c:pt idx="15">
                  <c:v>201008.0</c:v>
                </c:pt>
                <c:pt idx="16">
                  <c:v>201009.0</c:v>
                </c:pt>
                <c:pt idx="17">
                  <c:v>201010.0</c:v>
                </c:pt>
                <c:pt idx="18">
                  <c:v>201011.0</c:v>
                </c:pt>
                <c:pt idx="19">
                  <c:v>201012.0</c:v>
                </c:pt>
                <c:pt idx="20">
                  <c:v>201102.0</c:v>
                </c:pt>
                <c:pt idx="21">
                  <c:v>201103.0</c:v>
                </c:pt>
                <c:pt idx="22">
                  <c:v>201104.0</c:v>
                </c:pt>
                <c:pt idx="23">
                  <c:v>201105.0</c:v>
                </c:pt>
                <c:pt idx="24">
                  <c:v>201106.0</c:v>
                </c:pt>
                <c:pt idx="25">
                  <c:v>201107.0</c:v>
                </c:pt>
                <c:pt idx="26">
                  <c:v>201108.0</c:v>
                </c:pt>
                <c:pt idx="27">
                  <c:v>201109.0</c:v>
                </c:pt>
                <c:pt idx="28">
                  <c:v>201110.0</c:v>
                </c:pt>
                <c:pt idx="29">
                  <c:v>201111.0</c:v>
                </c:pt>
                <c:pt idx="30">
                  <c:v>201112.0</c:v>
                </c:pt>
                <c:pt idx="31">
                  <c:v>201202.0</c:v>
                </c:pt>
                <c:pt idx="32">
                  <c:v>201203.0</c:v>
                </c:pt>
                <c:pt idx="33">
                  <c:v>201204.0</c:v>
                </c:pt>
                <c:pt idx="34">
                  <c:v>201205.0</c:v>
                </c:pt>
                <c:pt idx="35">
                  <c:v>201206.0</c:v>
                </c:pt>
                <c:pt idx="36">
                  <c:v>201207.0</c:v>
                </c:pt>
                <c:pt idx="37">
                  <c:v>201208.0</c:v>
                </c:pt>
                <c:pt idx="38">
                  <c:v>201209.0</c:v>
                </c:pt>
                <c:pt idx="39">
                  <c:v>201210.0</c:v>
                </c:pt>
                <c:pt idx="40">
                  <c:v>201211.0</c:v>
                </c:pt>
                <c:pt idx="41">
                  <c:v>201212.0</c:v>
                </c:pt>
                <c:pt idx="42">
                  <c:v>201302.0</c:v>
                </c:pt>
                <c:pt idx="43">
                  <c:v>201303.0</c:v>
                </c:pt>
                <c:pt idx="44">
                  <c:v>201304.0</c:v>
                </c:pt>
                <c:pt idx="45">
                  <c:v>201305.0</c:v>
                </c:pt>
                <c:pt idx="46">
                  <c:v>201306.0</c:v>
                </c:pt>
                <c:pt idx="47">
                  <c:v>201307.0</c:v>
                </c:pt>
                <c:pt idx="48">
                  <c:v>201308.0</c:v>
                </c:pt>
                <c:pt idx="49">
                  <c:v>201309.0</c:v>
                </c:pt>
                <c:pt idx="50">
                  <c:v>201310.0</c:v>
                </c:pt>
                <c:pt idx="51">
                  <c:v>201311.0</c:v>
                </c:pt>
                <c:pt idx="52">
                  <c:v>201312.0</c:v>
                </c:pt>
                <c:pt idx="53">
                  <c:v>201402.0</c:v>
                </c:pt>
                <c:pt idx="54">
                  <c:v>201403.0</c:v>
                </c:pt>
                <c:pt idx="55">
                  <c:v>201404.0</c:v>
                </c:pt>
                <c:pt idx="56">
                  <c:v>201405.0</c:v>
                </c:pt>
                <c:pt idx="57">
                  <c:v>201406.0</c:v>
                </c:pt>
                <c:pt idx="58">
                  <c:v>201407.0</c:v>
                </c:pt>
                <c:pt idx="59">
                  <c:v>201408.0</c:v>
                </c:pt>
                <c:pt idx="60">
                  <c:v>201409.0</c:v>
                </c:pt>
                <c:pt idx="61">
                  <c:v>201410.0</c:v>
                </c:pt>
                <c:pt idx="62">
                  <c:v>201411.0</c:v>
                </c:pt>
                <c:pt idx="63">
                  <c:v>201412.0</c:v>
                </c:pt>
                <c:pt idx="64">
                  <c:v>201502.0</c:v>
                </c:pt>
                <c:pt idx="65">
                  <c:v>201503.0</c:v>
                </c:pt>
                <c:pt idx="66">
                  <c:v>201504.0</c:v>
                </c:pt>
                <c:pt idx="67">
                  <c:v>201505.0</c:v>
                </c:pt>
                <c:pt idx="68">
                  <c:v>201506.0</c:v>
                </c:pt>
                <c:pt idx="69">
                  <c:v>201507.0</c:v>
                </c:pt>
                <c:pt idx="70">
                  <c:v>201508.0</c:v>
                </c:pt>
                <c:pt idx="71">
                  <c:v>201509.0</c:v>
                </c:pt>
                <c:pt idx="72">
                  <c:v>201510.0</c:v>
                </c:pt>
                <c:pt idx="73">
                  <c:v>201511.0</c:v>
                </c:pt>
                <c:pt idx="74">
                  <c:v>201512.0</c:v>
                </c:pt>
                <c:pt idx="75">
                  <c:v>201602.0</c:v>
                </c:pt>
                <c:pt idx="76">
                  <c:v>201603.0</c:v>
                </c:pt>
                <c:pt idx="77">
                  <c:v>201604.0</c:v>
                </c:pt>
                <c:pt idx="78">
                  <c:v>201605.0</c:v>
                </c:pt>
                <c:pt idx="79">
                  <c:v>201606.0</c:v>
                </c:pt>
                <c:pt idx="80">
                  <c:v>201607.0</c:v>
                </c:pt>
                <c:pt idx="81">
                  <c:v>201608.0</c:v>
                </c:pt>
                <c:pt idx="82">
                  <c:v>201609.0</c:v>
                </c:pt>
                <c:pt idx="83">
                  <c:v>201610.0</c:v>
                </c:pt>
                <c:pt idx="84">
                  <c:v>201611.0</c:v>
                </c:pt>
                <c:pt idx="85">
                  <c:v>201612.0</c:v>
                </c:pt>
                <c:pt idx="86">
                  <c:v>201702.0</c:v>
                </c:pt>
                <c:pt idx="87">
                  <c:v>201703.0</c:v>
                </c:pt>
                <c:pt idx="88">
                  <c:v>201704.0</c:v>
                </c:pt>
                <c:pt idx="89">
                  <c:v>201705.0</c:v>
                </c:pt>
                <c:pt idx="90">
                  <c:v>201706.0</c:v>
                </c:pt>
                <c:pt idx="91">
                  <c:v>201707.0</c:v>
                </c:pt>
                <c:pt idx="92">
                  <c:v>201708.0</c:v>
                </c:pt>
                <c:pt idx="93">
                  <c:v>201709.0</c:v>
                </c:pt>
                <c:pt idx="94">
                  <c:v>201710.0</c:v>
                </c:pt>
                <c:pt idx="95">
                  <c:v>201711.0</c:v>
                </c:pt>
                <c:pt idx="96">
                  <c:v>201712.0</c:v>
                </c:pt>
                <c:pt idx="97">
                  <c:v>201802.0</c:v>
                </c:pt>
                <c:pt idx="98">
                  <c:v>201803.0</c:v>
                </c:pt>
                <c:pt idx="99">
                  <c:v>201804.0</c:v>
                </c:pt>
              </c:numCache>
            </c:numRef>
          </c:cat>
          <c:val>
            <c:numRef>
              <c:f>工作表5!$D$14:$D$113</c:f>
              <c:numCache>
                <c:formatCode>0.00%</c:formatCode>
                <c:ptCount val="100"/>
                <c:pt idx="0">
                  <c:v>0.0644876325088339</c:v>
                </c:pt>
                <c:pt idx="1">
                  <c:v>0.119984417608103</c:v>
                </c:pt>
                <c:pt idx="2">
                  <c:v>0.180310035354909</c:v>
                </c:pt>
                <c:pt idx="3">
                  <c:v>0.196056547619048</c:v>
                </c:pt>
                <c:pt idx="4">
                  <c:v>0.346032992930086</c:v>
                </c:pt>
                <c:pt idx="5">
                  <c:v>0.370435393258427</c:v>
                </c:pt>
                <c:pt idx="6">
                  <c:v>0.284090909090909</c:v>
                </c:pt>
                <c:pt idx="7">
                  <c:v>0.0772450532724505</c:v>
                </c:pt>
                <c:pt idx="8">
                  <c:v>0.229796727813585</c:v>
                </c:pt>
                <c:pt idx="9">
                  <c:v>0.311092577147623</c:v>
                </c:pt>
                <c:pt idx="10">
                  <c:v>0.390008058017728</c:v>
                </c:pt>
                <c:pt idx="11">
                  <c:v>0.3850622406639</c:v>
                </c:pt>
                <c:pt idx="12">
                  <c:v>0.386086956521739</c:v>
                </c:pt>
                <c:pt idx="13">
                  <c:v>0.34331797235023</c:v>
                </c:pt>
                <c:pt idx="14">
                  <c:v>0.280870917573872</c:v>
                </c:pt>
                <c:pt idx="15">
                  <c:v>0.310183834257368</c:v>
                </c:pt>
                <c:pt idx="16">
                  <c:v>0.321035101204202</c:v>
                </c:pt>
                <c:pt idx="17">
                  <c:v>0.344837758112094</c:v>
                </c:pt>
                <c:pt idx="18">
                  <c:v>0.634404803956199</c:v>
                </c:pt>
                <c:pt idx="19">
                  <c:v>0.122757508566821</c:v>
                </c:pt>
                <c:pt idx="20">
                  <c:v>0.351781170483461</c:v>
                </c:pt>
                <c:pt idx="21">
                  <c:v>0.332173913043478</c:v>
                </c:pt>
                <c:pt idx="22">
                  <c:v>0.346315158777711</c:v>
                </c:pt>
                <c:pt idx="23">
                  <c:v>0.354328732747804</c:v>
                </c:pt>
                <c:pt idx="24">
                  <c:v>0.288679245283019</c:v>
                </c:pt>
                <c:pt idx="25">
                  <c:v>0.365468674113647</c:v>
                </c:pt>
                <c:pt idx="26">
                  <c:v>0.315812917594655</c:v>
                </c:pt>
                <c:pt idx="27">
                  <c:v>0.249806051202482</c:v>
                </c:pt>
                <c:pt idx="28">
                  <c:v>0.249835490239088</c:v>
                </c:pt>
                <c:pt idx="29">
                  <c:v>0.201642532958721</c:v>
                </c:pt>
                <c:pt idx="30">
                  <c:v>0.123339317773788</c:v>
                </c:pt>
                <c:pt idx="31">
                  <c:v>0.277882352941176</c:v>
                </c:pt>
                <c:pt idx="32">
                  <c:v>0.195822454308094</c:v>
                </c:pt>
                <c:pt idx="33">
                  <c:v>0.0921228304405874</c:v>
                </c:pt>
                <c:pt idx="34">
                  <c:v>0.181767648693719</c:v>
                </c:pt>
                <c:pt idx="35">
                  <c:v>0.117662717955544</c:v>
                </c:pt>
                <c:pt idx="36">
                  <c:v>0.0962119864840831</c:v>
                </c:pt>
                <c:pt idx="37">
                  <c:v>0.170277589708869</c:v>
                </c:pt>
                <c:pt idx="38">
                  <c:v>0.141837368094351</c:v>
                </c:pt>
                <c:pt idx="39">
                  <c:v>0.155317655317655</c:v>
                </c:pt>
                <c:pt idx="40">
                  <c:v>0.284712230215827</c:v>
                </c:pt>
                <c:pt idx="41">
                  <c:v>0.123861275371584</c:v>
                </c:pt>
                <c:pt idx="42">
                  <c:v>0.228134781808138</c:v>
                </c:pt>
                <c:pt idx="43">
                  <c:v>0.175946142649199</c:v>
                </c:pt>
                <c:pt idx="44">
                  <c:v>0.232070089649552</c:v>
                </c:pt>
                <c:pt idx="45">
                  <c:v>0.194418312950768</c:v>
                </c:pt>
                <c:pt idx="46">
                  <c:v>0.194474216982256</c:v>
                </c:pt>
                <c:pt idx="47">
                  <c:v>0.212524334847502</c:v>
                </c:pt>
                <c:pt idx="48">
                  <c:v>0.130749204512583</c:v>
                </c:pt>
                <c:pt idx="49">
                  <c:v>0.223158466974721</c:v>
                </c:pt>
                <c:pt idx="50">
                  <c:v>0.150387361385387</c:v>
                </c:pt>
                <c:pt idx="51">
                  <c:v>0.220635587288254</c:v>
                </c:pt>
                <c:pt idx="52">
                  <c:v>0.223122866894198</c:v>
                </c:pt>
                <c:pt idx="53">
                  <c:v>0.1928035982009</c:v>
                </c:pt>
                <c:pt idx="54">
                  <c:v>0.142348754448399</c:v>
                </c:pt>
                <c:pt idx="55">
                  <c:v>0.154787497932859</c:v>
                </c:pt>
                <c:pt idx="56">
                  <c:v>0.104883171436073</c:v>
                </c:pt>
                <c:pt idx="57">
                  <c:v>0.124626121635095</c:v>
                </c:pt>
                <c:pt idx="58">
                  <c:v>0.118811881188119</c:v>
                </c:pt>
                <c:pt idx="59">
                  <c:v>0.0992581222819135</c:v>
                </c:pt>
                <c:pt idx="60">
                  <c:v>0.0862222222222222</c:v>
                </c:pt>
                <c:pt idx="61">
                  <c:v>0.118315066684273</c:v>
                </c:pt>
                <c:pt idx="62">
                  <c:v>0.0759261383186145</c:v>
                </c:pt>
                <c:pt idx="63">
                  <c:v>-0.0193000813858853</c:v>
                </c:pt>
                <c:pt idx="64">
                  <c:v>0.104323780794369</c:v>
                </c:pt>
                <c:pt idx="65">
                  <c:v>0.0652851144521198</c:v>
                </c:pt>
                <c:pt idx="66">
                  <c:v>0.00501217241873131</c:v>
                </c:pt>
                <c:pt idx="67">
                  <c:v>0.024474278246406</c:v>
                </c:pt>
                <c:pt idx="68">
                  <c:v>0.0339539007092198</c:v>
                </c:pt>
                <c:pt idx="69">
                  <c:v>0.02929921071514</c:v>
                </c:pt>
                <c:pt idx="70">
                  <c:v>-0.0108215033744473</c:v>
                </c:pt>
                <c:pt idx="71">
                  <c:v>-0.0310965630114566</c:v>
                </c:pt>
                <c:pt idx="72">
                  <c:v>-0.0239697721100484</c:v>
                </c:pt>
                <c:pt idx="73">
                  <c:v>-0.0511672529581067</c:v>
                </c:pt>
                <c:pt idx="74">
                  <c:v>-0.0187314759928868</c:v>
                </c:pt>
                <c:pt idx="75">
                  <c:v>0.0302754381971317</c:v>
                </c:pt>
                <c:pt idx="76">
                  <c:v>0.0966306420851874</c:v>
                </c:pt>
                <c:pt idx="77">
                  <c:v>0.0970361926474778</c:v>
                </c:pt>
                <c:pt idx="78">
                  <c:v>0.0655224399860836</c:v>
                </c:pt>
                <c:pt idx="79">
                  <c:v>0.0346394581154077</c:v>
                </c:pt>
                <c:pt idx="80">
                  <c:v>0.0142906936214708</c:v>
                </c:pt>
                <c:pt idx="81">
                  <c:v>0.0617574403011409</c:v>
                </c:pt>
                <c:pt idx="82">
                  <c:v>0.0780194256756756</c:v>
                </c:pt>
                <c:pt idx="83">
                  <c:v>0.13440600048391</c:v>
                </c:pt>
                <c:pt idx="84">
                  <c:v>0.057409279856196</c:v>
                </c:pt>
                <c:pt idx="85">
                  <c:v>0.110788933188353</c:v>
                </c:pt>
                <c:pt idx="86">
                  <c:v>0.0885992045956694</c:v>
                </c:pt>
                <c:pt idx="87">
                  <c:v>0.0942608695652174</c:v>
                </c:pt>
                <c:pt idx="88">
                  <c:v>0.0962462657487985</c:v>
                </c:pt>
                <c:pt idx="89">
                  <c:v>0.0734653896386592</c:v>
                </c:pt>
                <c:pt idx="90">
                  <c:v>0.0785613657081297</c:v>
                </c:pt>
                <c:pt idx="91">
                  <c:v>0.0482245131729668</c:v>
                </c:pt>
                <c:pt idx="92">
                  <c:v>0.0783292709949037</c:v>
                </c:pt>
                <c:pt idx="93">
                  <c:v>0.0919596513563803</c:v>
                </c:pt>
                <c:pt idx="94">
                  <c:v>0.0557747680494827</c:v>
                </c:pt>
                <c:pt idx="95">
                  <c:v>0.0457926051848703</c:v>
                </c:pt>
                <c:pt idx="96">
                  <c:v>0.0237111159451817</c:v>
                </c:pt>
                <c:pt idx="97">
                  <c:v>0.0991475542926729</c:v>
                </c:pt>
                <c:pt idx="98">
                  <c:v>0.108285653740199</c:v>
                </c:pt>
                <c:pt idx="99">
                  <c:v>0.102014218009479</c:v>
                </c:pt>
              </c:numCache>
            </c:numRef>
          </c:val>
          <c:smooth val="0"/>
        </c:ser>
        <c:dLbls>
          <c:showLegendKey val="0"/>
          <c:showVal val="0"/>
          <c:showCatName val="0"/>
          <c:showSerName val="0"/>
          <c:showPercent val="0"/>
          <c:showBubbleSize val="0"/>
        </c:dLbls>
        <c:smooth val="0"/>
        <c:axId val="-920201680"/>
        <c:axId val="1575830000"/>
      </c:lineChart>
      <c:catAx>
        <c:axId val="-9202016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1575830000"/>
        <c:crosses val="autoZero"/>
        <c:auto val="1"/>
        <c:lblAlgn val="ctr"/>
        <c:lblOffset val="100"/>
        <c:noMultiLvlLbl val="0"/>
      </c:catAx>
      <c:valAx>
        <c:axId val="1575830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0201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1" Type="http://schemas.openxmlformats.org/officeDocument/2006/relationships/image" Target="../media/image6.png"/><Relationship Id="rId12" Type="http://schemas.openxmlformats.org/officeDocument/2006/relationships/chart" Target="../charts/chart6.xml"/><Relationship Id="rId13" Type="http://schemas.openxmlformats.org/officeDocument/2006/relationships/chart" Target="../charts/chart7.xml"/><Relationship Id="rId14" Type="http://schemas.openxmlformats.org/officeDocument/2006/relationships/chart" Target="../charts/chart8.xml"/><Relationship Id="rId15" Type="http://schemas.openxmlformats.org/officeDocument/2006/relationships/chart" Target="../charts/chart9.xml"/><Relationship Id="rId16" Type="http://schemas.openxmlformats.org/officeDocument/2006/relationships/image" Target="../media/image7.png"/><Relationship Id="rId17" Type="http://schemas.openxmlformats.org/officeDocument/2006/relationships/image" Target="../media/image8.png"/><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png"/><Relationship Id="rId6" Type="http://schemas.openxmlformats.org/officeDocument/2006/relationships/image" Target="../media/image2.png"/><Relationship Id="rId7" Type="http://schemas.openxmlformats.org/officeDocument/2006/relationships/image" Target="../media/image3.png"/><Relationship Id="rId8" Type="http://schemas.openxmlformats.org/officeDocument/2006/relationships/image" Target="../media/image4.png"/><Relationship Id="rId9" Type="http://schemas.openxmlformats.org/officeDocument/2006/relationships/image" Target="../media/image5.png"/><Relationship Id="rId10"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0</xdr:rowOff>
    </xdr:from>
    <xdr:to>
      <xdr:col>5</xdr:col>
      <xdr:colOff>587145</xdr:colOff>
      <xdr:row>19</xdr:row>
      <xdr:rowOff>212403</xdr:rowOff>
    </xdr:to>
    <xdr:graphicFrame macro="">
      <xdr:nvGraphicFramePr>
        <xdr:cNvPr id="21" name="图表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892681</xdr:colOff>
      <xdr:row>7</xdr:row>
      <xdr:rowOff>230072</xdr:rowOff>
    </xdr:from>
    <xdr:to>
      <xdr:col>11</xdr:col>
      <xdr:colOff>219029</xdr:colOff>
      <xdr:row>19</xdr:row>
      <xdr:rowOff>212403</xdr:rowOff>
    </xdr:to>
    <xdr:graphicFrame macro="">
      <xdr:nvGraphicFramePr>
        <xdr:cNvPr id="22" name="图表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23928</xdr:colOff>
      <xdr:row>39</xdr:row>
      <xdr:rowOff>27241</xdr:rowOff>
    </xdr:from>
    <xdr:to>
      <xdr:col>5</xdr:col>
      <xdr:colOff>611073</xdr:colOff>
      <xdr:row>51</xdr:row>
      <xdr:rowOff>9571</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22</xdr:row>
      <xdr:rowOff>0</xdr:rowOff>
    </xdr:from>
    <xdr:to>
      <xdr:col>5</xdr:col>
      <xdr:colOff>583260</xdr:colOff>
      <xdr:row>34</xdr:row>
      <xdr:rowOff>33867</xdr:rowOff>
    </xdr:to>
    <xdr:graphicFrame macro="">
      <xdr:nvGraphicFramePr>
        <xdr:cNvPr id="24" name="图表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9407</xdr:colOff>
      <xdr:row>65</xdr:row>
      <xdr:rowOff>159926</xdr:rowOff>
    </xdr:from>
    <xdr:to>
      <xdr:col>9</xdr:col>
      <xdr:colOff>395111</xdr:colOff>
      <xdr:row>67</xdr:row>
      <xdr:rowOff>94074</xdr:rowOff>
    </xdr:to>
    <xdr:cxnSp macro="">
      <xdr:nvCxnSpPr>
        <xdr:cNvPr id="26" name="直线箭头连接符 25"/>
        <xdr:cNvCxnSpPr/>
      </xdr:nvCxnSpPr>
      <xdr:spPr>
        <a:xfrm>
          <a:off x="7949259" y="14553259"/>
          <a:ext cx="385704" cy="3857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66</xdr:row>
      <xdr:rowOff>150519</xdr:rowOff>
    </xdr:from>
    <xdr:to>
      <xdr:col>9</xdr:col>
      <xdr:colOff>395111</xdr:colOff>
      <xdr:row>68</xdr:row>
      <xdr:rowOff>103481</xdr:rowOff>
    </xdr:to>
    <xdr:cxnSp macro="">
      <xdr:nvCxnSpPr>
        <xdr:cNvPr id="28" name="直线箭头连接符 27"/>
        <xdr:cNvCxnSpPr/>
      </xdr:nvCxnSpPr>
      <xdr:spPr>
        <a:xfrm>
          <a:off x="7939852" y="14769630"/>
          <a:ext cx="395111" cy="404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9407</xdr:colOff>
      <xdr:row>67</xdr:row>
      <xdr:rowOff>150518</xdr:rowOff>
    </xdr:from>
    <xdr:to>
      <xdr:col>9</xdr:col>
      <xdr:colOff>395111</xdr:colOff>
      <xdr:row>69</xdr:row>
      <xdr:rowOff>103482</xdr:rowOff>
    </xdr:to>
    <xdr:cxnSp macro="">
      <xdr:nvCxnSpPr>
        <xdr:cNvPr id="30" name="直线箭头连接符 29"/>
        <xdr:cNvCxnSpPr/>
      </xdr:nvCxnSpPr>
      <xdr:spPr>
        <a:xfrm>
          <a:off x="7949259" y="14995407"/>
          <a:ext cx="385704" cy="4045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329259</xdr:colOff>
      <xdr:row>267</xdr:row>
      <xdr:rowOff>75260</xdr:rowOff>
    </xdr:from>
    <xdr:to>
      <xdr:col>5</xdr:col>
      <xdr:colOff>376297</xdr:colOff>
      <xdr:row>280</xdr:row>
      <xdr:rowOff>75259</xdr:rowOff>
    </xdr:to>
    <xdr:pic>
      <xdr:nvPicPr>
        <xdr:cNvPr id="32" name="图片 3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62000" y="42258075"/>
          <a:ext cx="4035778" cy="2935110"/>
        </a:xfrm>
        <a:prstGeom prst="rect">
          <a:avLst/>
        </a:prstGeom>
        <a:noFill/>
        <a:ln>
          <a:noFill/>
        </a:ln>
      </xdr:spPr>
    </xdr:pic>
    <xdr:clientData/>
  </xdr:twoCellAnchor>
  <xdr:twoCellAnchor editAs="oneCell">
    <xdr:from>
      <xdr:col>7</xdr:col>
      <xdr:colOff>385703</xdr:colOff>
      <xdr:row>247</xdr:row>
      <xdr:rowOff>84667</xdr:rowOff>
    </xdr:from>
    <xdr:to>
      <xdr:col>12</xdr:col>
      <xdr:colOff>677334</xdr:colOff>
      <xdr:row>258</xdr:row>
      <xdr:rowOff>59292</xdr:rowOff>
    </xdr:to>
    <xdr:pic>
      <xdr:nvPicPr>
        <xdr:cNvPr id="33" name="图片 32"/>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94592" y="37751926"/>
          <a:ext cx="4581409" cy="2458180"/>
        </a:xfrm>
        <a:prstGeom prst="rect">
          <a:avLst/>
        </a:prstGeom>
        <a:noFill/>
        <a:ln>
          <a:noFill/>
        </a:ln>
      </xdr:spPr>
    </xdr:pic>
    <xdr:clientData/>
  </xdr:twoCellAnchor>
  <xdr:twoCellAnchor editAs="oneCell">
    <xdr:from>
      <xdr:col>7</xdr:col>
      <xdr:colOff>376296</xdr:colOff>
      <xdr:row>258</xdr:row>
      <xdr:rowOff>188149</xdr:rowOff>
    </xdr:from>
    <xdr:to>
      <xdr:col>12</xdr:col>
      <xdr:colOff>679684</xdr:colOff>
      <xdr:row>270</xdr:row>
      <xdr:rowOff>103481</xdr:rowOff>
    </xdr:to>
    <xdr:pic>
      <xdr:nvPicPr>
        <xdr:cNvPr id="34" name="图片 33"/>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585185" y="40338964"/>
          <a:ext cx="4593166" cy="2624666"/>
        </a:xfrm>
        <a:prstGeom prst="rect">
          <a:avLst/>
        </a:prstGeom>
        <a:noFill/>
        <a:ln>
          <a:noFill/>
        </a:ln>
      </xdr:spPr>
    </xdr:pic>
    <xdr:clientData/>
  </xdr:twoCellAnchor>
  <xdr:twoCellAnchor>
    <xdr:from>
      <xdr:col>11</xdr:col>
      <xdr:colOff>451556</xdr:colOff>
      <xdr:row>265</xdr:row>
      <xdr:rowOff>84666</xdr:rowOff>
    </xdr:from>
    <xdr:to>
      <xdr:col>12</xdr:col>
      <xdr:colOff>0</xdr:colOff>
      <xdr:row>268</xdr:row>
      <xdr:rowOff>150517</xdr:rowOff>
    </xdr:to>
    <xdr:sp macro="" textlink="">
      <xdr:nvSpPr>
        <xdr:cNvPr id="35" name="圆角矩形 34"/>
        <xdr:cNvSpPr/>
      </xdr:nvSpPr>
      <xdr:spPr>
        <a:xfrm>
          <a:off x="10122371" y="41815925"/>
          <a:ext cx="376296" cy="74318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7</xdr:col>
      <xdr:colOff>611482</xdr:colOff>
      <xdr:row>282</xdr:row>
      <xdr:rowOff>65853</xdr:rowOff>
    </xdr:from>
    <xdr:to>
      <xdr:col>12</xdr:col>
      <xdr:colOff>743185</xdr:colOff>
      <xdr:row>291</xdr:row>
      <xdr:rowOff>65672</xdr:rowOff>
    </xdr:to>
    <xdr:pic>
      <xdr:nvPicPr>
        <xdr:cNvPr id="36" name="图片 35"/>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820371" y="55578964"/>
          <a:ext cx="4421481" cy="2031819"/>
        </a:xfrm>
        <a:prstGeom prst="rect">
          <a:avLst/>
        </a:prstGeom>
      </xdr:spPr>
    </xdr:pic>
    <xdr:clientData/>
  </xdr:twoCellAnchor>
  <xdr:twoCellAnchor editAs="oneCell">
    <xdr:from>
      <xdr:col>5</xdr:col>
      <xdr:colOff>141112</xdr:colOff>
      <xdr:row>178</xdr:row>
      <xdr:rowOff>206962</xdr:rowOff>
    </xdr:from>
    <xdr:to>
      <xdr:col>12</xdr:col>
      <xdr:colOff>702470</xdr:colOff>
      <xdr:row>194</xdr:row>
      <xdr:rowOff>130198</xdr:rowOff>
    </xdr:to>
    <xdr:pic>
      <xdr:nvPicPr>
        <xdr:cNvPr id="37" name="图片 3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562593" y="33810221"/>
          <a:ext cx="6638544" cy="3535680"/>
        </a:xfrm>
        <a:prstGeom prst="rect">
          <a:avLst/>
        </a:prstGeom>
      </xdr:spPr>
    </xdr:pic>
    <xdr:clientData/>
  </xdr:twoCellAnchor>
  <xdr:twoCellAnchor>
    <xdr:from>
      <xdr:col>7</xdr:col>
      <xdr:colOff>0</xdr:colOff>
      <xdr:row>154</xdr:row>
      <xdr:rowOff>0</xdr:rowOff>
    </xdr:from>
    <xdr:to>
      <xdr:col>11</xdr:col>
      <xdr:colOff>498592</xdr:colOff>
      <xdr:row>164</xdr:row>
      <xdr:rowOff>37630</xdr:rowOff>
    </xdr:to>
    <xdr:graphicFrame macro="">
      <xdr:nvGraphicFramePr>
        <xdr:cNvPr id="38" name="图表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94075</xdr:colOff>
      <xdr:row>159</xdr:row>
      <xdr:rowOff>18815</xdr:rowOff>
    </xdr:from>
    <xdr:to>
      <xdr:col>5</xdr:col>
      <xdr:colOff>235186</xdr:colOff>
      <xdr:row>166</xdr:row>
      <xdr:rowOff>155318</xdr:rowOff>
    </xdr:to>
    <xdr:pic>
      <xdr:nvPicPr>
        <xdr:cNvPr id="39" name="图片 38"/>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26816" y="35879852"/>
          <a:ext cx="4129851" cy="1716947"/>
        </a:xfrm>
        <a:prstGeom prst="rect">
          <a:avLst/>
        </a:prstGeom>
      </xdr:spPr>
    </xdr:pic>
    <xdr:clientData/>
  </xdr:twoCellAnchor>
  <xdr:twoCellAnchor>
    <xdr:from>
      <xdr:col>1</xdr:col>
      <xdr:colOff>28222</xdr:colOff>
      <xdr:row>216</xdr:row>
      <xdr:rowOff>216369</xdr:rowOff>
    </xdr:from>
    <xdr:to>
      <xdr:col>5</xdr:col>
      <xdr:colOff>611482</xdr:colOff>
      <xdr:row>229</xdr:row>
      <xdr:rowOff>24458</xdr:rowOff>
    </xdr:to>
    <xdr:graphicFrame macro="">
      <xdr:nvGraphicFramePr>
        <xdr:cNvPr id="40" name="图表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0</xdr:colOff>
      <xdr:row>217</xdr:row>
      <xdr:rowOff>0</xdr:rowOff>
    </xdr:from>
    <xdr:to>
      <xdr:col>11</xdr:col>
      <xdr:colOff>216370</xdr:colOff>
      <xdr:row>229</xdr:row>
      <xdr:rowOff>33866</xdr:rowOff>
    </xdr:to>
    <xdr:graphicFrame macro="">
      <xdr:nvGraphicFramePr>
        <xdr:cNvPr id="41" name="图表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231</xdr:row>
      <xdr:rowOff>47038</xdr:rowOff>
    </xdr:from>
    <xdr:to>
      <xdr:col>11</xdr:col>
      <xdr:colOff>216370</xdr:colOff>
      <xdr:row>243</xdr:row>
      <xdr:rowOff>80905</xdr:rowOff>
    </xdr:to>
    <xdr:graphicFrame macro="">
      <xdr:nvGraphicFramePr>
        <xdr:cNvPr id="42" name="图表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874890</xdr:colOff>
      <xdr:row>197</xdr:row>
      <xdr:rowOff>18815</xdr:rowOff>
    </xdr:from>
    <xdr:to>
      <xdr:col>12</xdr:col>
      <xdr:colOff>263408</xdr:colOff>
      <xdr:row>209</xdr:row>
      <xdr:rowOff>0</xdr:rowOff>
    </xdr:to>
    <xdr:graphicFrame macro="">
      <xdr:nvGraphicFramePr>
        <xdr:cNvPr id="44" name="图表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1044222</xdr:colOff>
      <xdr:row>320</xdr:row>
      <xdr:rowOff>291627</xdr:rowOff>
    </xdr:from>
    <xdr:to>
      <xdr:col>6</xdr:col>
      <xdr:colOff>348074</xdr:colOff>
      <xdr:row>325</xdr:row>
      <xdr:rowOff>109276</xdr:rowOff>
    </xdr:to>
    <xdr:pic>
      <xdr:nvPicPr>
        <xdr:cNvPr id="45" name="图片 44"/>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76963" y="71834960"/>
          <a:ext cx="4186296" cy="1115872"/>
        </a:xfrm>
        <a:prstGeom prst="rect">
          <a:avLst/>
        </a:prstGeom>
      </xdr:spPr>
    </xdr:pic>
    <xdr:clientData/>
  </xdr:twoCellAnchor>
  <xdr:twoCellAnchor editAs="oneCell">
    <xdr:from>
      <xdr:col>7</xdr:col>
      <xdr:colOff>301036</xdr:colOff>
      <xdr:row>326</xdr:row>
      <xdr:rowOff>141114</xdr:rowOff>
    </xdr:from>
    <xdr:to>
      <xdr:col>12</xdr:col>
      <xdr:colOff>659456</xdr:colOff>
      <xdr:row>337</xdr:row>
      <xdr:rowOff>84774</xdr:rowOff>
    </xdr:to>
    <xdr:pic>
      <xdr:nvPicPr>
        <xdr:cNvPr id="46" name="图片 45"/>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509925" y="74111558"/>
          <a:ext cx="4648198" cy="242721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365"/>
  <sheetViews>
    <sheetView showGridLines="0" tabSelected="1" zoomScale="135" workbookViewId="0">
      <pane xSplit="1" ySplit="2" topLeftCell="B227" activePane="bottomRight" state="frozen"/>
      <selection pane="topRight" activeCell="B1" sqref="B1"/>
      <selection pane="bottomLeft" activeCell="A3" sqref="A3"/>
      <selection pane="bottomRight" activeCell="D236" sqref="D236"/>
    </sheetView>
  </sheetViews>
  <sheetFormatPr baseColWidth="10" defaultColWidth="9" defaultRowHeight="13" x14ac:dyDescent="0.2"/>
  <cols>
    <col min="1" max="1" width="5.6640625" style="1" customWidth="1"/>
    <col min="2" max="2" width="17.1640625" style="1" customWidth="1"/>
    <col min="3" max="7" width="11.6640625" style="1" customWidth="1"/>
    <col min="8" max="11" width="11.33203125" style="1" customWidth="1"/>
    <col min="12" max="12" width="10.83203125" style="1" customWidth="1"/>
    <col min="13" max="13" width="10.33203125" style="1" customWidth="1"/>
    <col min="14" max="16384" width="9" style="1"/>
  </cols>
  <sheetData>
    <row r="2" spans="2:13" ht="18" x14ac:dyDescent="0.2">
      <c r="B2" s="21" t="s">
        <v>9</v>
      </c>
    </row>
    <row r="3" spans="2:13" ht="18" customHeight="1" x14ac:dyDescent="0.2"/>
    <row r="4" spans="2:13" ht="18" customHeight="1" x14ac:dyDescent="0.2">
      <c r="B4" s="1" t="s">
        <v>0</v>
      </c>
      <c r="F4" s="16"/>
    </row>
    <row r="5" spans="2:13" ht="18" customHeight="1" x14ac:dyDescent="0.2">
      <c r="B5" s="170" t="s">
        <v>10</v>
      </c>
      <c r="C5" s="171"/>
      <c r="D5" s="171"/>
      <c r="E5" s="171"/>
      <c r="F5" s="171"/>
      <c r="G5" s="171"/>
      <c r="H5" s="171"/>
      <c r="I5" s="171"/>
      <c r="J5" s="171"/>
      <c r="K5" s="171"/>
      <c r="L5" s="171"/>
      <c r="M5" s="172"/>
    </row>
    <row r="6" spans="2:13" ht="18" customHeight="1" x14ac:dyDescent="0.2">
      <c r="B6" s="27"/>
      <c r="C6" s="30"/>
      <c r="D6" s="30"/>
      <c r="E6" s="30"/>
      <c r="F6" s="30"/>
      <c r="G6" s="30"/>
      <c r="H6" s="30"/>
      <c r="I6" s="30"/>
      <c r="J6" s="30"/>
      <c r="K6" s="30"/>
      <c r="L6" s="30"/>
      <c r="M6" s="31"/>
    </row>
    <row r="7" spans="2:13" ht="18" customHeight="1" x14ac:dyDescent="0.2">
      <c r="B7" s="78" t="s">
        <v>27</v>
      </c>
      <c r="C7" s="48"/>
      <c r="D7" s="48"/>
      <c r="E7" s="48"/>
      <c r="F7" s="48"/>
      <c r="G7" s="48"/>
      <c r="H7" s="48"/>
      <c r="I7" s="48"/>
      <c r="J7" s="48"/>
      <c r="K7" s="48"/>
      <c r="L7" s="48"/>
      <c r="M7" s="49"/>
    </row>
    <row r="8" spans="2:13" ht="18" customHeight="1" x14ac:dyDescent="0.2">
      <c r="B8" s="22" t="s">
        <v>32</v>
      </c>
      <c r="C8" s="48"/>
      <c r="D8" s="48"/>
      <c r="E8" s="48"/>
      <c r="G8" s="20" t="s">
        <v>33</v>
      </c>
      <c r="H8" s="48"/>
      <c r="I8" s="48"/>
      <c r="J8" s="48"/>
      <c r="K8" s="48"/>
      <c r="L8" s="48"/>
      <c r="M8" s="49"/>
    </row>
    <row r="9" spans="2:13" ht="18" customHeight="1" x14ac:dyDescent="0.2">
      <c r="B9" s="47"/>
      <c r="C9" s="48"/>
      <c r="D9" s="48"/>
      <c r="E9" s="48"/>
      <c r="F9" s="48"/>
      <c r="G9" s="48"/>
      <c r="H9" s="48"/>
      <c r="I9" s="48"/>
      <c r="J9" s="48"/>
      <c r="K9" s="48"/>
      <c r="L9" s="48"/>
      <c r="M9" s="49"/>
    </row>
    <row r="10" spans="2:13" ht="18" customHeight="1" x14ac:dyDescent="0.2">
      <c r="B10" s="47"/>
      <c r="C10" s="48"/>
      <c r="D10" s="48"/>
      <c r="E10" s="48"/>
      <c r="F10" s="48"/>
      <c r="G10" s="48"/>
      <c r="H10" s="48"/>
      <c r="I10" s="48"/>
      <c r="J10" s="48"/>
      <c r="K10" s="48"/>
      <c r="L10" s="48"/>
      <c r="M10" s="49"/>
    </row>
    <row r="11" spans="2:13" ht="18" customHeight="1" x14ac:dyDescent="0.2">
      <c r="B11" s="47"/>
      <c r="C11" s="48"/>
      <c r="D11" s="48"/>
      <c r="E11" s="48"/>
      <c r="F11" s="48"/>
      <c r="G11" s="48"/>
      <c r="H11" s="48"/>
      <c r="I11" s="48"/>
      <c r="J11" s="48"/>
      <c r="K11" s="48"/>
      <c r="L11" s="48"/>
      <c r="M11" s="49"/>
    </row>
    <row r="12" spans="2:13" ht="18" customHeight="1" x14ac:dyDescent="0.2">
      <c r="B12" s="47"/>
      <c r="C12" s="48"/>
      <c r="D12" s="48"/>
      <c r="E12" s="48"/>
      <c r="F12" s="48"/>
      <c r="G12" s="48"/>
      <c r="H12" s="48"/>
      <c r="I12" s="48"/>
      <c r="J12" s="48"/>
      <c r="K12" s="48"/>
      <c r="L12" s="48"/>
      <c r="M12" s="49"/>
    </row>
    <row r="13" spans="2:13" ht="18" customHeight="1" x14ac:dyDescent="0.2">
      <c r="B13" s="47"/>
      <c r="C13" s="48"/>
      <c r="D13" s="48"/>
      <c r="E13" s="48"/>
      <c r="F13" s="48"/>
      <c r="G13" s="48"/>
      <c r="H13" s="48"/>
      <c r="I13" s="48"/>
      <c r="J13" s="48"/>
      <c r="K13" s="48"/>
      <c r="L13" s="48"/>
      <c r="M13" s="49"/>
    </row>
    <row r="14" spans="2:13" ht="18" customHeight="1" x14ac:dyDescent="0.2">
      <c r="B14" s="47"/>
      <c r="C14" s="48"/>
      <c r="D14" s="48"/>
      <c r="E14" s="48"/>
      <c r="F14" s="48"/>
      <c r="G14" s="48"/>
      <c r="H14" s="48"/>
      <c r="I14" s="48"/>
      <c r="J14" s="48"/>
      <c r="K14" s="48"/>
      <c r="L14" s="48"/>
      <c r="M14" s="49"/>
    </row>
    <row r="15" spans="2:13" ht="18" customHeight="1" x14ac:dyDescent="0.2">
      <c r="B15" s="47"/>
      <c r="C15" s="48"/>
      <c r="D15" s="48"/>
      <c r="E15" s="48"/>
      <c r="F15" s="48"/>
      <c r="G15" s="48"/>
      <c r="H15" s="48"/>
      <c r="I15" s="48"/>
      <c r="J15" s="48"/>
      <c r="K15" s="48"/>
      <c r="L15" s="48"/>
      <c r="M15" s="49"/>
    </row>
    <row r="16" spans="2:13" ht="18" customHeight="1" x14ac:dyDescent="0.2">
      <c r="B16" s="47"/>
      <c r="C16" s="48"/>
      <c r="D16" s="48"/>
      <c r="E16" s="48"/>
      <c r="F16" s="48"/>
      <c r="G16" s="48"/>
      <c r="H16" s="48"/>
      <c r="I16" s="48"/>
      <c r="J16" s="48"/>
      <c r="K16" s="48"/>
      <c r="L16" s="48"/>
      <c r="M16" s="49"/>
    </row>
    <row r="17" spans="2:13" ht="18" customHeight="1" x14ac:dyDescent="0.2">
      <c r="B17" s="47"/>
      <c r="C17" s="48"/>
      <c r="D17" s="48"/>
      <c r="E17" s="48"/>
      <c r="F17" s="48"/>
      <c r="G17" s="48"/>
      <c r="H17" s="48"/>
      <c r="I17" s="48"/>
      <c r="J17" s="48"/>
      <c r="K17" s="48"/>
      <c r="L17" s="48"/>
      <c r="M17" s="49"/>
    </row>
    <row r="18" spans="2:13" ht="18" customHeight="1" x14ac:dyDescent="0.2">
      <c r="B18" s="47"/>
      <c r="C18" s="48"/>
      <c r="D18" s="48"/>
      <c r="E18" s="48"/>
      <c r="F18" s="48"/>
      <c r="G18" s="48"/>
      <c r="H18" s="48"/>
      <c r="I18" s="48"/>
      <c r="J18" s="48"/>
      <c r="K18" s="48"/>
      <c r="L18" s="48"/>
      <c r="M18" s="49"/>
    </row>
    <row r="19" spans="2:13" ht="18" customHeight="1" x14ac:dyDescent="0.2">
      <c r="B19" s="47"/>
      <c r="C19" s="48"/>
      <c r="D19" s="48"/>
      <c r="E19" s="48"/>
      <c r="F19" s="48"/>
      <c r="G19" s="48"/>
      <c r="H19" s="48"/>
      <c r="I19" s="48"/>
      <c r="J19" s="48"/>
      <c r="K19" s="48"/>
      <c r="L19" s="48"/>
      <c r="M19" s="49"/>
    </row>
    <row r="20" spans="2:13" ht="18" customHeight="1" x14ac:dyDescent="0.2">
      <c r="B20" s="47"/>
      <c r="C20" s="48"/>
      <c r="D20" s="48"/>
      <c r="E20" s="48"/>
      <c r="F20" s="48"/>
      <c r="G20" s="48"/>
      <c r="H20" s="48"/>
      <c r="I20" s="48"/>
      <c r="J20" s="48"/>
      <c r="K20" s="48"/>
      <c r="L20" s="48"/>
      <c r="M20" s="49"/>
    </row>
    <row r="21" spans="2:13" ht="18" customHeight="1" x14ac:dyDescent="0.2">
      <c r="B21" s="22"/>
      <c r="C21" s="41"/>
      <c r="D21" s="41"/>
      <c r="E21" s="41"/>
      <c r="F21" s="45"/>
      <c r="G21" s="45"/>
      <c r="H21" s="45"/>
      <c r="I21" s="45"/>
      <c r="J21" s="45"/>
      <c r="K21" s="45"/>
      <c r="L21" s="45"/>
      <c r="M21" s="46"/>
    </row>
    <row r="22" spans="2:13" ht="18" customHeight="1" x14ac:dyDescent="0.2">
      <c r="B22" s="22" t="s">
        <v>34</v>
      </c>
      <c r="C22" s="41"/>
      <c r="D22" s="41"/>
      <c r="E22" s="41"/>
      <c r="F22" s="48"/>
      <c r="G22" s="48"/>
      <c r="H22" s="48"/>
      <c r="I22" s="48"/>
      <c r="J22" s="48"/>
      <c r="K22" s="48"/>
      <c r="L22" s="48"/>
      <c r="M22" s="49"/>
    </row>
    <row r="23" spans="2:13" ht="18" customHeight="1" x14ac:dyDescent="0.2">
      <c r="B23" s="22"/>
      <c r="C23" s="41"/>
      <c r="D23" s="41"/>
      <c r="E23" s="41"/>
      <c r="F23" s="48"/>
      <c r="G23" s="48"/>
      <c r="H23" s="48"/>
      <c r="I23" s="48"/>
      <c r="J23" s="48"/>
      <c r="K23" s="48"/>
      <c r="L23" s="48"/>
      <c r="M23" s="49"/>
    </row>
    <row r="24" spans="2:13" ht="18" customHeight="1" x14ac:dyDescent="0.2">
      <c r="B24" s="22"/>
      <c r="C24" s="41"/>
      <c r="D24" s="41"/>
      <c r="E24" s="41"/>
      <c r="F24" s="48"/>
      <c r="G24" s="48"/>
      <c r="H24" s="48"/>
      <c r="I24" s="48"/>
      <c r="J24" s="48"/>
      <c r="K24" s="48"/>
      <c r="L24" s="48"/>
      <c r="M24" s="49"/>
    </row>
    <row r="25" spans="2:13" ht="18" customHeight="1" x14ac:dyDescent="0.2">
      <c r="B25" s="22"/>
      <c r="C25" s="41"/>
      <c r="D25" s="41"/>
      <c r="E25" s="41"/>
      <c r="F25" s="48"/>
      <c r="G25" s="48"/>
      <c r="H25" s="48"/>
      <c r="I25" s="48"/>
      <c r="J25" s="48"/>
      <c r="K25" s="48"/>
      <c r="L25" s="48"/>
      <c r="M25" s="49"/>
    </row>
    <row r="26" spans="2:13" ht="18" customHeight="1" x14ac:dyDescent="0.2">
      <c r="B26" s="22"/>
      <c r="C26" s="41"/>
      <c r="D26" s="41"/>
      <c r="E26" s="41"/>
      <c r="F26" s="48"/>
      <c r="G26" s="48"/>
      <c r="H26" s="48"/>
      <c r="I26" s="48"/>
      <c r="J26" s="48"/>
      <c r="K26" s="48"/>
      <c r="L26" s="48"/>
      <c r="M26" s="49"/>
    </row>
    <row r="27" spans="2:13" ht="18" customHeight="1" x14ac:dyDescent="0.2">
      <c r="B27" s="22"/>
      <c r="C27" s="41"/>
      <c r="D27" s="41"/>
      <c r="E27" s="41"/>
      <c r="F27" s="48"/>
      <c r="G27" s="48"/>
      <c r="H27" s="48"/>
      <c r="I27" s="48"/>
      <c r="J27" s="48"/>
      <c r="K27" s="48"/>
      <c r="L27" s="48"/>
      <c r="M27" s="49"/>
    </row>
    <row r="28" spans="2:13" ht="18" customHeight="1" x14ac:dyDescent="0.2">
      <c r="B28" s="22"/>
      <c r="C28" s="41"/>
      <c r="D28" s="41"/>
      <c r="E28" s="41"/>
      <c r="F28" s="48"/>
      <c r="G28" s="48"/>
      <c r="H28" s="48"/>
      <c r="I28" s="48"/>
      <c r="J28" s="48"/>
      <c r="K28" s="48"/>
      <c r="L28" s="48"/>
      <c r="M28" s="49"/>
    </row>
    <row r="29" spans="2:13" ht="18" customHeight="1" x14ac:dyDescent="0.2">
      <c r="B29" s="22"/>
      <c r="C29" s="41"/>
      <c r="D29" s="41"/>
      <c r="E29" s="41"/>
      <c r="F29" s="48"/>
      <c r="G29" s="48"/>
      <c r="H29" s="48"/>
      <c r="I29" s="48"/>
      <c r="J29" s="48"/>
      <c r="K29" s="48"/>
      <c r="L29" s="48"/>
      <c r="M29" s="49"/>
    </row>
    <row r="30" spans="2:13" ht="18" customHeight="1" x14ac:dyDescent="0.2">
      <c r="B30" s="22"/>
      <c r="C30" s="41"/>
      <c r="D30" s="41"/>
      <c r="E30" s="41"/>
      <c r="F30" s="48"/>
      <c r="G30" s="48"/>
      <c r="H30" s="48"/>
      <c r="I30" s="48"/>
      <c r="J30" s="48"/>
      <c r="K30" s="48"/>
      <c r="L30" s="48"/>
      <c r="M30" s="49"/>
    </row>
    <row r="31" spans="2:13" ht="18" customHeight="1" x14ac:dyDescent="0.2">
      <c r="B31" s="22"/>
      <c r="C31" s="41"/>
      <c r="D31" s="41"/>
      <c r="E31" s="41"/>
      <c r="F31" s="48"/>
      <c r="G31" s="48"/>
      <c r="H31" s="48"/>
      <c r="I31" s="48"/>
      <c r="J31" s="48"/>
      <c r="K31" s="48"/>
      <c r="L31" s="48"/>
      <c r="M31" s="49"/>
    </row>
    <row r="32" spans="2:13" ht="18" customHeight="1" x14ac:dyDescent="0.2">
      <c r="B32" s="22"/>
      <c r="C32" s="41"/>
      <c r="D32" s="41"/>
      <c r="E32" s="41"/>
      <c r="F32" s="48"/>
      <c r="G32" s="48"/>
      <c r="H32" s="48"/>
      <c r="I32" s="48"/>
      <c r="J32" s="48"/>
      <c r="K32" s="48"/>
      <c r="L32" s="48"/>
      <c r="M32" s="49"/>
    </row>
    <row r="33" spans="2:13" ht="18" customHeight="1" x14ac:dyDescent="0.2">
      <c r="B33" s="22"/>
      <c r="C33" s="41"/>
      <c r="D33" s="41"/>
      <c r="E33" s="41"/>
      <c r="F33" s="48"/>
      <c r="G33" s="48"/>
      <c r="H33" s="48"/>
      <c r="I33" s="48"/>
      <c r="J33" s="48"/>
      <c r="K33" s="48"/>
      <c r="L33" s="48"/>
      <c r="M33" s="49"/>
    </row>
    <row r="34" spans="2:13" ht="18" customHeight="1" x14ac:dyDescent="0.2">
      <c r="B34" s="22"/>
      <c r="C34" s="41"/>
      <c r="D34" s="41"/>
      <c r="E34" s="41"/>
      <c r="F34" s="48"/>
      <c r="G34" s="48"/>
      <c r="H34" s="48"/>
      <c r="I34" s="48"/>
      <c r="J34" s="48"/>
      <c r="K34" s="48"/>
      <c r="L34" s="48"/>
      <c r="M34" s="49"/>
    </row>
    <row r="35" spans="2:13" ht="18" customHeight="1" x14ac:dyDescent="0.2">
      <c r="B35" s="38"/>
      <c r="C35" s="36"/>
      <c r="D35" s="36"/>
      <c r="E35" s="36"/>
      <c r="F35" s="36"/>
      <c r="G35" s="36"/>
      <c r="H35" s="36"/>
      <c r="I35" s="36"/>
      <c r="J35" s="36"/>
      <c r="K35" s="36"/>
      <c r="L35" s="36"/>
      <c r="M35" s="37"/>
    </row>
    <row r="36" spans="2:13" ht="18" customHeight="1" x14ac:dyDescent="0.2">
      <c r="B36" s="38"/>
      <c r="C36" s="48"/>
      <c r="D36" s="48"/>
      <c r="E36" s="48"/>
      <c r="F36" s="48"/>
      <c r="G36" s="48"/>
      <c r="H36" s="48"/>
      <c r="I36" s="48"/>
      <c r="J36" s="48"/>
      <c r="K36" s="48"/>
      <c r="L36" s="48"/>
      <c r="M36" s="49"/>
    </row>
    <row r="37" spans="2:13" s="3" customFormat="1" ht="18" customHeight="1" x14ac:dyDescent="0.2">
      <c r="B37" s="173" t="s">
        <v>11</v>
      </c>
      <c r="C37" s="174"/>
      <c r="D37" s="174"/>
      <c r="E37" s="174"/>
      <c r="F37" s="174"/>
      <c r="G37" s="174"/>
      <c r="H37" s="174"/>
      <c r="I37" s="174"/>
      <c r="J37" s="174"/>
      <c r="K37" s="174"/>
      <c r="L37" s="174"/>
      <c r="M37" s="175"/>
    </row>
    <row r="38" spans="2:13" s="8" customFormat="1" ht="18" customHeight="1" x14ac:dyDescent="0.2">
      <c r="B38" s="5"/>
      <c r="C38" s="26"/>
      <c r="D38" s="26"/>
      <c r="E38" s="26"/>
      <c r="F38" s="17"/>
      <c r="G38" s="18"/>
      <c r="H38" s="26"/>
      <c r="I38" s="26"/>
      <c r="J38" s="6"/>
      <c r="K38" s="6"/>
      <c r="L38" s="6"/>
      <c r="M38" s="7"/>
    </row>
    <row r="39" spans="2:13" s="8" customFormat="1" ht="18" customHeight="1" x14ac:dyDescent="0.2">
      <c r="B39" s="20" t="s">
        <v>78</v>
      </c>
      <c r="C39" s="48"/>
      <c r="D39" s="48"/>
      <c r="E39" s="48"/>
      <c r="F39" s="17"/>
      <c r="G39" s="20" t="s">
        <v>77</v>
      </c>
      <c r="H39" s="20"/>
      <c r="I39" s="48"/>
      <c r="J39" s="6"/>
      <c r="K39" s="6"/>
      <c r="L39" s="6"/>
      <c r="M39" s="7"/>
    </row>
    <row r="40" spans="2:13" s="8" customFormat="1" ht="18" customHeight="1" x14ac:dyDescent="0.2">
      <c r="B40" s="6"/>
      <c r="C40" s="48"/>
      <c r="D40" s="48"/>
      <c r="E40" s="48"/>
      <c r="F40" s="17"/>
      <c r="G40" s="93" t="s">
        <v>57</v>
      </c>
      <c r="H40" s="93" t="s">
        <v>73</v>
      </c>
      <c r="I40" s="94" t="s">
        <v>74</v>
      </c>
      <c r="J40" s="94" t="s">
        <v>75</v>
      </c>
      <c r="K40" s="94" t="s">
        <v>76</v>
      </c>
      <c r="L40" s="94" t="s">
        <v>79</v>
      </c>
      <c r="M40" s="7"/>
    </row>
    <row r="41" spans="2:13" s="8" customFormat="1" ht="18" customHeight="1" x14ac:dyDescent="0.2">
      <c r="B41" s="6"/>
      <c r="C41" s="48"/>
      <c r="D41" s="48"/>
      <c r="E41" s="48"/>
      <c r="F41" s="17"/>
      <c r="G41" s="91" t="s">
        <v>58</v>
      </c>
      <c r="H41" s="92">
        <v>94.972165819500006</v>
      </c>
      <c r="I41" s="95">
        <v>-0.3216</v>
      </c>
      <c r="J41" s="92">
        <v>15.294794</v>
      </c>
      <c r="K41" s="95">
        <v>-5.2299999999999999E-2</v>
      </c>
      <c r="L41" s="95">
        <f>J41/H41</f>
        <v>0.16104501637952137</v>
      </c>
      <c r="M41" s="7"/>
    </row>
    <row r="42" spans="2:13" s="8" customFormat="1" ht="18" customHeight="1" x14ac:dyDescent="0.2">
      <c r="B42" s="6"/>
      <c r="C42" s="48"/>
      <c r="D42" s="48"/>
      <c r="E42" s="48"/>
      <c r="F42" s="17"/>
      <c r="G42" s="91" t="s">
        <v>59</v>
      </c>
      <c r="H42" s="92">
        <v>314.64685512759996</v>
      </c>
      <c r="I42" s="95">
        <v>0.1487</v>
      </c>
      <c r="J42" s="92">
        <v>32.797587</v>
      </c>
      <c r="K42" s="95">
        <v>0.1147</v>
      </c>
      <c r="L42" s="95">
        <f t="shared" ref="L42:L57" si="0">J42/H42</f>
        <v>0.10423618245508752</v>
      </c>
      <c r="M42" s="7"/>
    </row>
    <row r="43" spans="2:13" s="8" customFormat="1" ht="18" customHeight="1" x14ac:dyDescent="0.2">
      <c r="B43" s="6"/>
      <c r="C43" s="48"/>
      <c r="D43" s="48"/>
      <c r="E43" s="48"/>
      <c r="F43" s="17"/>
      <c r="G43" s="91" t="s">
        <v>60</v>
      </c>
      <c r="H43" s="92">
        <v>221.7769046878</v>
      </c>
      <c r="I43" s="95">
        <v>6.8999999999999999E-3</v>
      </c>
      <c r="J43" s="92">
        <v>16.488952999999999</v>
      </c>
      <c r="K43" s="95">
        <v>2.8000000000000001E-2</v>
      </c>
      <c r="L43" s="95">
        <f t="shared" si="0"/>
        <v>7.4349279169586405E-2</v>
      </c>
      <c r="M43" s="7"/>
    </row>
    <row r="44" spans="2:13" s="8" customFormat="1" ht="18" customHeight="1" x14ac:dyDescent="0.2">
      <c r="B44" s="6"/>
      <c r="C44" s="48"/>
      <c r="D44" s="48"/>
      <c r="E44" s="48"/>
      <c r="F44" s="17"/>
      <c r="G44" s="91" t="s">
        <v>61</v>
      </c>
      <c r="H44" s="92">
        <v>832.48411934950002</v>
      </c>
      <c r="I44" s="95">
        <v>0.15620000000000001</v>
      </c>
      <c r="J44" s="92">
        <v>92.873206999999994</v>
      </c>
      <c r="K44" s="95">
        <v>3.6700000000000003E-2</v>
      </c>
      <c r="L44" s="95">
        <f t="shared" si="0"/>
        <v>0.11156153593965344</v>
      </c>
      <c r="M44" s="7"/>
    </row>
    <row r="45" spans="2:13" s="8" customFormat="1" ht="18" customHeight="1" x14ac:dyDescent="0.2">
      <c r="B45" s="6"/>
      <c r="C45" s="48"/>
      <c r="D45" s="48"/>
      <c r="E45" s="48"/>
      <c r="F45" s="17"/>
      <c r="G45" s="91" t="s">
        <v>62</v>
      </c>
      <c r="H45" s="92">
        <v>88.943381571399996</v>
      </c>
      <c r="I45" s="95">
        <v>-6.3500000000000001E-2</v>
      </c>
      <c r="J45" s="92">
        <v>6.5023239999999998</v>
      </c>
      <c r="K45" s="95">
        <v>-0.57489999999999997</v>
      </c>
      <c r="L45" s="95">
        <f t="shared" si="0"/>
        <v>7.3106327701069118E-2</v>
      </c>
      <c r="M45" s="7"/>
    </row>
    <row r="46" spans="2:13" s="8" customFormat="1" ht="18" customHeight="1" x14ac:dyDescent="0.2">
      <c r="B46" s="6"/>
      <c r="C46" s="48"/>
      <c r="D46" s="48"/>
      <c r="E46" s="48"/>
      <c r="F46" s="17"/>
      <c r="G46" s="91" t="s">
        <v>63</v>
      </c>
      <c r="H46" s="92">
        <v>413.72459835389998</v>
      </c>
      <c r="I46" s="95">
        <v>0.31490000000000001</v>
      </c>
      <c r="J46" s="92">
        <v>41.960465999999997</v>
      </c>
      <c r="K46" s="95">
        <v>0.27939999999999998</v>
      </c>
      <c r="L46" s="95">
        <f t="shared" si="0"/>
        <v>0.10142125019143053</v>
      </c>
      <c r="M46" s="7"/>
    </row>
    <row r="47" spans="2:13" s="8" customFormat="1" ht="18" customHeight="1" x14ac:dyDescent="0.2">
      <c r="B47" s="6"/>
      <c r="C47" s="48"/>
      <c r="D47" s="48"/>
      <c r="E47" s="48"/>
      <c r="F47" s="17"/>
      <c r="G47" s="91" t="s">
        <v>64</v>
      </c>
      <c r="H47" s="92">
        <v>293.29412004380004</v>
      </c>
      <c r="I47" s="95">
        <v>0.32250000000000001</v>
      </c>
      <c r="J47" s="92">
        <v>20.081788</v>
      </c>
      <c r="K47" s="95">
        <v>0.21790000000000001</v>
      </c>
      <c r="L47" s="95">
        <f t="shared" si="0"/>
        <v>6.8469794065428316E-2</v>
      </c>
      <c r="M47" s="7"/>
    </row>
    <row r="48" spans="2:13" s="8" customFormat="1" ht="18" customHeight="1" x14ac:dyDescent="0.2">
      <c r="B48" s="6"/>
      <c r="C48" s="48"/>
      <c r="D48" s="48"/>
      <c r="E48" s="48"/>
      <c r="F48" s="17"/>
      <c r="G48" s="91" t="s">
        <v>65</v>
      </c>
      <c r="H48" s="92">
        <v>1159.5292002399001</v>
      </c>
      <c r="I48" s="95">
        <v>0.39290000000000003</v>
      </c>
      <c r="J48" s="92">
        <v>112.649483</v>
      </c>
      <c r="K48" s="95">
        <v>0.21290000000000001</v>
      </c>
      <c r="L48" s="95">
        <f t="shared" si="0"/>
        <v>9.7151053183217345E-2</v>
      </c>
      <c r="M48" s="7"/>
    </row>
    <row r="49" spans="2:13" s="8" customFormat="1" ht="18" customHeight="1" x14ac:dyDescent="0.2">
      <c r="B49" s="6"/>
      <c r="C49" s="48"/>
      <c r="D49" s="48"/>
      <c r="E49" s="48"/>
      <c r="F49" s="17"/>
      <c r="G49" s="91" t="s">
        <v>66</v>
      </c>
      <c r="H49" s="92">
        <v>146.11312019580001</v>
      </c>
      <c r="I49" s="95">
        <v>0.64280000000000004</v>
      </c>
      <c r="J49" s="92">
        <v>8.3323289999999997</v>
      </c>
      <c r="K49" s="95">
        <v>0.28139999999999998</v>
      </c>
      <c r="L49" s="95">
        <f t="shared" si="0"/>
        <v>5.7026562630612489E-2</v>
      </c>
      <c r="M49" s="7"/>
    </row>
    <row r="50" spans="2:13" s="8" customFormat="1" ht="18" customHeight="1" x14ac:dyDescent="0.2">
      <c r="B50" s="6"/>
      <c r="C50" s="48"/>
      <c r="D50" s="48"/>
      <c r="E50" s="48"/>
      <c r="F50" s="17"/>
      <c r="G50" s="91" t="s">
        <v>67</v>
      </c>
      <c r="H50" s="92">
        <v>601.8398228671</v>
      </c>
      <c r="I50" s="95">
        <v>0.45469999999999999</v>
      </c>
      <c r="J50" s="92">
        <v>45.180771</v>
      </c>
      <c r="K50" s="95">
        <v>7.6700000000000004E-2</v>
      </c>
      <c r="L50" s="95">
        <f t="shared" si="0"/>
        <v>7.507108915585492E-2</v>
      </c>
      <c r="M50" s="7"/>
    </row>
    <row r="51" spans="2:13" s="8" customFormat="1" ht="18" customHeight="1" x14ac:dyDescent="0.2">
      <c r="B51" s="6"/>
      <c r="C51" s="48"/>
      <c r="D51" s="48"/>
      <c r="E51" s="48"/>
      <c r="F51" s="17"/>
      <c r="G51" s="91" t="s">
        <v>68</v>
      </c>
      <c r="H51" s="92">
        <v>422.59505822769995</v>
      </c>
      <c r="I51" s="95">
        <v>0.44090000000000001</v>
      </c>
      <c r="J51" s="92">
        <v>29.110710000000001</v>
      </c>
      <c r="K51" s="95">
        <v>0.4496</v>
      </c>
      <c r="L51" s="95">
        <f t="shared" si="0"/>
        <v>6.8885590196170146E-2</v>
      </c>
      <c r="M51" s="7"/>
    </row>
    <row r="52" spans="2:13" s="8" customFormat="1" ht="18" customHeight="1" x14ac:dyDescent="0.2">
      <c r="B52" s="6"/>
      <c r="C52" s="48"/>
      <c r="D52" s="48"/>
      <c r="E52" s="48"/>
      <c r="F52" s="17"/>
      <c r="G52" s="91" t="s">
        <v>69</v>
      </c>
      <c r="H52" s="92">
        <v>1234.2243679428</v>
      </c>
      <c r="I52" s="95">
        <v>6.4399999999999999E-2</v>
      </c>
      <c r="J52" s="92">
        <v>127.60225199999999</v>
      </c>
      <c r="K52" s="95">
        <v>0.13270000000000001</v>
      </c>
      <c r="L52" s="95">
        <f t="shared" si="0"/>
        <v>0.10338659267657055</v>
      </c>
      <c r="M52" s="7"/>
    </row>
    <row r="53" spans="2:13" s="8" customFormat="1" ht="18" customHeight="1" x14ac:dyDescent="0.2">
      <c r="B53" s="6"/>
      <c r="C53" s="48"/>
      <c r="D53" s="48"/>
      <c r="E53" s="48"/>
      <c r="F53" s="17"/>
      <c r="G53" s="91" t="s">
        <v>70</v>
      </c>
      <c r="H53" s="92">
        <v>185.89228819049998</v>
      </c>
      <c r="I53" s="95">
        <v>0.2722</v>
      </c>
      <c r="J53" s="92">
        <v>6.954116</v>
      </c>
      <c r="K53" s="95">
        <v>-0.16539999999999999</v>
      </c>
      <c r="L53" s="95">
        <f t="shared" si="0"/>
        <v>3.7409384045418347E-2</v>
      </c>
      <c r="M53" s="7"/>
    </row>
    <row r="54" spans="2:13" s="8" customFormat="1" ht="18" customHeight="1" x14ac:dyDescent="0.2">
      <c r="B54" s="6"/>
      <c r="C54" s="48"/>
      <c r="D54" s="48"/>
      <c r="E54" s="48"/>
      <c r="F54" s="17"/>
      <c r="G54" s="91" t="s">
        <v>71</v>
      </c>
      <c r="H54" s="92">
        <v>512.21248748440007</v>
      </c>
      <c r="I54" s="95">
        <v>-0.1489</v>
      </c>
      <c r="J54" s="92">
        <v>66.073124000000007</v>
      </c>
      <c r="K54" s="95">
        <v>0.46239999999999998</v>
      </c>
      <c r="L54" s="95">
        <f t="shared" si="0"/>
        <v>0.12899553527970622</v>
      </c>
      <c r="M54" s="7"/>
    </row>
    <row r="55" spans="2:13" s="8" customFormat="1" ht="18" customHeight="1" x14ac:dyDescent="0.2">
      <c r="B55" s="6"/>
      <c r="C55" s="48"/>
      <c r="D55" s="48"/>
      <c r="E55" s="48"/>
      <c r="F55" s="17"/>
      <c r="G55" s="91" t="s">
        <v>4</v>
      </c>
      <c r="H55" s="92">
        <v>472.90026129239999</v>
      </c>
      <c r="I55" s="95">
        <v>0.11899999999999999</v>
      </c>
      <c r="J55" s="92">
        <v>37.882769000000003</v>
      </c>
      <c r="K55" s="95">
        <v>0.30130000000000001</v>
      </c>
      <c r="L55" s="95">
        <f t="shared" si="0"/>
        <v>8.0107312473182646E-2</v>
      </c>
      <c r="M55" s="7"/>
    </row>
    <row r="56" spans="2:13" s="8" customFormat="1" ht="18" customHeight="1" x14ac:dyDescent="0.2">
      <c r="B56" s="6"/>
      <c r="C56" s="48"/>
      <c r="D56" s="48"/>
      <c r="E56" s="48"/>
      <c r="F56" s="17"/>
      <c r="G56" s="91" t="s">
        <v>5</v>
      </c>
      <c r="H56" s="92">
        <v>1257.9660655379</v>
      </c>
      <c r="I56" s="95">
        <v>1.9199999999999998E-2</v>
      </c>
      <c r="J56" s="92">
        <v>169.60813999999999</v>
      </c>
      <c r="K56" s="95">
        <v>0.32919999999999999</v>
      </c>
      <c r="L56" s="95">
        <f t="shared" si="0"/>
        <v>0.13482727765591704</v>
      </c>
      <c r="M56" s="7"/>
    </row>
    <row r="57" spans="2:13" s="8" customFormat="1" ht="18" customHeight="1" x14ac:dyDescent="0.2">
      <c r="B57" s="6"/>
      <c r="C57" s="48"/>
      <c r="D57" s="48"/>
      <c r="E57" s="48"/>
      <c r="F57" s="17"/>
      <c r="G57" s="91" t="s">
        <v>72</v>
      </c>
      <c r="H57" s="92">
        <v>308.25615283990004</v>
      </c>
      <c r="I57" s="95">
        <v>0.6583</v>
      </c>
      <c r="J57" s="92">
        <v>8.9487799999999993</v>
      </c>
      <c r="K57" s="95">
        <v>0.2868</v>
      </c>
      <c r="L57" s="95">
        <f t="shared" si="0"/>
        <v>2.9030337002381765E-2</v>
      </c>
      <c r="M57" s="7"/>
    </row>
    <row r="58" spans="2:13" s="8" customFormat="1" ht="18" customHeight="1" x14ac:dyDescent="0.2">
      <c r="B58" s="6"/>
      <c r="C58" s="41"/>
      <c r="D58" s="41"/>
      <c r="E58" s="41"/>
      <c r="F58" s="40"/>
      <c r="G58" s="41"/>
      <c r="H58" s="42"/>
      <c r="I58" s="20"/>
      <c r="J58" s="6"/>
      <c r="K58" s="6"/>
      <c r="L58" s="6"/>
      <c r="M58" s="7"/>
    </row>
    <row r="59" spans="2:13" s="8" customFormat="1" ht="18" customHeight="1" x14ac:dyDescent="0.2">
      <c r="B59" s="6"/>
      <c r="C59" s="41"/>
      <c r="D59" s="41"/>
      <c r="E59" s="41"/>
      <c r="F59" s="40"/>
      <c r="G59" s="41"/>
      <c r="H59" s="42"/>
      <c r="I59" s="20"/>
      <c r="J59" s="6"/>
      <c r="K59" s="6"/>
      <c r="L59" s="6"/>
      <c r="M59" s="7"/>
    </row>
    <row r="60" spans="2:13" ht="18" customHeight="1" x14ac:dyDescent="0.2">
      <c r="B60" s="176" t="s">
        <v>12</v>
      </c>
      <c r="C60" s="177"/>
      <c r="D60" s="177"/>
      <c r="E60" s="177"/>
      <c r="F60" s="177"/>
      <c r="G60" s="177"/>
      <c r="H60" s="177"/>
      <c r="I60" s="177"/>
      <c r="J60" s="177"/>
      <c r="K60" s="177"/>
      <c r="L60" s="177"/>
      <c r="M60" s="178"/>
    </row>
    <row r="61" spans="2:13" ht="18" customHeight="1" x14ac:dyDescent="0.2">
      <c r="B61" s="2"/>
      <c r="C61" s="3"/>
      <c r="D61" s="3"/>
      <c r="E61" s="3"/>
      <c r="F61" s="3"/>
      <c r="G61" s="3"/>
      <c r="H61" s="3"/>
      <c r="I61" s="3"/>
      <c r="J61" s="3"/>
      <c r="K61" s="3"/>
      <c r="L61" s="3"/>
      <c r="M61" s="4"/>
    </row>
    <row r="62" spans="2:13" ht="18" customHeight="1" x14ac:dyDescent="0.2">
      <c r="B62" s="3" t="s">
        <v>88</v>
      </c>
      <c r="C62" s="3"/>
      <c r="D62" s="3"/>
      <c r="E62" s="3"/>
      <c r="F62" s="3"/>
      <c r="G62" s="3"/>
      <c r="H62" s="3"/>
      <c r="I62" s="3"/>
      <c r="J62" s="3"/>
      <c r="K62" s="3"/>
      <c r="L62" s="3"/>
      <c r="M62" s="4"/>
    </row>
    <row r="63" spans="2:13" ht="18" customHeight="1" x14ac:dyDescent="0.2">
      <c r="B63" s="3" t="s">
        <v>89</v>
      </c>
      <c r="C63" s="3"/>
      <c r="D63" s="3"/>
      <c r="E63" s="3"/>
      <c r="F63" s="3"/>
      <c r="G63" s="3"/>
      <c r="H63" s="3"/>
      <c r="I63" s="3"/>
      <c r="J63" s="3"/>
      <c r="K63" s="3"/>
      <c r="L63" s="3"/>
      <c r="M63" s="4"/>
    </row>
    <row r="64" spans="2:13" ht="18" customHeight="1" x14ac:dyDescent="0.2">
      <c r="B64" s="3" t="s">
        <v>86</v>
      </c>
      <c r="C64" s="3"/>
      <c r="D64" s="3"/>
      <c r="E64" s="3"/>
      <c r="F64" s="3"/>
      <c r="G64" s="3"/>
      <c r="H64" s="3" t="s">
        <v>82</v>
      </c>
      <c r="I64" s="3"/>
      <c r="J64" s="3"/>
      <c r="K64" s="3"/>
      <c r="L64" s="3"/>
      <c r="M64" s="4"/>
    </row>
    <row r="65" spans="2:13" ht="18" customHeight="1" x14ac:dyDescent="0.2">
      <c r="B65" s="3" t="s">
        <v>255</v>
      </c>
      <c r="C65" s="3"/>
      <c r="D65" s="3"/>
      <c r="E65" s="3"/>
      <c r="F65" s="3"/>
      <c r="G65" s="3"/>
      <c r="H65" s="108" t="s">
        <v>85</v>
      </c>
      <c r="I65" s="108" t="s">
        <v>83</v>
      </c>
      <c r="J65" s="108" t="s">
        <v>84</v>
      </c>
      <c r="K65" s="3"/>
      <c r="L65" s="3"/>
      <c r="M65" s="4"/>
    </row>
    <row r="66" spans="2:13" ht="18" customHeight="1" x14ac:dyDescent="0.2">
      <c r="B66" s="3" t="s">
        <v>95</v>
      </c>
      <c r="C66" s="3"/>
      <c r="D66" s="3"/>
      <c r="E66" s="3"/>
      <c r="F66" s="3"/>
      <c r="G66" s="3"/>
      <c r="H66" s="3">
        <v>2013</v>
      </c>
      <c r="I66" s="3">
        <v>1708.3</v>
      </c>
      <c r="J66" s="3">
        <v>1354.19</v>
      </c>
      <c r="K66" s="3"/>
      <c r="L66" s="3"/>
      <c r="M66" s="4"/>
    </row>
    <row r="67" spans="2:13" ht="18" customHeight="1" x14ac:dyDescent="0.2">
      <c r="B67" s="3" t="s">
        <v>87</v>
      </c>
      <c r="C67" s="3"/>
      <c r="D67" s="3"/>
      <c r="E67" s="3"/>
      <c r="F67" s="3"/>
      <c r="G67" s="3"/>
      <c r="H67" s="3">
        <v>2014</v>
      </c>
      <c r="I67" s="3">
        <v>2151.4</v>
      </c>
      <c r="J67" s="3">
        <v>1463.88</v>
      </c>
      <c r="K67" s="3"/>
      <c r="L67" s="3"/>
      <c r="M67" s="4"/>
    </row>
    <row r="68" spans="2:13" ht="18" customHeight="1" x14ac:dyDescent="0.2">
      <c r="B68" s="96" t="s">
        <v>96</v>
      </c>
      <c r="C68" s="96" t="s">
        <v>90</v>
      </c>
      <c r="D68" s="3"/>
      <c r="E68" s="3"/>
      <c r="F68" s="3"/>
      <c r="G68" s="3"/>
      <c r="H68" s="3">
        <v>2015</v>
      </c>
      <c r="I68" s="3">
        <v>2614.8000000000002</v>
      </c>
      <c r="J68" s="3">
        <v>1955.49</v>
      </c>
      <c r="K68" s="3"/>
      <c r="L68" s="3"/>
      <c r="M68" s="4"/>
    </row>
    <row r="69" spans="2:13" ht="18" customHeight="1" x14ac:dyDescent="0.2">
      <c r="B69" s="97"/>
      <c r="C69" s="96" t="s">
        <v>91</v>
      </c>
      <c r="D69" s="3"/>
      <c r="E69" s="3"/>
      <c r="F69" s="3"/>
      <c r="G69" s="3"/>
      <c r="H69" s="3">
        <v>2016</v>
      </c>
      <c r="I69" s="3">
        <v>3643.2999999999997</v>
      </c>
      <c r="J69" s="3">
        <v>2404.77</v>
      </c>
      <c r="K69" s="3"/>
      <c r="L69" s="3"/>
      <c r="M69" s="4"/>
    </row>
    <row r="70" spans="2:13" ht="18" customHeight="1" x14ac:dyDescent="0.2">
      <c r="B70" s="96"/>
      <c r="C70" s="96" t="s">
        <v>92</v>
      </c>
      <c r="D70" s="3"/>
      <c r="E70" s="3"/>
      <c r="F70" s="3"/>
      <c r="G70" s="3"/>
      <c r="H70" s="10">
        <v>2017</v>
      </c>
      <c r="I70" s="10">
        <v>5298.7</v>
      </c>
      <c r="J70" s="10">
        <v>2428.9699999999998</v>
      </c>
      <c r="K70" s="3"/>
      <c r="L70" s="3"/>
      <c r="M70" s="4"/>
    </row>
    <row r="71" spans="2:13" ht="18" customHeight="1" x14ac:dyDescent="0.2">
      <c r="B71" s="98"/>
      <c r="C71" s="96" t="s">
        <v>93</v>
      </c>
      <c r="D71" s="3"/>
      <c r="E71" s="3"/>
      <c r="F71" s="3"/>
      <c r="G71" s="3"/>
      <c r="H71" s="3"/>
      <c r="I71" s="3"/>
      <c r="J71" s="3"/>
      <c r="K71" s="3"/>
      <c r="L71" s="3"/>
      <c r="M71" s="4"/>
    </row>
    <row r="72" spans="2:13" ht="18" customHeight="1" x14ac:dyDescent="0.2">
      <c r="B72" s="99" t="s">
        <v>94</v>
      </c>
      <c r="C72" s="3"/>
      <c r="D72" s="3"/>
      <c r="E72" s="3"/>
      <c r="F72" s="3"/>
      <c r="G72" s="3"/>
      <c r="H72" s="3"/>
      <c r="I72" s="3"/>
      <c r="J72" s="3"/>
      <c r="K72" s="3"/>
      <c r="L72" s="3"/>
      <c r="M72" s="4"/>
    </row>
    <row r="73" spans="2:13" ht="18" customHeight="1" x14ac:dyDescent="0.2">
      <c r="B73" s="2"/>
      <c r="C73" s="3"/>
      <c r="D73" s="3"/>
      <c r="E73" s="3"/>
      <c r="F73" s="3"/>
      <c r="G73" s="3"/>
      <c r="H73" s="3"/>
      <c r="I73" s="3"/>
      <c r="J73" s="3"/>
      <c r="K73" s="3"/>
      <c r="L73" s="3"/>
      <c r="M73" s="4"/>
    </row>
    <row r="74" spans="2:13" ht="18" customHeight="1" x14ac:dyDescent="0.2">
      <c r="B74" s="2"/>
      <c r="C74" s="3"/>
      <c r="D74" s="3"/>
      <c r="E74" s="3"/>
      <c r="F74" s="3"/>
      <c r="G74" s="3"/>
      <c r="H74" s="3"/>
      <c r="I74" s="3"/>
      <c r="J74" s="3"/>
      <c r="K74" s="3"/>
      <c r="L74" s="3"/>
      <c r="M74" s="4"/>
    </row>
    <row r="75" spans="2:13" ht="19" customHeight="1" x14ac:dyDescent="0.2">
      <c r="B75" s="173" t="s">
        <v>13</v>
      </c>
      <c r="C75" s="174"/>
      <c r="D75" s="174"/>
      <c r="E75" s="174"/>
      <c r="F75" s="174"/>
      <c r="G75" s="174"/>
      <c r="H75" s="174"/>
      <c r="I75" s="174"/>
      <c r="J75" s="174"/>
      <c r="K75" s="174"/>
      <c r="L75" s="174"/>
      <c r="M75" s="175"/>
    </row>
    <row r="76" spans="2:13" s="8" customFormat="1" ht="18" customHeight="1" x14ac:dyDescent="0.2">
      <c r="B76" s="47"/>
      <c r="C76" s="48"/>
      <c r="D76" s="48"/>
      <c r="E76" s="48"/>
      <c r="F76" s="48"/>
      <c r="G76" s="48"/>
      <c r="H76" s="48"/>
      <c r="I76" s="48"/>
      <c r="J76" s="48"/>
      <c r="K76" s="48"/>
      <c r="L76" s="48"/>
      <c r="M76" s="49"/>
    </row>
    <row r="77" spans="2:13" s="8" customFormat="1" ht="18" customHeight="1" x14ac:dyDescent="0.2">
      <c r="B77" s="22" t="s">
        <v>104</v>
      </c>
      <c r="C77" s="48"/>
      <c r="D77" s="48"/>
      <c r="E77" s="48"/>
      <c r="F77" s="48"/>
      <c r="G77" s="48"/>
      <c r="H77" s="48"/>
      <c r="I77" s="48"/>
      <c r="J77" s="48"/>
      <c r="K77" s="48"/>
      <c r="L77" s="48"/>
      <c r="M77" s="49"/>
    </row>
    <row r="78" spans="2:13" s="8" customFormat="1" ht="18" customHeight="1" x14ac:dyDescent="0.2">
      <c r="B78" s="22" t="s">
        <v>105</v>
      </c>
      <c r="C78" s="48"/>
      <c r="D78" s="48"/>
      <c r="E78" s="48"/>
      <c r="F78" s="48"/>
      <c r="G78" s="48"/>
      <c r="H78" s="48"/>
      <c r="I78" s="48"/>
      <c r="J78" s="48"/>
      <c r="K78" s="48"/>
      <c r="L78" s="48"/>
      <c r="M78" s="49"/>
    </row>
    <row r="79" spans="2:13" s="8" customFormat="1" ht="18" customHeight="1" x14ac:dyDescent="0.2">
      <c r="B79" s="22"/>
      <c r="C79" s="48"/>
      <c r="D79" s="48"/>
      <c r="E79" s="48"/>
      <c r="F79" s="48"/>
      <c r="G79" s="48"/>
      <c r="H79" s="48"/>
      <c r="I79" s="48"/>
      <c r="J79" s="48"/>
      <c r="K79" s="48"/>
      <c r="L79" s="48"/>
      <c r="M79" s="49"/>
    </row>
    <row r="80" spans="2:13" ht="18" customHeight="1" x14ac:dyDescent="0.2">
      <c r="B80" s="2" t="s">
        <v>106</v>
      </c>
      <c r="C80" s="57"/>
      <c r="D80" s="57"/>
      <c r="E80" s="57"/>
      <c r="F80" s="57"/>
      <c r="G80" s="59"/>
      <c r="H80" s="59"/>
      <c r="I80" s="15"/>
      <c r="J80" s="3"/>
      <c r="K80" s="3"/>
      <c r="L80" s="3"/>
      <c r="M80" s="4"/>
    </row>
    <row r="81" spans="2:13" ht="18" customHeight="1" x14ac:dyDescent="0.2">
      <c r="B81" s="2" t="s">
        <v>108</v>
      </c>
      <c r="C81" s="57"/>
      <c r="D81" s="57"/>
      <c r="E81" s="57"/>
      <c r="F81" s="57"/>
      <c r="G81" s="59"/>
      <c r="H81" s="59"/>
      <c r="I81" s="15"/>
      <c r="J81" s="3"/>
      <c r="K81" s="3"/>
      <c r="L81" s="3"/>
      <c r="M81" s="4"/>
    </row>
    <row r="82" spans="2:13" ht="18" customHeight="1" x14ac:dyDescent="0.2">
      <c r="B82" s="2" t="s">
        <v>107</v>
      </c>
      <c r="C82" s="57"/>
      <c r="D82" s="57"/>
      <c r="E82" s="57"/>
      <c r="F82" s="57"/>
      <c r="G82" s="59"/>
      <c r="H82" s="59"/>
      <c r="I82" s="15"/>
      <c r="J82" s="3"/>
      <c r="K82" s="3"/>
      <c r="L82" s="3"/>
      <c r="M82" s="4"/>
    </row>
    <row r="83" spans="2:13" ht="18" customHeight="1" x14ac:dyDescent="0.2">
      <c r="B83" s="2" t="s">
        <v>109</v>
      </c>
      <c r="C83" s="57"/>
      <c r="D83" s="57"/>
      <c r="E83" s="57"/>
      <c r="F83" s="57"/>
      <c r="G83" s="59"/>
      <c r="H83" s="59"/>
      <c r="I83" s="15"/>
      <c r="J83" s="3"/>
      <c r="K83" s="3"/>
      <c r="L83" s="3"/>
      <c r="M83" s="4"/>
    </row>
    <row r="84" spans="2:13" ht="18" customHeight="1" x14ac:dyDescent="0.2">
      <c r="B84" s="2"/>
      <c r="C84" s="57"/>
      <c r="D84" s="57"/>
      <c r="E84" s="57"/>
      <c r="F84" s="57"/>
      <c r="G84" s="59"/>
      <c r="H84" s="59"/>
      <c r="I84" s="15"/>
      <c r="J84" s="3"/>
      <c r="K84" s="3"/>
      <c r="L84" s="3"/>
      <c r="M84" s="4"/>
    </row>
    <row r="85" spans="2:13" s="8" customFormat="1" ht="18" customHeight="1" x14ac:dyDescent="0.2">
      <c r="B85" s="27"/>
      <c r="C85" s="30"/>
      <c r="D85" s="30"/>
      <c r="E85" s="30"/>
      <c r="F85" s="30"/>
      <c r="G85" s="30"/>
      <c r="H85" s="30"/>
      <c r="I85" s="30"/>
      <c r="J85" s="30"/>
      <c r="K85" s="30"/>
      <c r="L85" s="30"/>
      <c r="M85" s="31"/>
    </row>
    <row r="86" spans="2:13" ht="18" customHeight="1" x14ac:dyDescent="0.2">
      <c r="B86" s="173" t="s">
        <v>14</v>
      </c>
      <c r="C86" s="174"/>
      <c r="D86" s="174"/>
      <c r="E86" s="174"/>
      <c r="F86" s="174"/>
      <c r="G86" s="174"/>
      <c r="H86" s="174"/>
      <c r="I86" s="174"/>
      <c r="J86" s="174"/>
      <c r="K86" s="174"/>
      <c r="L86" s="174"/>
      <c r="M86" s="175"/>
    </row>
    <row r="87" spans="2:13" s="8" customFormat="1" ht="18" customHeight="1" x14ac:dyDescent="0.2">
      <c r="B87" s="27"/>
      <c r="C87" s="26"/>
      <c r="D87" s="26"/>
      <c r="E87" s="26"/>
      <c r="F87" s="26"/>
      <c r="G87" s="26"/>
      <c r="H87" s="26"/>
      <c r="I87" s="26"/>
      <c r="J87" s="6"/>
      <c r="K87" s="6"/>
      <c r="L87" s="6"/>
      <c r="M87" s="7"/>
    </row>
    <row r="88" spans="2:13" s="8" customFormat="1" ht="18" customHeight="1" x14ac:dyDescent="0.2">
      <c r="B88" s="22" t="s">
        <v>80</v>
      </c>
      <c r="C88" s="48"/>
      <c r="D88" s="48"/>
      <c r="E88" s="48"/>
      <c r="F88" s="48"/>
      <c r="G88" s="48"/>
      <c r="H88" s="48"/>
      <c r="I88" s="48"/>
      <c r="J88" s="6"/>
      <c r="K88" s="6"/>
      <c r="L88" s="6"/>
      <c r="M88" s="7"/>
    </row>
    <row r="89" spans="2:13" s="8" customFormat="1" ht="18" customHeight="1" x14ac:dyDescent="0.2">
      <c r="B89" s="38"/>
      <c r="C89" s="48"/>
      <c r="D89" s="48"/>
      <c r="E89" s="48"/>
      <c r="F89" s="48"/>
      <c r="G89" s="48"/>
      <c r="H89" s="48"/>
      <c r="I89" s="48"/>
      <c r="J89" s="6"/>
      <c r="K89" s="6"/>
      <c r="L89" s="6"/>
      <c r="M89" s="7"/>
    </row>
    <row r="90" spans="2:13" s="8" customFormat="1" ht="18" customHeight="1" x14ac:dyDescent="0.2">
      <c r="B90" s="22" t="s">
        <v>21</v>
      </c>
      <c r="C90" s="48"/>
      <c r="D90" s="48"/>
      <c r="E90" s="48"/>
      <c r="F90" s="48"/>
      <c r="G90" s="48"/>
      <c r="H90" s="48"/>
      <c r="I90" s="48"/>
      <c r="J90" s="6"/>
      <c r="K90" s="6"/>
      <c r="L90" s="6"/>
      <c r="M90" s="7"/>
    </row>
    <row r="91" spans="2:13" s="8" customFormat="1" ht="18" customHeight="1" x14ac:dyDescent="0.2">
      <c r="B91" s="22" t="s">
        <v>22</v>
      </c>
      <c r="C91" s="48"/>
      <c r="D91" s="48"/>
      <c r="E91" s="48"/>
      <c r="F91" s="48"/>
      <c r="G91" s="48"/>
      <c r="H91" s="48"/>
      <c r="I91" s="48"/>
      <c r="J91" s="6"/>
      <c r="K91" s="6"/>
      <c r="L91" s="6"/>
      <c r="M91" s="7"/>
    </row>
    <row r="92" spans="2:13" s="8" customFormat="1" ht="18" customHeight="1" x14ac:dyDescent="0.2">
      <c r="B92" s="6" t="s">
        <v>23</v>
      </c>
      <c r="C92" s="63"/>
      <c r="D92" s="43"/>
      <c r="E92" s="43"/>
      <c r="F92" s="43"/>
      <c r="G92" s="48"/>
      <c r="H92" s="48"/>
      <c r="I92" s="48"/>
      <c r="J92" s="6"/>
      <c r="K92" s="6"/>
      <c r="L92" s="6"/>
      <c r="M92" s="7"/>
    </row>
    <row r="93" spans="2:13" s="8" customFormat="1" ht="18" customHeight="1" x14ac:dyDescent="0.2">
      <c r="B93" s="44"/>
      <c r="C93" s="43"/>
      <c r="D93" s="43"/>
      <c r="E93" s="43"/>
      <c r="F93" s="43"/>
      <c r="G93" s="48"/>
      <c r="H93" s="48"/>
      <c r="I93" s="48"/>
      <c r="J93" s="6"/>
      <c r="K93" s="6"/>
      <c r="L93" s="6"/>
      <c r="M93" s="7"/>
    </row>
    <row r="94" spans="2:13" ht="18" customHeight="1" x14ac:dyDescent="0.2">
      <c r="B94" s="12"/>
      <c r="C94" s="19"/>
      <c r="D94" s="14"/>
      <c r="E94" s="14"/>
      <c r="F94" s="14"/>
      <c r="G94" s="13"/>
      <c r="H94" s="3"/>
      <c r="I94" s="3"/>
      <c r="J94" s="3"/>
      <c r="K94" s="3"/>
      <c r="L94" s="3"/>
      <c r="M94" s="4"/>
    </row>
    <row r="95" spans="2:13" s="8" customFormat="1" ht="18" customHeight="1" x14ac:dyDescent="0.2">
      <c r="B95" s="173" t="s">
        <v>15</v>
      </c>
      <c r="C95" s="174"/>
      <c r="D95" s="174"/>
      <c r="E95" s="174"/>
      <c r="F95" s="174"/>
      <c r="G95" s="174"/>
      <c r="H95" s="174"/>
      <c r="I95" s="174"/>
      <c r="J95" s="174"/>
      <c r="K95" s="174"/>
      <c r="L95" s="174"/>
      <c r="M95" s="175"/>
    </row>
    <row r="96" spans="2:13" s="8" customFormat="1" ht="18" customHeight="1" x14ac:dyDescent="0.2">
      <c r="B96" s="52"/>
      <c r="C96" s="48"/>
      <c r="D96" s="48"/>
      <c r="E96" s="48"/>
      <c r="F96" s="48"/>
      <c r="G96" s="48"/>
      <c r="H96" s="48"/>
      <c r="I96" s="48"/>
      <c r="J96" s="6"/>
      <c r="K96" s="6"/>
      <c r="L96" s="6"/>
      <c r="M96" s="7"/>
    </row>
    <row r="97" spans="2:13" s="8" customFormat="1" ht="18" customHeight="1" x14ac:dyDescent="0.2">
      <c r="B97" s="52" t="s">
        <v>97</v>
      </c>
      <c r="C97" s="48"/>
      <c r="D97" s="48"/>
      <c r="E97" s="48"/>
      <c r="F97" s="48"/>
      <c r="G97" s="48"/>
      <c r="H97" s="48"/>
      <c r="I97" s="48"/>
      <c r="J97" s="6"/>
      <c r="K97" s="6"/>
      <c r="L97" s="6"/>
      <c r="M97" s="7"/>
    </row>
    <row r="98" spans="2:13" s="8" customFormat="1" ht="18" customHeight="1" x14ac:dyDescent="0.2">
      <c r="B98" s="66" t="s">
        <v>100</v>
      </c>
      <c r="C98" s="48"/>
      <c r="D98" s="48"/>
      <c r="E98" s="48"/>
      <c r="F98" s="48"/>
      <c r="G98" s="48"/>
      <c r="H98" s="48"/>
      <c r="I98" s="48"/>
      <c r="J98" s="6"/>
      <c r="K98" s="6"/>
      <c r="L98" s="6"/>
      <c r="M98" s="7"/>
    </row>
    <row r="99" spans="2:13" s="8" customFormat="1" ht="18" customHeight="1" x14ac:dyDescent="0.2">
      <c r="B99" s="52" t="s">
        <v>98</v>
      </c>
      <c r="C99" s="48"/>
      <c r="D99" s="48"/>
      <c r="E99" s="48"/>
      <c r="F99" s="48"/>
      <c r="G99" s="48"/>
      <c r="H99" s="48"/>
      <c r="I99" s="48"/>
      <c r="J99" s="6"/>
      <c r="K99" s="6"/>
      <c r="L99" s="6"/>
      <c r="M99" s="7"/>
    </row>
    <row r="100" spans="2:13" s="8" customFormat="1" ht="18" customHeight="1" x14ac:dyDescent="0.2">
      <c r="B100" s="52" t="s">
        <v>101</v>
      </c>
      <c r="C100" s="48"/>
      <c r="D100" s="48"/>
      <c r="E100" s="48"/>
      <c r="F100" s="48"/>
      <c r="G100" s="48"/>
      <c r="H100" s="48"/>
      <c r="I100" s="48"/>
      <c r="J100" s="6"/>
      <c r="K100" s="6"/>
      <c r="L100" s="6"/>
      <c r="M100" s="7"/>
    </row>
    <row r="101" spans="2:13" s="8" customFormat="1" ht="18" customHeight="1" x14ac:dyDescent="0.2">
      <c r="B101" s="52"/>
      <c r="C101" s="48"/>
      <c r="D101" s="48"/>
      <c r="E101" s="48"/>
      <c r="F101" s="48"/>
      <c r="G101" s="48"/>
      <c r="H101" s="48"/>
      <c r="I101" s="48"/>
      <c r="J101" s="6"/>
      <c r="K101" s="6"/>
      <c r="L101" s="6"/>
      <c r="M101" s="7"/>
    </row>
    <row r="102" spans="2:13" s="8" customFormat="1" ht="18" customHeight="1" x14ac:dyDescent="0.2">
      <c r="B102" s="52" t="s">
        <v>99</v>
      </c>
      <c r="C102" s="48"/>
      <c r="D102" s="48"/>
      <c r="E102" s="48"/>
      <c r="F102" s="48"/>
      <c r="G102" s="48"/>
      <c r="H102" s="48"/>
      <c r="I102" s="48"/>
      <c r="J102" s="6"/>
      <c r="K102" s="6"/>
      <c r="L102" s="6"/>
      <c r="M102" s="7"/>
    </row>
    <row r="103" spans="2:13" s="8" customFormat="1" ht="18" customHeight="1" x14ac:dyDescent="0.2">
      <c r="B103" s="66" t="s">
        <v>102</v>
      </c>
      <c r="C103" s="48"/>
      <c r="D103" s="48"/>
      <c r="E103" s="48"/>
      <c r="F103" s="48"/>
      <c r="G103" s="48"/>
      <c r="H103" s="48"/>
      <c r="I103" s="48"/>
      <c r="J103" s="6"/>
      <c r="K103" s="6"/>
      <c r="L103" s="6"/>
      <c r="M103" s="7"/>
    </row>
    <row r="104" spans="2:13" s="8" customFormat="1" ht="18" customHeight="1" x14ac:dyDescent="0.2">
      <c r="B104" s="66" t="s">
        <v>103</v>
      </c>
      <c r="C104" s="48"/>
      <c r="D104" s="48"/>
      <c r="E104" s="48"/>
      <c r="F104" s="48"/>
      <c r="G104" s="48"/>
      <c r="H104" s="48"/>
      <c r="I104" s="48"/>
      <c r="J104" s="6"/>
      <c r="K104" s="6"/>
      <c r="L104" s="6"/>
      <c r="M104" s="7"/>
    </row>
    <row r="105" spans="2:13" s="8" customFormat="1" ht="18" customHeight="1" x14ac:dyDescent="0.2">
      <c r="B105" s="66"/>
      <c r="C105" s="48"/>
      <c r="D105" s="48"/>
      <c r="E105" s="48"/>
      <c r="F105" s="48"/>
      <c r="G105" s="48"/>
      <c r="H105" s="48"/>
      <c r="I105" s="48"/>
      <c r="J105" s="6"/>
      <c r="K105" s="6"/>
      <c r="L105" s="6"/>
      <c r="M105" s="7"/>
    </row>
    <row r="106" spans="2:13" s="8" customFormat="1" ht="18" customHeight="1" x14ac:dyDescent="0.2">
      <c r="B106" s="22"/>
      <c r="C106" s="20"/>
      <c r="D106" s="20"/>
      <c r="E106" s="39"/>
      <c r="F106" s="39"/>
      <c r="G106" s="39"/>
      <c r="H106" s="39"/>
      <c r="I106" s="39"/>
      <c r="J106" s="6"/>
      <c r="K106" s="6"/>
      <c r="L106" s="6"/>
      <c r="M106" s="7"/>
    </row>
    <row r="107" spans="2:13" ht="18" customHeight="1" x14ac:dyDescent="0.2">
      <c r="B107" s="173" t="s">
        <v>16</v>
      </c>
      <c r="C107" s="174"/>
      <c r="D107" s="174"/>
      <c r="E107" s="174"/>
      <c r="F107" s="174"/>
      <c r="G107" s="174"/>
      <c r="H107" s="174"/>
      <c r="I107" s="174"/>
      <c r="J107" s="174"/>
      <c r="K107" s="174"/>
      <c r="L107" s="174"/>
      <c r="M107" s="175"/>
    </row>
    <row r="108" spans="2:13" ht="18" customHeight="1" x14ac:dyDescent="0.2">
      <c r="B108" s="35"/>
      <c r="C108" s="28"/>
      <c r="D108" s="28"/>
      <c r="E108" s="28"/>
      <c r="F108" s="28"/>
      <c r="G108" s="28"/>
      <c r="H108" s="28"/>
      <c r="I108" s="28"/>
      <c r="J108" s="28"/>
      <c r="K108" s="28"/>
      <c r="L108" s="28"/>
      <c r="M108" s="29"/>
    </row>
    <row r="109" spans="2:13" ht="18" customHeight="1" x14ac:dyDescent="0.2">
      <c r="B109" s="35" t="s">
        <v>110</v>
      </c>
      <c r="C109" s="28"/>
      <c r="D109" s="28"/>
      <c r="E109" s="28"/>
      <c r="F109" s="28"/>
      <c r="G109" s="28"/>
      <c r="H109" s="28"/>
      <c r="I109" s="28"/>
      <c r="J109" s="28"/>
      <c r="K109" s="28"/>
      <c r="L109" s="28"/>
      <c r="M109" s="29"/>
    </row>
    <row r="110" spans="2:13" ht="18" customHeight="1" x14ac:dyDescent="0.2">
      <c r="B110" s="35" t="s">
        <v>111</v>
      </c>
      <c r="C110" s="28"/>
      <c r="D110" s="28"/>
      <c r="E110" s="28"/>
      <c r="F110" s="28"/>
      <c r="G110" s="28"/>
      <c r="H110" s="28"/>
      <c r="I110" s="28"/>
      <c r="J110" s="28"/>
      <c r="K110" s="28"/>
      <c r="L110" s="28"/>
      <c r="M110" s="29"/>
    </row>
    <row r="111" spans="2:13" ht="18" customHeight="1" x14ac:dyDescent="0.2">
      <c r="B111" s="35"/>
      <c r="C111" s="28"/>
      <c r="D111" s="28"/>
      <c r="E111" s="28"/>
      <c r="F111" s="28"/>
      <c r="G111" s="28"/>
      <c r="H111" s="28"/>
      <c r="I111" s="28"/>
      <c r="J111" s="28"/>
      <c r="K111" s="28"/>
      <c r="L111" s="28"/>
      <c r="M111" s="29"/>
    </row>
    <row r="112" spans="2:13" ht="18" customHeight="1" x14ac:dyDescent="0.2">
      <c r="B112" s="1" t="s">
        <v>114</v>
      </c>
      <c r="C112" s="28"/>
      <c r="D112" s="28"/>
      <c r="E112" s="28"/>
      <c r="F112" s="28"/>
      <c r="G112" s="28"/>
      <c r="H112" s="28"/>
      <c r="I112" s="28"/>
      <c r="J112" s="28"/>
      <c r="K112" s="28"/>
      <c r="L112" s="28"/>
      <c r="M112" s="29"/>
    </row>
    <row r="113" spans="2:13" ht="18" customHeight="1" x14ac:dyDescent="0.2">
      <c r="B113" s="1" t="s">
        <v>115</v>
      </c>
      <c r="C113" s="28"/>
      <c r="D113" s="28"/>
      <c r="E113" s="28"/>
      <c r="F113" s="28"/>
      <c r="G113" s="28"/>
      <c r="H113" s="28"/>
      <c r="I113" s="28"/>
      <c r="J113" s="28"/>
      <c r="K113" s="28"/>
      <c r="L113" s="28"/>
      <c r="M113" s="29"/>
    </row>
    <row r="114" spans="2:13" ht="18" customHeight="1" x14ac:dyDescent="0.2">
      <c r="B114" s="67"/>
      <c r="C114" s="28"/>
      <c r="D114" s="28"/>
      <c r="E114" s="28"/>
      <c r="F114" s="28"/>
      <c r="G114" s="28"/>
      <c r="H114" s="28"/>
      <c r="I114" s="28"/>
      <c r="J114" s="28"/>
      <c r="K114" s="28"/>
      <c r="L114" s="28"/>
      <c r="M114" s="29"/>
    </row>
    <row r="115" spans="2:13" ht="18" customHeight="1" x14ac:dyDescent="0.2">
      <c r="B115" s="1" t="s">
        <v>112</v>
      </c>
      <c r="C115" s="28"/>
      <c r="D115" s="28"/>
      <c r="E115" s="28"/>
      <c r="F115" s="28"/>
      <c r="G115" s="28"/>
      <c r="H115" s="28"/>
      <c r="I115" s="28"/>
      <c r="J115" s="28"/>
      <c r="K115" s="28"/>
      <c r="L115" s="28"/>
      <c r="M115" s="29"/>
    </row>
    <row r="116" spans="2:13" ht="18" customHeight="1" x14ac:dyDescent="0.2">
      <c r="B116" s="1" t="s">
        <v>113</v>
      </c>
      <c r="C116" s="28"/>
      <c r="D116" s="28"/>
      <c r="E116" s="28"/>
      <c r="F116" s="28"/>
      <c r="G116" s="28"/>
      <c r="H116" s="28"/>
      <c r="I116" s="28"/>
      <c r="J116" s="28"/>
      <c r="K116" s="28"/>
      <c r="L116" s="28"/>
      <c r="M116" s="29"/>
    </row>
    <row r="117" spans="2:13" ht="18" customHeight="1" x14ac:dyDescent="0.2">
      <c r="C117" s="35"/>
      <c r="D117" s="28"/>
      <c r="E117" s="28"/>
      <c r="F117" s="28"/>
      <c r="G117" s="28"/>
      <c r="H117" s="28"/>
      <c r="I117" s="28"/>
      <c r="J117" s="28"/>
      <c r="K117" s="28"/>
      <c r="L117" s="28"/>
      <c r="M117" s="29"/>
    </row>
    <row r="118" spans="2:13" ht="18" customHeight="1" x14ac:dyDescent="0.2">
      <c r="C118" s="28"/>
      <c r="D118" s="28"/>
      <c r="E118" s="28"/>
      <c r="F118" s="28"/>
      <c r="G118" s="28"/>
      <c r="H118" s="28"/>
      <c r="I118" s="28"/>
      <c r="J118" s="28"/>
      <c r="K118" s="28"/>
      <c r="L118" s="28"/>
      <c r="M118" s="29"/>
    </row>
    <row r="119" spans="2:13" ht="18" customHeight="1" x14ac:dyDescent="0.2">
      <c r="B119" s="34" t="s">
        <v>116</v>
      </c>
      <c r="C119" s="55"/>
      <c r="D119" s="55"/>
      <c r="E119" s="55"/>
      <c r="F119" s="55"/>
      <c r="G119" s="55"/>
      <c r="H119" s="55"/>
      <c r="I119" s="55"/>
      <c r="J119" s="55"/>
      <c r="K119" s="55"/>
      <c r="L119" s="55"/>
      <c r="M119" s="56"/>
    </row>
    <row r="120" spans="2:13" ht="18" customHeight="1" x14ac:dyDescent="0.2">
      <c r="B120" s="22"/>
      <c r="C120" s="48"/>
      <c r="D120" s="48"/>
      <c r="E120" s="48"/>
      <c r="F120" s="48"/>
      <c r="G120" s="48"/>
      <c r="H120" s="48"/>
      <c r="I120" s="48"/>
      <c r="J120" s="48"/>
      <c r="K120" s="48"/>
      <c r="L120" s="48"/>
      <c r="M120" s="49"/>
    </row>
    <row r="121" spans="2:13" ht="18" customHeight="1" x14ac:dyDescent="0.2">
      <c r="B121" s="38" t="s">
        <v>254</v>
      </c>
      <c r="C121" s="48"/>
      <c r="D121" s="48"/>
      <c r="E121" s="48"/>
      <c r="F121" s="48"/>
      <c r="G121" s="48"/>
      <c r="H121" s="48"/>
      <c r="I121" s="48"/>
      <c r="J121" s="48"/>
      <c r="K121" s="48"/>
      <c r="L121" s="48"/>
      <c r="M121" s="49"/>
    </row>
    <row r="122" spans="2:13" ht="18" customHeight="1" x14ac:dyDescent="0.2">
      <c r="B122" s="22"/>
      <c r="C122" s="48"/>
      <c r="D122" s="48"/>
      <c r="E122" s="48"/>
      <c r="F122" s="48"/>
      <c r="G122" s="48"/>
      <c r="H122" s="48"/>
      <c r="I122" s="48"/>
      <c r="J122" s="48"/>
      <c r="K122" s="48"/>
      <c r="L122" s="48"/>
      <c r="M122" s="49"/>
    </row>
    <row r="123" spans="2:13" ht="18" customHeight="1" x14ac:dyDescent="0.2">
      <c r="B123" s="22" t="s">
        <v>253</v>
      </c>
      <c r="C123" s="48"/>
      <c r="D123" s="48"/>
      <c r="E123" s="48"/>
      <c r="F123" s="48"/>
      <c r="G123" s="48"/>
      <c r="H123" s="48"/>
      <c r="I123" s="48"/>
      <c r="J123" s="48"/>
      <c r="K123" s="48"/>
      <c r="L123" s="48"/>
      <c r="M123" s="49"/>
    </row>
    <row r="124" spans="2:13" ht="18" customHeight="1" x14ac:dyDescent="0.2">
      <c r="B124" s="22"/>
      <c r="C124" s="48"/>
      <c r="D124" s="48"/>
      <c r="E124" s="48"/>
      <c r="F124" s="48"/>
      <c r="G124" s="48"/>
      <c r="H124" s="48"/>
      <c r="I124" s="48"/>
      <c r="J124" s="48"/>
      <c r="K124" s="48"/>
      <c r="L124" s="48"/>
      <c r="M124" s="49"/>
    </row>
    <row r="125" spans="2:13" ht="18" customHeight="1" x14ac:dyDescent="0.2">
      <c r="B125" s="38" t="s">
        <v>120</v>
      </c>
      <c r="C125" s="48"/>
      <c r="D125" s="48"/>
      <c r="E125" s="48"/>
      <c r="F125" s="48"/>
      <c r="G125" s="48"/>
      <c r="H125" s="48"/>
      <c r="I125" s="48"/>
      <c r="J125" s="48"/>
      <c r="K125" s="48"/>
      <c r="L125" s="48"/>
      <c r="M125" s="49"/>
    </row>
    <row r="126" spans="2:13" ht="18" customHeight="1" x14ac:dyDescent="0.2">
      <c r="B126" s="22" t="s">
        <v>126</v>
      </c>
      <c r="C126" s="48"/>
      <c r="D126" s="48"/>
      <c r="E126" s="48"/>
      <c r="F126" s="48"/>
      <c r="G126" s="48"/>
      <c r="H126" s="48"/>
      <c r="I126" s="48"/>
      <c r="J126" s="48"/>
      <c r="K126" s="48"/>
      <c r="L126" s="48"/>
      <c r="M126" s="49"/>
    </row>
    <row r="127" spans="2:13" ht="18" customHeight="1" x14ac:dyDescent="0.2">
      <c r="B127" s="22" t="s">
        <v>121</v>
      </c>
      <c r="C127" s="48"/>
      <c r="D127" s="48"/>
      <c r="E127" s="48"/>
      <c r="F127" s="48"/>
      <c r="G127" s="48"/>
      <c r="H127" s="48"/>
      <c r="I127" s="48"/>
      <c r="J127" s="48"/>
      <c r="K127" s="48"/>
      <c r="L127" s="48"/>
      <c r="M127" s="49"/>
    </row>
    <row r="128" spans="2:13" ht="18" customHeight="1" x14ac:dyDescent="0.2">
      <c r="B128" s="22"/>
      <c r="C128" s="48"/>
      <c r="D128" s="48"/>
      <c r="E128" s="48"/>
      <c r="F128" s="48"/>
      <c r="G128" s="48"/>
      <c r="H128" s="48"/>
      <c r="I128" s="48"/>
      <c r="J128" s="48"/>
      <c r="K128" s="48"/>
      <c r="L128" s="48"/>
      <c r="M128" s="49"/>
    </row>
    <row r="129" spans="2:13" ht="18" customHeight="1" x14ac:dyDescent="0.2">
      <c r="B129" s="22" t="s">
        <v>122</v>
      </c>
      <c r="C129" s="48"/>
      <c r="D129" s="48"/>
      <c r="E129" s="48"/>
      <c r="F129" s="48"/>
      <c r="G129" s="48"/>
      <c r="H129" s="48"/>
      <c r="I129" s="48"/>
      <c r="J129" s="48"/>
      <c r="K129" s="48"/>
      <c r="L129" s="48"/>
      <c r="M129" s="49"/>
    </row>
    <row r="130" spans="2:13" ht="18" customHeight="1" x14ac:dyDescent="0.2">
      <c r="B130" s="22" t="s">
        <v>123</v>
      </c>
      <c r="C130" s="48"/>
      <c r="D130" s="48"/>
      <c r="E130" s="48"/>
      <c r="F130" s="48"/>
      <c r="G130" s="48"/>
      <c r="H130" s="48"/>
      <c r="I130" s="48"/>
      <c r="J130" s="48"/>
      <c r="K130" s="48"/>
      <c r="L130" s="48"/>
      <c r="M130" s="49"/>
    </row>
    <row r="131" spans="2:13" ht="18" customHeight="1" x14ac:dyDescent="0.2">
      <c r="B131" s="22" t="s">
        <v>124</v>
      </c>
      <c r="C131" s="48"/>
      <c r="D131" s="48"/>
      <c r="E131" s="48"/>
      <c r="F131" s="48"/>
      <c r="G131" s="48"/>
      <c r="H131" s="48"/>
      <c r="I131" s="48"/>
      <c r="J131" s="48"/>
      <c r="K131" s="48"/>
      <c r="L131" s="48"/>
      <c r="M131" s="49"/>
    </row>
    <row r="132" spans="2:13" ht="18" customHeight="1" x14ac:dyDescent="0.2">
      <c r="B132" s="22"/>
      <c r="C132" s="48"/>
      <c r="D132" s="48"/>
      <c r="E132" s="48"/>
      <c r="F132" s="48"/>
      <c r="G132" s="48"/>
      <c r="H132" s="48"/>
      <c r="I132" s="48"/>
      <c r="J132" s="48"/>
      <c r="K132" s="48"/>
      <c r="L132" s="48"/>
      <c r="M132" s="49"/>
    </row>
    <row r="133" spans="2:13" ht="18" customHeight="1" x14ac:dyDescent="0.2">
      <c r="B133" s="22" t="s">
        <v>127</v>
      </c>
      <c r="C133" s="48"/>
      <c r="D133" s="48"/>
      <c r="E133" s="48"/>
      <c r="F133" s="48"/>
      <c r="G133" s="48"/>
      <c r="H133" s="48"/>
      <c r="I133" s="48"/>
      <c r="J133" s="48"/>
      <c r="K133" s="48"/>
      <c r="L133" s="48"/>
      <c r="M133" s="49"/>
    </row>
    <row r="134" spans="2:13" ht="18" customHeight="1" x14ac:dyDescent="0.2">
      <c r="B134" s="22" t="s">
        <v>128</v>
      </c>
      <c r="C134" s="48"/>
      <c r="D134" s="48"/>
      <c r="E134" s="48"/>
      <c r="F134" s="48"/>
      <c r="G134" s="48"/>
      <c r="H134" s="48"/>
      <c r="I134" s="48"/>
      <c r="J134" s="48"/>
      <c r="K134" s="48"/>
      <c r="L134" s="48"/>
      <c r="M134" s="49"/>
    </row>
    <row r="135" spans="2:13" ht="18" customHeight="1" x14ac:dyDescent="0.2">
      <c r="B135" s="22" t="s">
        <v>129</v>
      </c>
      <c r="C135" s="48"/>
      <c r="D135" s="48"/>
      <c r="E135" s="48"/>
      <c r="F135" s="48"/>
      <c r="G135" s="48"/>
      <c r="H135" s="48"/>
      <c r="I135" s="48"/>
      <c r="J135" s="48"/>
      <c r="K135" s="48"/>
      <c r="L135" s="48"/>
      <c r="M135" s="49"/>
    </row>
    <row r="136" spans="2:13" ht="18" customHeight="1" x14ac:dyDescent="0.2">
      <c r="B136" s="22" t="s">
        <v>130</v>
      </c>
      <c r="C136" s="48"/>
      <c r="D136" s="48"/>
      <c r="E136" s="48"/>
      <c r="F136" s="48"/>
      <c r="G136" s="48"/>
      <c r="H136" s="48"/>
      <c r="I136" s="48"/>
      <c r="J136" s="48"/>
      <c r="K136" s="48"/>
      <c r="L136" s="48"/>
      <c r="M136" s="49"/>
    </row>
    <row r="137" spans="2:13" ht="18" customHeight="1" x14ac:dyDescent="0.2">
      <c r="B137" s="22"/>
      <c r="C137" s="48"/>
      <c r="D137" s="48"/>
      <c r="E137" s="48"/>
      <c r="F137" s="48"/>
      <c r="G137" s="48"/>
      <c r="H137" s="48"/>
      <c r="I137" s="48"/>
      <c r="J137" s="48"/>
      <c r="K137" s="48"/>
      <c r="L137" s="48"/>
      <c r="M137" s="49"/>
    </row>
    <row r="138" spans="2:13" ht="18" customHeight="1" x14ac:dyDescent="0.2">
      <c r="B138" s="38" t="s">
        <v>125</v>
      </c>
      <c r="C138" s="48"/>
      <c r="D138" s="48"/>
      <c r="E138" s="48"/>
      <c r="F138" s="48"/>
      <c r="G138" s="48"/>
      <c r="H138" s="20" t="s">
        <v>117</v>
      </c>
      <c r="I138" s="48"/>
      <c r="J138" s="48"/>
      <c r="K138" s="48"/>
      <c r="L138" s="48"/>
      <c r="M138" s="49"/>
    </row>
    <row r="139" spans="2:13" ht="18" customHeight="1" x14ac:dyDescent="0.2">
      <c r="B139" s="22" t="s">
        <v>149</v>
      </c>
      <c r="C139" s="48"/>
      <c r="D139" s="48"/>
      <c r="E139" s="48"/>
      <c r="F139" s="48"/>
      <c r="G139" s="48"/>
      <c r="H139" s="103" t="s">
        <v>85</v>
      </c>
      <c r="I139" s="103" t="s">
        <v>118</v>
      </c>
      <c r="J139" s="103" t="s">
        <v>119</v>
      </c>
      <c r="K139" s="48"/>
      <c r="L139" s="48"/>
      <c r="M139" s="49"/>
    </row>
    <row r="140" spans="2:13" ht="18" customHeight="1" x14ac:dyDescent="0.2">
      <c r="B140" s="22"/>
      <c r="C140" s="48"/>
      <c r="D140" s="48"/>
      <c r="E140" s="48"/>
      <c r="F140" s="48"/>
      <c r="G140" s="48"/>
      <c r="H140" s="41">
        <v>2015</v>
      </c>
      <c r="I140" s="100">
        <v>0.193</v>
      </c>
      <c r="J140" s="100">
        <v>0.77700000000000002</v>
      </c>
      <c r="K140" s="48"/>
      <c r="L140" s="48"/>
      <c r="M140" s="49"/>
    </row>
    <row r="141" spans="2:13" ht="18" customHeight="1" x14ac:dyDescent="0.2">
      <c r="B141" s="22" t="s">
        <v>132</v>
      </c>
      <c r="C141" s="48"/>
      <c r="D141" s="48"/>
      <c r="E141" s="48"/>
      <c r="F141" s="48"/>
      <c r="G141" s="48"/>
      <c r="H141" s="41">
        <v>2016</v>
      </c>
      <c r="I141" s="100">
        <v>0.25900000000000001</v>
      </c>
      <c r="J141" s="100">
        <v>0.8054</v>
      </c>
      <c r="K141" s="48"/>
      <c r="L141" s="48"/>
      <c r="M141" s="49"/>
    </row>
    <row r="142" spans="2:13" ht="18" customHeight="1" x14ac:dyDescent="0.2">
      <c r="B142" s="22" t="s">
        <v>131</v>
      </c>
      <c r="C142" s="48"/>
      <c r="D142" s="48"/>
      <c r="E142" s="48"/>
      <c r="F142" s="48"/>
      <c r="G142" s="48"/>
      <c r="H142" s="102">
        <v>2017</v>
      </c>
      <c r="I142" s="101">
        <v>8.7999999999999995E-2</v>
      </c>
      <c r="J142" s="101">
        <v>0.83979999999999999</v>
      </c>
      <c r="K142" s="48"/>
      <c r="L142" s="48"/>
      <c r="M142" s="49"/>
    </row>
    <row r="143" spans="2:13" ht="18" customHeight="1" x14ac:dyDescent="0.2">
      <c r="B143" s="22"/>
      <c r="C143" s="48"/>
      <c r="D143" s="48"/>
      <c r="E143" s="48"/>
      <c r="F143" s="48"/>
      <c r="G143" s="48"/>
      <c r="H143" s="48"/>
      <c r="I143" s="48"/>
      <c r="J143" s="48"/>
      <c r="K143" s="48"/>
      <c r="L143" s="48"/>
      <c r="M143" s="49"/>
    </row>
    <row r="144" spans="2:13" ht="18" customHeight="1" x14ac:dyDescent="0.2">
      <c r="B144" s="22" t="s">
        <v>133</v>
      </c>
      <c r="C144" s="48"/>
      <c r="D144" s="48"/>
      <c r="E144" s="48"/>
      <c r="F144" s="48"/>
      <c r="G144" s="48"/>
      <c r="H144" s="20" t="s">
        <v>138</v>
      </c>
      <c r="I144" s="48"/>
      <c r="J144" s="48"/>
      <c r="K144" s="48"/>
      <c r="L144" s="48"/>
      <c r="M144" s="49"/>
    </row>
    <row r="145" spans="2:13" ht="18" customHeight="1" x14ac:dyDescent="0.2">
      <c r="B145" s="22" t="s">
        <v>135</v>
      </c>
      <c r="C145" s="48"/>
      <c r="D145" s="48"/>
      <c r="E145" s="48"/>
      <c r="F145" s="48"/>
      <c r="G145" s="48"/>
      <c r="H145" s="105"/>
      <c r="I145" s="105" t="s">
        <v>141</v>
      </c>
      <c r="J145" s="105" t="s">
        <v>144</v>
      </c>
      <c r="K145" s="105"/>
      <c r="L145" s="105"/>
      <c r="M145" s="49"/>
    </row>
    <row r="146" spans="2:13" ht="18" customHeight="1" x14ac:dyDescent="0.2">
      <c r="B146" s="22" t="s">
        <v>134</v>
      </c>
      <c r="C146" s="48"/>
      <c r="D146" s="48"/>
      <c r="E146" s="48"/>
      <c r="F146" s="48"/>
      <c r="G146" s="48"/>
      <c r="H146" s="48" t="s">
        <v>139</v>
      </c>
      <c r="I146" s="48" t="s">
        <v>142</v>
      </c>
      <c r="J146" s="20" t="s">
        <v>145</v>
      </c>
      <c r="K146" s="48"/>
      <c r="L146" s="48"/>
      <c r="M146" s="49"/>
    </row>
    <row r="147" spans="2:13" ht="18" customHeight="1" x14ac:dyDescent="0.2">
      <c r="B147" s="22" t="s">
        <v>136</v>
      </c>
      <c r="C147" s="48"/>
      <c r="D147" s="48"/>
      <c r="E147" s="48"/>
      <c r="F147" s="48"/>
      <c r="G147" s="48"/>
      <c r="H147" s="69" t="s">
        <v>140</v>
      </c>
      <c r="I147" s="69" t="s">
        <v>143</v>
      </c>
      <c r="J147" s="53" t="s">
        <v>146</v>
      </c>
      <c r="K147" s="69"/>
      <c r="L147" s="69"/>
      <c r="M147" s="49"/>
    </row>
    <row r="148" spans="2:13" ht="18" customHeight="1" x14ac:dyDescent="0.2">
      <c r="B148" s="22" t="s">
        <v>137</v>
      </c>
      <c r="C148" s="48"/>
      <c r="D148" s="48"/>
      <c r="E148" s="48"/>
      <c r="F148" s="48"/>
      <c r="G148" s="48"/>
      <c r="H148" s="48"/>
      <c r="I148" s="48"/>
      <c r="J148" s="48"/>
      <c r="K148" s="48"/>
      <c r="L148" s="48"/>
      <c r="M148" s="49"/>
    </row>
    <row r="149" spans="2:13" ht="18" customHeight="1" x14ac:dyDescent="0.2">
      <c r="B149" s="22" t="s">
        <v>147</v>
      </c>
      <c r="C149" s="48"/>
      <c r="D149" s="48"/>
      <c r="E149" s="48"/>
      <c r="F149" s="48"/>
      <c r="G149" s="48"/>
      <c r="H149" s="48"/>
      <c r="I149" s="48"/>
      <c r="J149" s="48"/>
      <c r="K149" s="48"/>
      <c r="L149" s="48"/>
      <c r="M149" s="49"/>
    </row>
    <row r="150" spans="2:13" ht="18" customHeight="1" x14ac:dyDescent="0.2">
      <c r="B150" s="22" t="s">
        <v>148</v>
      </c>
      <c r="C150" s="48"/>
      <c r="D150" s="48"/>
      <c r="E150" s="48"/>
      <c r="F150" s="48"/>
      <c r="G150" s="48"/>
      <c r="H150" s="48"/>
      <c r="I150" s="48"/>
      <c r="J150" s="48"/>
      <c r="K150" s="48"/>
      <c r="L150" s="48"/>
      <c r="M150" s="49"/>
    </row>
    <row r="151" spans="2:13" ht="18" customHeight="1" x14ac:dyDescent="0.2">
      <c r="B151" s="22"/>
      <c r="C151" s="48"/>
      <c r="D151" s="48"/>
      <c r="E151" s="48"/>
      <c r="F151" s="48"/>
      <c r="G151" s="48"/>
      <c r="H151" s="48"/>
      <c r="I151" s="48"/>
      <c r="J151" s="48"/>
      <c r="K151" s="48"/>
      <c r="L151" s="48"/>
      <c r="M151" s="49"/>
    </row>
    <row r="152" spans="2:13" ht="18" customHeight="1" x14ac:dyDescent="0.2">
      <c r="B152" s="38" t="s">
        <v>252</v>
      </c>
      <c r="C152" s="48"/>
      <c r="D152" s="48"/>
      <c r="E152" s="48"/>
      <c r="F152" s="48"/>
      <c r="G152" s="48"/>
      <c r="H152" s="48"/>
      <c r="I152" s="48"/>
      <c r="J152" s="48"/>
      <c r="K152" s="48"/>
      <c r="L152" s="48"/>
      <c r="M152" s="49"/>
    </row>
    <row r="153" spans="2:13" ht="18" customHeight="1" x14ac:dyDescent="0.2">
      <c r="B153" s="22"/>
      <c r="C153" s="48"/>
      <c r="D153" s="48"/>
      <c r="E153" s="48"/>
      <c r="F153" s="48"/>
      <c r="G153" s="48"/>
      <c r="H153" s="48"/>
      <c r="I153" s="48"/>
      <c r="J153" s="48"/>
      <c r="K153" s="48"/>
      <c r="L153" s="48"/>
      <c r="M153" s="49"/>
    </row>
    <row r="154" spans="2:13" ht="18" customHeight="1" x14ac:dyDescent="0.2">
      <c r="B154" s="22" t="s">
        <v>256</v>
      </c>
      <c r="C154" s="48"/>
      <c r="D154" s="48"/>
      <c r="E154" s="48"/>
      <c r="F154" s="48"/>
      <c r="G154" s="48"/>
      <c r="H154" s="20" t="s">
        <v>258</v>
      </c>
      <c r="I154" s="48"/>
      <c r="J154" s="48"/>
      <c r="K154" s="48"/>
      <c r="L154" s="48"/>
      <c r="M154" s="49"/>
    </row>
    <row r="155" spans="2:13" ht="18" customHeight="1" x14ac:dyDescent="0.2">
      <c r="B155" s="22" t="s">
        <v>257</v>
      </c>
      <c r="C155" s="48"/>
      <c r="D155" s="48"/>
      <c r="E155" s="48"/>
      <c r="F155" s="48"/>
      <c r="G155" s="48"/>
      <c r="H155" s="48"/>
      <c r="I155" s="48"/>
      <c r="J155" s="48"/>
      <c r="K155" s="48"/>
      <c r="L155" s="48"/>
      <c r="M155" s="49"/>
    </row>
    <row r="156" spans="2:13" ht="18" customHeight="1" x14ac:dyDescent="0.2">
      <c r="B156" s="22" t="s">
        <v>263</v>
      </c>
      <c r="C156" s="48"/>
      <c r="D156" s="48"/>
      <c r="E156" s="48"/>
      <c r="F156" s="48"/>
      <c r="G156" s="48"/>
      <c r="H156" s="48"/>
      <c r="I156" s="48"/>
      <c r="J156" s="48"/>
      <c r="K156" s="48"/>
      <c r="L156" s="48"/>
      <c r="M156" s="49"/>
    </row>
    <row r="157" spans="2:13" ht="18" customHeight="1" x14ac:dyDescent="0.2">
      <c r="B157" s="22" t="s">
        <v>262</v>
      </c>
      <c r="C157" s="48"/>
      <c r="D157" s="48"/>
      <c r="E157" s="48"/>
      <c r="F157" s="48"/>
      <c r="G157" s="48"/>
      <c r="H157" s="48"/>
      <c r="I157" s="48"/>
      <c r="J157" s="48"/>
      <c r="K157" s="48"/>
      <c r="L157" s="48"/>
      <c r="M157" s="49"/>
    </row>
    <row r="158" spans="2:13" ht="18" customHeight="1" x14ac:dyDescent="0.2">
      <c r="B158" s="136" t="s">
        <v>259</v>
      </c>
      <c r="C158" s="48"/>
      <c r="D158" s="48"/>
      <c r="E158" s="48"/>
      <c r="F158" s="48"/>
      <c r="G158" s="48"/>
      <c r="H158" s="48"/>
      <c r="I158" s="48"/>
      <c r="J158" s="48"/>
      <c r="K158" s="48"/>
      <c r="L158" s="48"/>
      <c r="M158" s="49"/>
    </row>
    <row r="159" spans="2:13" ht="18" customHeight="1" x14ac:dyDescent="0.2">
      <c r="B159" s="136" t="s">
        <v>260</v>
      </c>
      <c r="C159" s="48"/>
      <c r="D159" s="48"/>
      <c r="E159" s="48"/>
      <c r="F159" s="48"/>
      <c r="G159" s="48"/>
      <c r="H159" s="48"/>
      <c r="I159" s="48"/>
      <c r="J159" s="48"/>
      <c r="K159" s="48"/>
      <c r="L159" s="48"/>
      <c r="M159" s="49"/>
    </row>
    <row r="160" spans="2:13" ht="18" customHeight="1" x14ac:dyDescent="0.2">
      <c r="B160" s="22"/>
      <c r="C160" s="48"/>
      <c r="D160" s="48"/>
      <c r="E160" s="48"/>
      <c r="F160" s="48"/>
      <c r="G160" s="48"/>
      <c r="H160" s="48"/>
      <c r="I160" s="48"/>
      <c r="J160" s="48"/>
      <c r="K160" s="48"/>
      <c r="L160" s="48"/>
      <c r="M160" s="49"/>
    </row>
    <row r="161" spans="2:13" ht="18" customHeight="1" x14ac:dyDescent="0.2">
      <c r="B161" s="22"/>
      <c r="C161" s="48"/>
      <c r="D161" s="48"/>
      <c r="E161" s="48"/>
      <c r="F161" s="48"/>
      <c r="G161" s="48"/>
      <c r="H161" s="48"/>
      <c r="I161" s="48"/>
      <c r="J161" s="48"/>
      <c r="K161" s="48"/>
      <c r="L161" s="48"/>
      <c r="M161" s="49"/>
    </row>
    <row r="162" spans="2:13" ht="18" customHeight="1" x14ac:dyDescent="0.2">
      <c r="B162" s="22"/>
      <c r="C162" s="48"/>
      <c r="D162" s="48"/>
      <c r="E162" s="48"/>
      <c r="F162" s="48"/>
      <c r="G162" s="48"/>
      <c r="H162" s="48"/>
      <c r="I162" s="48"/>
      <c r="J162" s="48"/>
      <c r="K162" s="48"/>
      <c r="L162" s="48"/>
      <c r="M162" s="49"/>
    </row>
    <row r="163" spans="2:13" ht="18" customHeight="1" x14ac:dyDescent="0.2">
      <c r="B163" s="22"/>
      <c r="C163" s="48"/>
      <c r="D163" s="48"/>
      <c r="E163" s="48"/>
      <c r="F163" s="48"/>
      <c r="G163" s="48"/>
      <c r="H163" s="48"/>
      <c r="I163" s="48"/>
      <c r="J163" s="48"/>
      <c r="K163" s="48"/>
      <c r="L163" s="48"/>
      <c r="M163" s="49"/>
    </row>
    <row r="164" spans="2:13" ht="18" customHeight="1" x14ac:dyDescent="0.2">
      <c r="B164" s="22"/>
      <c r="C164" s="48"/>
      <c r="D164" s="48"/>
      <c r="E164" s="48"/>
      <c r="F164" s="48"/>
      <c r="G164" s="48"/>
      <c r="H164" s="48"/>
      <c r="I164" s="48"/>
      <c r="J164" s="48"/>
      <c r="K164" s="48"/>
      <c r="L164" s="48"/>
      <c r="M164" s="49"/>
    </row>
    <row r="165" spans="2:13" ht="18" customHeight="1" x14ac:dyDescent="0.2">
      <c r="B165" s="22"/>
      <c r="C165" s="48"/>
      <c r="D165" s="48"/>
      <c r="E165" s="48"/>
      <c r="F165" s="48"/>
      <c r="G165" s="48"/>
      <c r="H165" s="48"/>
      <c r="I165" s="48"/>
      <c r="J165" s="48"/>
      <c r="K165" s="48"/>
      <c r="L165" s="48"/>
      <c r="M165" s="49"/>
    </row>
    <row r="166" spans="2:13" ht="18" customHeight="1" x14ac:dyDescent="0.2">
      <c r="B166" s="22"/>
      <c r="C166" s="48"/>
      <c r="D166" s="48"/>
      <c r="E166" s="48"/>
      <c r="F166" s="48"/>
      <c r="G166" s="48"/>
      <c r="H166" s="48"/>
      <c r="I166" s="48"/>
      <c r="J166" s="48"/>
      <c r="K166" s="48"/>
      <c r="L166" s="48"/>
      <c r="M166" s="49"/>
    </row>
    <row r="167" spans="2:13" ht="18" customHeight="1" x14ac:dyDescent="0.2">
      <c r="B167" s="22"/>
      <c r="C167" s="48"/>
      <c r="D167" s="48"/>
      <c r="E167" s="48"/>
      <c r="F167" s="48"/>
      <c r="G167" s="48"/>
      <c r="H167" s="48"/>
      <c r="I167" s="48"/>
      <c r="J167" s="48"/>
      <c r="K167" s="48"/>
      <c r="L167" s="48"/>
      <c r="M167" s="49"/>
    </row>
    <row r="168" spans="2:13" ht="18" customHeight="1" x14ac:dyDescent="0.2">
      <c r="B168" s="137" t="s">
        <v>261</v>
      </c>
      <c r="C168" s="48"/>
      <c r="D168" s="48"/>
      <c r="E168" s="48"/>
      <c r="F168" s="48"/>
      <c r="G168" s="48"/>
      <c r="H168" s="48"/>
      <c r="I168" s="48"/>
      <c r="J168" s="48"/>
      <c r="K168" s="48"/>
      <c r="L168" s="48"/>
      <c r="M168" s="49"/>
    </row>
    <row r="169" spans="2:13" ht="18" customHeight="1" x14ac:dyDescent="0.2">
      <c r="B169" s="22"/>
      <c r="C169" s="48"/>
      <c r="D169" s="48"/>
      <c r="E169" s="48"/>
      <c r="F169" s="48"/>
      <c r="G169" s="48"/>
      <c r="H169" s="48"/>
      <c r="I169" s="48"/>
      <c r="J169" s="48"/>
      <c r="K169" s="48"/>
      <c r="L169" s="48"/>
      <c r="M169" s="49"/>
    </row>
    <row r="170" spans="2:13" ht="18" customHeight="1" x14ac:dyDescent="0.2">
      <c r="B170" s="22" t="s">
        <v>269</v>
      </c>
      <c r="C170" s="48"/>
      <c r="D170" s="48"/>
      <c r="E170" s="48"/>
      <c r="F170" s="48"/>
      <c r="G170" s="48"/>
      <c r="H170" s="48"/>
      <c r="I170" s="48"/>
      <c r="J170" s="48"/>
      <c r="K170" s="48"/>
      <c r="L170" s="48"/>
      <c r="M170" s="49"/>
    </row>
    <row r="171" spans="2:13" ht="18" customHeight="1" x14ac:dyDescent="0.2">
      <c r="B171" s="22" t="s">
        <v>265</v>
      </c>
      <c r="C171" s="48"/>
      <c r="D171" s="48"/>
      <c r="E171" s="48"/>
      <c r="F171" s="48"/>
      <c r="G171" s="48"/>
      <c r="H171" s="48"/>
      <c r="I171" s="48"/>
      <c r="J171" s="48"/>
      <c r="K171" s="48"/>
      <c r="L171" s="48"/>
      <c r="M171" s="49"/>
    </row>
    <row r="172" spans="2:13" ht="18" customHeight="1" x14ac:dyDescent="0.2">
      <c r="B172" s="22" t="s">
        <v>266</v>
      </c>
      <c r="C172" s="48"/>
      <c r="D172" s="48"/>
      <c r="E172" s="48"/>
      <c r="F172" s="48"/>
      <c r="G172" s="48"/>
      <c r="H172" s="48"/>
      <c r="I172" s="48"/>
      <c r="J172" s="48"/>
      <c r="K172" s="48"/>
      <c r="L172" s="48"/>
      <c r="M172" s="49"/>
    </row>
    <row r="173" spans="2:13" ht="18" customHeight="1" x14ac:dyDescent="0.2">
      <c r="B173" s="22" t="s">
        <v>267</v>
      </c>
      <c r="C173" s="48"/>
      <c r="D173" s="48"/>
      <c r="E173" s="48"/>
      <c r="F173" s="48"/>
      <c r="G173" s="48"/>
      <c r="H173" s="48"/>
      <c r="I173" s="48"/>
      <c r="J173" s="48"/>
      <c r="K173" s="48"/>
      <c r="L173" s="48"/>
      <c r="M173" s="49"/>
    </row>
    <row r="174" spans="2:13" ht="18" customHeight="1" x14ac:dyDescent="0.2">
      <c r="B174" s="22" t="s">
        <v>268</v>
      </c>
      <c r="C174" s="48"/>
      <c r="D174" s="48"/>
      <c r="E174" s="48"/>
      <c r="F174" s="48"/>
      <c r="G174" s="48"/>
      <c r="H174" s="48"/>
      <c r="I174" s="48"/>
      <c r="J174" s="48"/>
      <c r="K174" s="48"/>
      <c r="L174" s="48"/>
      <c r="M174" s="49"/>
    </row>
    <row r="175" spans="2:13" ht="18" customHeight="1" x14ac:dyDescent="0.2">
      <c r="B175" s="22" t="s">
        <v>264</v>
      </c>
      <c r="C175" s="48"/>
      <c r="D175" s="48"/>
      <c r="E175" s="48"/>
      <c r="F175" s="48"/>
      <c r="G175" s="48"/>
      <c r="H175" s="48"/>
      <c r="I175" s="48"/>
      <c r="J175" s="48"/>
      <c r="K175" s="48"/>
      <c r="L175" s="48"/>
      <c r="M175" s="49"/>
    </row>
    <row r="176" spans="2:13" ht="18" customHeight="1" x14ac:dyDescent="0.2">
      <c r="B176" s="22"/>
      <c r="C176" s="48"/>
      <c r="D176" s="48"/>
      <c r="E176" s="48"/>
      <c r="F176" s="48"/>
      <c r="G176" s="48"/>
      <c r="H176" s="48"/>
      <c r="I176" s="48"/>
      <c r="J176" s="48"/>
      <c r="K176" s="48"/>
      <c r="L176" s="48"/>
      <c r="M176" s="49"/>
    </row>
    <row r="177" spans="2:27" ht="18" customHeight="1" x14ac:dyDescent="0.2">
      <c r="B177" s="2"/>
      <c r="C177" s="33"/>
      <c r="D177" s="33"/>
      <c r="E177" s="33"/>
      <c r="F177" s="33"/>
      <c r="G177" s="33"/>
      <c r="H177" s="3"/>
      <c r="I177" s="3"/>
      <c r="J177" s="3"/>
      <c r="K177" s="3"/>
      <c r="L177" s="3"/>
      <c r="M177" s="4"/>
    </row>
    <row r="178" spans="2:27" ht="18" customHeight="1" x14ac:dyDescent="0.2">
      <c r="B178" s="34" t="s">
        <v>17</v>
      </c>
      <c r="C178" s="55"/>
      <c r="D178" s="55"/>
      <c r="E178" s="55"/>
      <c r="F178" s="55"/>
      <c r="G178" s="55"/>
      <c r="H178" s="55"/>
      <c r="I178" s="55"/>
      <c r="J178" s="55"/>
      <c r="K178" s="55"/>
      <c r="L178" s="55"/>
      <c r="M178" s="56"/>
    </row>
    <row r="179" spans="2:27" ht="18" customHeight="1" x14ac:dyDescent="0.2">
      <c r="B179" s="2"/>
      <c r="C179" s="33"/>
      <c r="D179" s="33"/>
      <c r="E179" s="33"/>
      <c r="F179" s="33"/>
      <c r="G179" s="33"/>
      <c r="H179" s="3"/>
      <c r="I179" s="3"/>
      <c r="J179" s="3"/>
      <c r="K179" s="3"/>
      <c r="L179" s="3"/>
      <c r="M179" s="4"/>
    </row>
    <row r="180" spans="2:27" ht="18" customHeight="1" x14ac:dyDescent="0.2">
      <c r="B180" s="2" t="s">
        <v>235</v>
      </c>
      <c r="C180" s="33"/>
      <c r="D180" s="33"/>
      <c r="E180" s="33"/>
      <c r="F180" s="33"/>
      <c r="G180" s="33"/>
      <c r="H180" s="3"/>
      <c r="I180" s="3"/>
      <c r="J180" s="3"/>
      <c r="K180" s="3"/>
      <c r="L180" s="3"/>
      <c r="M180" s="4"/>
    </row>
    <row r="181" spans="2:27" ht="18" customHeight="1" x14ac:dyDescent="0.2">
      <c r="B181" s="2" t="s">
        <v>234</v>
      </c>
      <c r="C181" s="33"/>
      <c r="D181" s="33"/>
      <c r="E181" s="33"/>
      <c r="F181" s="33"/>
      <c r="G181" s="33"/>
      <c r="H181" s="3"/>
      <c r="I181" s="3"/>
      <c r="J181" s="3"/>
      <c r="K181" s="3"/>
      <c r="L181" s="3"/>
      <c r="M181" s="4"/>
    </row>
    <row r="182" spans="2:27" ht="18" customHeight="1" x14ac:dyDescent="0.2">
      <c r="B182" s="2" t="s">
        <v>236</v>
      </c>
      <c r="C182" s="33"/>
      <c r="D182" s="33"/>
      <c r="E182" s="33"/>
      <c r="F182" s="33"/>
      <c r="G182" s="33"/>
      <c r="H182" s="3"/>
      <c r="I182" s="3"/>
      <c r="J182" s="3"/>
      <c r="K182" s="3"/>
      <c r="L182" s="3"/>
      <c r="M182" s="4"/>
    </row>
    <row r="183" spans="2:27" ht="18" customHeight="1" x14ac:dyDescent="0.2">
      <c r="B183" s="2" t="s">
        <v>237</v>
      </c>
      <c r="C183" s="33"/>
      <c r="D183" s="33"/>
      <c r="E183" s="33"/>
      <c r="F183" s="33"/>
      <c r="G183" s="33"/>
      <c r="H183" s="3"/>
      <c r="I183" s="3"/>
      <c r="J183" s="3"/>
      <c r="K183" s="3"/>
      <c r="L183" s="3"/>
      <c r="M183" s="4"/>
    </row>
    <row r="184" spans="2:27" ht="18" customHeight="1" x14ac:dyDescent="0.2">
      <c r="B184" s="2" t="s">
        <v>247</v>
      </c>
      <c r="C184" s="33"/>
      <c r="D184" s="33"/>
      <c r="E184" s="33"/>
      <c r="F184" s="33"/>
      <c r="G184" s="33"/>
      <c r="H184" s="3"/>
      <c r="I184" s="3"/>
      <c r="J184" s="3"/>
      <c r="K184" s="3"/>
      <c r="L184" s="3"/>
      <c r="M184" s="4"/>
    </row>
    <row r="185" spans="2:27" ht="18" customHeight="1" x14ac:dyDescent="0.2">
      <c r="B185" s="2" t="s">
        <v>238</v>
      </c>
      <c r="C185" s="33"/>
      <c r="D185" s="33"/>
      <c r="E185" s="33"/>
      <c r="F185" s="33"/>
      <c r="G185" s="33"/>
      <c r="H185" s="3"/>
      <c r="I185" s="3"/>
      <c r="J185" s="3"/>
      <c r="K185" s="3"/>
      <c r="L185" s="3"/>
      <c r="M185" s="4"/>
    </row>
    <row r="186" spans="2:27" ht="18" customHeight="1" x14ac:dyDescent="0.2">
      <c r="B186" s="2"/>
      <c r="C186" s="33"/>
      <c r="D186" s="33"/>
      <c r="E186" s="33"/>
      <c r="F186" s="33"/>
      <c r="G186" s="33"/>
      <c r="H186" s="3"/>
      <c r="I186" s="3"/>
      <c r="J186" s="3"/>
      <c r="K186" s="3"/>
      <c r="L186" s="3"/>
      <c r="M186" s="4"/>
    </row>
    <row r="187" spans="2:27" ht="18" customHeight="1" x14ac:dyDescent="0.2">
      <c r="B187" s="2" t="s">
        <v>245</v>
      </c>
      <c r="C187" s="33"/>
      <c r="D187" s="33"/>
      <c r="E187" s="33"/>
      <c r="F187" s="33"/>
      <c r="G187" s="33"/>
      <c r="H187" s="3"/>
      <c r="I187" s="3"/>
      <c r="J187" s="3"/>
      <c r="K187" s="3"/>
      <c r="L187" s="3"/>
      <c r="M187" s="4"/>
    </row>
    <row r="188" spans="2:27" ht="18" customHeight="1" x14ac:dyDescent="0.2">
      <c r="B188" s="133"/>
      <c r="C188" s="134" t="s">
        <v>242</v>
      </c>
      <c r="D188" s="134" t="s">
        <v>243</v>
      </c>
      <c r="E188" s="134" t="s">
        <v>244</v>
      </c>
      <c r="F188" s="33"/>
      <c r="G188" s="33"/>
      <c r="H188" s="3"/>
      <c r="I188" s="3"/>
      <c r="J188" s="3"/>
      <c r="K188" s="3"/>
      <c r="L188" s="3"/>
      <c r="M188" s="4"/>
    </row>
    <row r="189" spans="2:27" ht="18" customHeight="1" x14ac:dyDescent="0.2">
      <c r="B189" s="2" t="s">
        <v>239</v>
      </c>
      <c r="C189" s="33">
        <v>10.24</v>
      </c>
      <c r="D189" s="33">
        <v>5.21</v>
      </c>
      <c r="E189" s="33">
        <v>8.5299999999999994</v>
      </c>
      <c r="F189" s="33"/>
      <c r="G189" s="33"/>
      <c r="H189" s="3"/>
      <c r="I189" s="3"/>
      <c r="J189" s="3"/>
      <c r="K189" s="3"/>
      <c r="L189" s="3"/>
      <c r="M189" s="4"/>
    </row>
    <row r="190" spans="2:27" ht="18" customHeight="1" x14ac:dyDescent="0.2">
      <c r="B190" s="25" t="s">
        <v>246</v>
      </c>
      <c r="C190" s="125">
        <v>40875</v>
      </c>
      <c r="D190" s="125">
        <v>41708</v>
      </c>
      <c r="E190" s="125">
        <v>42068</v>
      </c>
      <c r="F190" s="24"/>
      <c r="G190" s="24"/>
      <c r="H190" s="24"/>
      <c r="I190" s="24"/>
      <c r="J190" s="3"/>
      <c r="K190" s="3"/>
      <c r="L190" s="3"/>
      <c r="M190" s="4"/>
      <c r="O190" s="3"/>
      <c r="P190" s="3"/>
      <c r="Q190" s="3"/>
      <c r="R190" s="3"/>
      <c r="S190" s="3"/>
      <c r="T190" s="3"/>
      <c r="U190" s="3"/>
      <c r="V190" s="3"/>
      <c r="W190" s="3"/>
      <c r="X190" s="3"/>
      <c r="Y190" s="3"/>
      <c r="Z190" s="3"/>
      <c r="AA190" s="4"/>
    </row>
    <row r="191" spans="2:27" ht="18" customHeight="1" x14ac:dyDescent="0.2">
      <c r="B191" s="123" t="s">
        <v>240</v>
      </c>
      <c r="C191" s="126">
        <v>1.66</v>
      </c>
      <c r="D191" s="126">
        <v>1.02</v>
      </c>
      <c r="E191" s="126">
        <v>1.61</v>
      </c>
      <c r="F191" s="24"/>
      <c r="G191" s="24"/>
      <c r="H191" s="24"/>
      <c r="I191" s="24"/>
      <c r="J191" s="3"/>
      <c r="K191" s="3"/>
      <c r="L191" s="3"/>
      <c r="M191" s="4"/>
      <c r="O191" s="3"/>
      <c r="P191" s="3"/>
      <c r="Q191" s="3"/>
      <c r="R191" s="3"/>
      <c r="S191" s="3"/>
      <c r="T191" s="3"/>
      <c r="U191" s="3"/>
      <c r="V191" s="3"/>
      <c r="W191" s="3"/>
      <c r="X191" s="3"/>
      <c r="Y191" s="3"/>
      <c r="Z191" s="3"/>
      <c r="AA191" s="4"/>
    </row>
    <row r="192" spans="2:27" ht="18" customHeight="1" x14ac:dyDescent="0.2">
      <c r="B192" s="124" t="s">
        <v>246</v>
      </c>
      <c r="C192" s="127">
        <v>40875</v>
      </c>
      <c r="D192" s="127">
        <v>41708</v>
      </c>
      <c r="E192" s="127">
        <v>42277</v>
      </c>
      <c r="F192" s="24"/>
      <c r="G192" s="24"/>
      <c r="H192" s="24"/>
      <c r="I192" s="24"/>
      <c r="J192" s="3"/>
      <c r="K192" s="3"/>
      <c r="L192" s="3"/>
      <c r="M192" s="4"/>
      <c r="O192" s="3"/>
      <c r="P192" s="3"/>
      <c r="Q192" s="3"/>
      <c r="R192" s="3"/>
      <c r="S192" s="3"/>
      <c r="T192" s="3"/>
      <c r="U192" s="3"/>
      <c r="V192" s="3"/>
      <c r="W192" s="3"/>
      <c r="X192" s="3"/>
      <c r="Y192" s="3"/>
      <c r="Z192" s="3"/>
      <c r="AA192" s="4"/>
    </row>
    <row r="193" spans="2:27" ht="18" customHeight="1" x14ac:dyDescent="0.2">
      <c r="B193" s="25" t="s">
        <v>241</v>
      </c>
      <c r="C193" s="129">
        <v>1.3599999999999999E-2</v>
      </c>
      <c r="D193" s="129">
        <v>5.3900000000000003E-2</v>
      </c>
      <c r="E193" s="129">
        <v>4.2299999999999997E-2</v>
      </c>
      <c r="F193" s="24"/>
      <c r="G193" s="24"/>
      <c r="H193" s="24"/>
      <c r="I193" s="24"/>
      <c r="J193" s="3"/>
      <c r="K193" s="3"/>
      <c r="L193" s="3"/>
      <c r="M193" s="4"/>
      <c r="O193" s="3"/>
      <c r="P193" s="3"/>
      <c r="Q193" s="3"/>
      <c r="R193" s="3"/>
      <c r="S193" s="3"/>
      <c r="T193" s="3"/>
      <c r="U193" s="3"/>
      <c r="V193" s="3"/>
      <c r="W193" s="3"/>
      <c r="X193" s="3"/>
      <c r="Y193" s="3"/>
      <c r="Z193" s="3"/>
      <c r="AA193" s="4"/>
    </row>
    <row r="194" spans="2:27" ht="18" customHeight="1" x14ac:dyDescent="0.2">
      <c r="B194" s="122" t="s">
        <v>246</v>
      </c>
      <c r="C194" s="128">
        <v>40828</v>
      </c>
      <c r="D194" s="128">
        <v>41716</v>
      </c>
      <c r="E194" s="128">
        <v>42572</v>
      </c>
      <c r="F194" s="24"/>
      <c r="G194" s="24"/>
      <c r="H194" s="24"/>
      <c r="I194" s="24"/>
      <c r="J194" s="3"/>
      <c r="K194" s="3"/>
      <c r="L194" s="3"/>
      <c r="M194" s="4"/>
      <c r="O194" s="3"/>
      <c r="P194" s="3"/>
      <c r="Q194" s="3"/>
      <c r="R194" s="3"/>
      <c r="S194" s="3"/>
      <c r="T194" s="3"/>
      <c r="U194" s="3"/>
      <c r="V194" s="3"/>
      <c r="W194" s="3"/>
      <c r="X194" s="3"/>
      <c r="Y194" s="3"/>
      <c r="Z194" s="3"/>
      <c r="AA194" s="4"/>
    </row>
    <row r="195" spans="2:27" ht="36" customHeight="1" x14ac:dyDescent="0.2">
      <c r="B195" s="130" t="s">
        <v>251</v>
      </c>
      <c r="C195" s="131" t="s">
        <v>248</v>
      </c>
      <c r="D195" s="132" t="s">
        <v>249</v>
      </c>
      <c r="E195" s="131" t="s">
        <v>250</v>
      </c>
      <c r="F195" s="24"/>
      <c r="G195" s="24"/>
      <c r="H195" s="24"/>
      <c r="I195" s="24"/>
      <c r="J195" s="3"/>
      <c r="K195" s="3"/>
      <c r="L195" s="3"/>
      <c r="M195" s="4"/>
      <c r="O195" s="3"/>
      <c r="P195" s="3"/>
      <c r="Q195" s="3"/>
      <c r="R195" s="3"/>
      <c r="S195" s="3"/>
      <c r="T195" s="3"/>
      <c r="U195" s="3"/>
      <c r="V195" s="3"/>
      <c r="W195" s="3"/>
      <c r="X195" s="3"/>
      <c r="Y195" s="3"/>
      <c r="Z195" s="3"/>
      <c r="AA195" s="4"/>
    </row>
    <row r="196" spans="2:27" ht="18" customHeight="1" x14ac:dyDescent="0.2">
      <c r="B196" s="25"/>
      <c r="C196" s="24"/>
      <c r="D196" s="24"/>
      <c r="E196" s="24"/>
      <c r="F196" s="24"/>
      <c r="G196" s="24"/>
      <c r="H196" s="24"/>
      <c r="I196" s="24"/>
      <c r="J196" s="3"/>
      <c r="K196" s="3"/>
      <c r="L196" s="3"/>
      <c r="M196" s="4"/>
      <c r="O196" s="3"/>
      <c r="P196" s="3"/>
      <c r="Q196" s="3"/>
      <c r="R196" s="3"/>
      <c r="S196" s="3"/>
      <c r="T196" s="3"/>
      <c r="U196" s="3"/>
      <c r="V196" s="3"/>
      <c r="W196" s="3"/>
      <c r="X196" s="3"/>
      <c r="Y196" s="3"/>
      <c r="Z196" s="3"/>
      <c r="AA196" s="4"/>
    </row>
    <row r="197" spans="2:27" ht="18" customHeight="1" x14ac:dyDescent="0.2">
      <c r="B197" s="70" t="s">
        <v>363</v>
      </c>
      <c r="C197" s="24"/>
      <c r="D197" s="24"/>
      <c r="E197" s="24"/>
      <c r="F197" s="24"/>
      <c r="G197" s="24"/>
      <c r="H197" s="153" t="s">
        <v>350</v>
      </c>
      <c r="I197" s="24"/>
      <c r="J197" s="3"/>
      <c r="K197" s="3"/>
      <c r="L197" s="3"/>
      <c r="M197" s="4"/>
      <c r="O197" s="3"/>
      <c r="P197" s="3"/>
      <c r="Q197" s="3"/>
      <c r="R197" s="3"/>
      <c r="S197" s="3"/>
      <c r="T197" s="3"/>
      <c r="U197" s="3"/>
      <c r="V197" s="3"/>
      <c r="W197" s="3"/>
      <c r="X197" s="3"/>
      <c r="Y197" s="3"/>
      <c r="Z197" s="3"/>
      <c r="AA197" s="4"/>
    </row>
    <row r="198" spans="2:27" ht="18" customHeight="1" x14ac:dyDescent="0.2">
      <c r="B198" s="70" t="s">
        <v>352</v>
      </c>
      <c r="C198" s="24"/>
      <c r="D198" s="24"/>
      <c r="E198" s="24"/>
      <c r="F198" s="24"/>
      <c r="G198" s="24"/>
      <c r="H198" s="24"/>
      <c r="I198" s="24"/>
      <c r="J198" s="3"/>
      <c r="K198" s="3"/>
      <c r="L198" s="3"/>
      <c r="M198" s="4"/>
      <c r="O198" s="3"/>
      <c r="P198" s="3"/>
      <c r="Q198" s="3"/>
      <c r="R198" s="3"/>
      <c r="S198" s="3"/>
      <c r="T198" s="3"/>
      <c r="U198" s="3"/>
      <c r="V198" s="3"/>
      <c r="W198" s="3"/>
      <c r="X198" s="3"/>
      <c r="Y198" s="3"/>
      <c r="Z198" s="3"/>
      <c r="AA198" s="4"/>
    </row>
    <row r="199" spans="2:27" ht="18" customHeight="1" x14ac:dyDescent="0.2">
      <c r="B199" s="70" t="s">
        <v>353</v>
      </c>
      <c r="C199" s="24"/>
      <c r="D199" s="24"/>
      <c r="E199" s="24"/>
      <c r="F199" s="24"/>
      <c r="G199" s="24"/>
      <c r="H199" s="24"/>
      <c r="I199" s="24"/>
      <c r="J199" s="3"/>
      <c r="K199" s="3"/>
      <c r="L199" s="3"/>
      <c r="M199" s="4"/>
      <c r="O199" s="3"/>
      <c r="P199" s="3"/>
      <c r="Q199" s="3"/>
      <c r="R199" s="3"/>
      <c r="S199" s="3"/>
      <c r="T199" s="3"/>
      <c r="U199" s="3"/>
      <c r="V199" s="3"/>
      <c r="W199" s="3"/>
      <c r="X199" s="3"/>
      <c r="Y199" s="3"/>
      <c r="Z199" s="3"/>
      <c r="AA199" s="4"/>
    </row>
    <row r="200" spans="2:27" ht="18" customHeight="1" x14ac:dyDescent="0.2">
      <c r="B200" s="70" t="s">
        <v>354</v>
      </c>
      <c r="C200" s="24"/>
      <c r="D200" s="24"/>
      <c r="E200" s="24"/>
      <c r="F200" s="24"/>
      <c r="G200" s="24"/>
      <c r="H200" s="24"/>
      <c r="I200" s="24"/>
      <c r="J200" s="3"/>
      <c r="K200" s="3"/>
      <c r="L200" s="3"/>
      <c r="M200" s="4"/>
      <c r="O200" s="3"/>
      <c r="P200" s="3"/>
      <c r="Q200" s="3"/>
      <c r="R200" s="3"/>
      <c r="S200" s="3"/>
      <c r="T200" s="3"/>
      <c r="U200" s="3"/>
      <c r="V200" s="3"/>
      <c r="W200" s="3"/>
      <c r="X200" s="3"/>
      <c r="Y200" s="3"/>
      <c r="Z200" s="3"/>
      <c r="AA200" s="4"/>
    </row>
    <row r="201" spans="2:27" ht="18" customHeight="1" x14ac:dyDescent="0.2">
      <c r="B201" s="154" t="s">
        <v>358</v>
      </c>
      <c r="C201" s="24"/>
      <c r="D201" s="24"/>
      <c r="E201" s="24"/>
      <c r="F201" s="24"/>
      <c r="G201" s="24"/>
      <c r="H201" s="24"/>
      <c r="I201" s="24"/>
      <c r="J201" s="3"/>
      <c r="K201" s="3"/>
      <c r="L201" s="3"/>
      <c r="M201" s="4"/>
      <c r="O201" s="3"/>
      <c r="P201" s="3"/>
      <c r="Q201" s="3"/>
      <c r="R201" s="3"/>
      <c r="S201" s="3"/>
      <c r="T201" s="3"/>
      <c r="U201" s="3"/>
      <c r="V201" s="3"/>
      <c r="W201" s="3"/>
      <c r="X201" s="3"/>
      <c r="Y201" s="3"/>
      <c r="Z201" s="3"/>
      <c r="AA201" s="4"/>
    </row>
    <row r="202" spans="2:27" ht="18" customHeight="1" x14ac:dyDescent="0.2">
      <c r="B202" s="70" t="s">
        <v>355</v>
      </c>
      <c r="C202" s="24"/>
      <c r="D202" s="24"/>
      <c r="E202" s="24"/>
      <c r="F202" s="24"/>
      <c r="G202" s="24"/>
      <c r="H202" s="24"/>
      <c r="I202" s="24"/>
      <c r="J202" s="3"/>
      <c r="K202" s="3"/>
      <c r="L202" s="3"/>
      <c r="M202" s="4"/>
      <c r="O202" s="3"/>
      <c r="P202" s="3"/>
      <c r="Q202" s="3"/>
      <c r="R202" s="3"/>
      <c r="S202" s="3"/>
      <c r="T202" s="3"/>
      <c r="U202" s="3"/>
      <c r="V202" s="3"/>
      <c r="W202" s="3"/>
      <c r="X202" s="3"/>
      <c r="Y202" s="3"/>
      <c r="Z202" s="3"/>
      <c r="AA202" s="4"/>
    </row>
    <row r="203" spans="2:27" ht="18" customHeight="1" x14ac:dyDescent="0.2">
      <c r="B203" s="154" t="s">
        <v>359</v>
      </c>
      <c r="C203" s="24"/>
      <c r="D203" s="24"/>
      <c r="E203" s="24"/>
      <c r="F203" s="24"/>
      <c r="G203" s="24"/>
      <c r="H203" s="24"/>
      <c r="I203" s="24"/>
      <c r="J203" s="3"/>
      <c r="K203" s="3"/>
      <c r="L203" s="3"/>
      <c r="M203" s="4"/>
      <c r="O203" s="3"/>
      <c r="P203" s="3"/>
      <c r="Q203" s="3"/>
      <c r="R203" s="3"/>
      <c r="S203" s="3"/>
      <c r="T203" s="3"/>
      <c r="U203" s="3"/>
      <c r="V203" s="3"/>
      <c r="W203" s="3"/>
      <c r="X203" s="3"/>
      <c r="Y203" s="3"/>
      <c r="Z203" s="3"/>
      <c r="AA203" s="4"/>
    </row>
    <row r="204" spans="2:27" ht="18" customHeight="1" x14ac:dyDescent="0.2">
      <c r="B204" s="70" t="s">
        <v>356</v>
      </c>
      <c r="C204" s="24"/>
      <c r="D204" s="24"/>
      <c r="E204" s="24"/>
      <c r="F204" s="24"/>
      <c r="G204" s="24"/>
      <c r="H204" s="24"/>
      <c r="I204" s="24"/>
      <c r="J204" s="3"/>
      <c r="K204" s="3"/>
      <c r="L204" s="3"/>
      <c r="M204" s="4"/>
      <c r="O204" s="3"/>
      <c r="P204" s="3"/>
      <c r="Q204" s="3"/>
      <c r="R204" s="3"/>
      <c r="S204" s="3"/>
      <c r="T204" s="3"/>
      <c r="U204" s="3"/>
      <c r="V204" s="3"/>
      <c r="W204" s="3"/>
      <c r="X204" s="3"/>
      <c r="Y204" s="3"/>
      <c r="Z204" s="3"/>
      <c r="AA204" s="4"/>
    </row>
    <row r="205" spans="2:27" ht="18" customHeight="1" x14ac:dyDescent="0.2">
      <c r="B205" s="70" t="s">
        <v>357</v>
      </c>
      <c r="C205" s="24"/>
      <c r="D205" s="24"/>
      <c r="E205" s="24"/>
      <c r="F205" s="24"/>
      <c r="G205" s="24"/>
      <c r="H205" s="24"/>
      <c r="I205" s="24"/>
      <c r="J205" s="3"/>
      <c r="K205" s="3"/>
      <c r="L205" s="3"/>
      <c r="M205" s="4"/>
      <c r="O205" s="3"/>
      <c r="P205" s="3"/>
      <c r="Q205" s="3"/>
      <c r="R205" s="3"/>
      <c r="S205" s="3"/>
      <c r="T205" s="3"/>
      <c r="U205" s="3"/>
      <c r="V205" s="3"/>
      <c r="W205" s="3"/>
      <c r="X205" s="3"/>
      <c r="Y205" s="3"/>
      <c r="Z205" s="3"/>
      <c r="AA205" s="4"/>
    </row>
    <row r="206" spans="2:27" ht="18" customHeight="1" x14ac:dyDescent="0.2">
      <c r="B206" s="154" t="s">
        <v>360</v>
      </c>
      <c r="C206" s="24"/>
      <c r="D206" s="24"/>
      <c r="E206" s="24"/>
      <c r="F206" s="24"/>
      <c r="G206" s="24"/>
      <c r="H206" s="24"/>
      <c r="I206" s="24"/>
      <c r="J206" s="3"/>
      <c r="K206" s="3"/>
      <c r="L206" s="3"/>
      <c r="M206" s="4"/>
      <c r="O206" s="3"/>
      <c r="P206" s="3"/>
      <c r="Q206" s="3"/>
      <c r="R206" s="3"/>
      <c r="S206" s="3"/>
      <c r="T206" s="3"/>
      <c r="U206" s="3"/>
      <c r="V206" s="3"/>
      <c r="W206" s="3"/>
      <c r="X206" s="3"/>
      <c r="Y206" s="3"/>
      <c r="Z206" s="3"/>
      <c r="AA206" s="4"/>
    </row>
    <row r="207" spans="2:27" ht="18" customHeight="1" x14ac:dyDescent="0.2">
      <c r="B207" s="70" t="s">
        <v>362</v>
      </c>
      <c r="C207" s="24"/>
      <c r="D207" s="24"/>
      <c r="E207" s="24"/>
      <c r="F207" s="24"/>
      <c r="G207" s="24"/>
      <c r="H207" s="24"/>
      <c r="I207" s="24"/>
      <c r="J207" s="3"/>
      <c r="K207" s="3"/>
      <c r="L207" s="3"/>
      <c r="M207" s="4"/>
      <c r="O207" s="3"/>
      <c r="P207" s="3"/>
      <c r="Q207" s="3"/>
      <c r="R207" s="3"/>
      <c r="S207" s="3"/>
      <c r="T207" s="3"/>
      <c r="U207" s="3"/>
      <c r="V207" s="3"/>
      <c r="W207" s="3"/>
      <c r="X207" s="3"/>
      <c r="Y207" s="3"/>
      <c r="Z207" s="3"/>
      <c r="AA207" s="4"/>
    </row>
    <row r="208" spans="2:27" ht="18" customHeight="1" x14ac:dyDescent="0.2">
      <c r="B208" s="154" t="s">
        <v>361</v>
      </c>
      <c r="C208" s="24"/>
      <c r="D208" s="24"/>
      <c r="E208" s="24"/>
      <c r="F208" s="24"/>
      <c r="G208" s="24"/>
      <c r="H208" s="24"/>
      <c r="I208" s="24"/>
      <c r="J208" s="3"/>
      <c r="K208" s="3"/>
      <c r="L208" s="3"/>
      <c r="M208" s="4"/>
      <c r="O208" s="3"/>
      <c r="P208" s="3"/>
      <c r="Q208" s="3"/>
      <c r="R208" s="3"/>
      <c r="S208" s="3"/>
      <c r="T208" s="3"/>
      <c r="U208" s="3"/>
      <c r="V208" s="3"/>
      <c r="W208" s="3"/>
      <c r="X208" s="3"/>
      <c r="Y208" s="3"/>
      <c r="Z208" s="3"/>
      <c r="AA208" s="4"/>
    </row>
    <row r="209" spans="2:27" ht="18" customHeight="1" x14ac:dyDescent="0.2">
      <c r="B209" s="70"/>
      <c r="C209" s="24"/>
      <c r="D209" s="24"/>
      <c r="E209" s="24"/>
      <c r="F209" s="24"/>
      <c r="G209" s="24"/>
      <c r="H209" s="24"/>
      <c r="I209" s="24"/>
      <c r="J209" s="3"/>
      <c r="K209" s="3"/>
      <c r="L209" s="3"/>
      <c r="M209" s="4"/>
      <c r="O209" s="3"/>
      <c r="P209" s="3"/>
      <c r="Q209" s="3"/>
      <c r="R209" s="3"/>
      <c r="S209" s="3"/>
      <c r="T209" s="3"/>
      <c r="U209" s="3"/>
      <c r="V209" s="3"/>
      <c r="W209" s="3"/>
      <c r="X209" s="3"/>
      <c r="Y209" s="3"/>
      <c r="Z209" s="3"/>
      <c r="AA209" s="4"/>
    </row>
    <row r="210" spans="2:27" ht="18" customHeight="1" x14ac:dyDescent="0.2">
      <c r="B210" s="25"/>
      <c r="C210" s="24"/>
      <c r="D210" s="24"/>
      <c r="E210" s="24"/>
      <c r="F210" s="24"/>
      <c r="G210" s="24"/>
      <c r="H210" s="153" t="s">
        <v>351</v>
      </c>
      <c r="I210" s="24"/>
      <c r="J210" s="3"/>
      <c r="K210" s="3"/>
      <c r="L210" s="3"/>
      <c r="M210" s="4"/>
      <c r="O210" s="3"/>
      <c r="P210" s="3"/>
      <c r="Q210" s="3"/>
      <c r="R210" s="3"/>
      <c r="S210" s="3"/>
      <c r="T210" s="3"/>
      <c r="U210" s="3"/>
      <c r="V210" s="3"/>
      <c r="W210" s="3"/>
      <c r="X210" s="3"/>
      <c r="Y210" s="3"/>
      <c r="Z210" s="3"/>
      <c r="AA210" s="4"/>
    </row>
    <row r="211" spans="2:27" ht="18" customHeight="1" x14ac:dyDescent="0.2">
      <c r="B211" s="25"/>
      <c r="C211" s="24"/>
      <c r="D211" s="24"/>
      <c r="E211" s="24"/>
      <c r="F211" s="24"/>
      <c r="G211" s="24"/>
      <c r="H211" s="24"/>
      <c r="I211" s="24"/>
      <c r="J211" s="3"/>
      <c r="K211" s="3"/>
      <c r="L211" s="3"/>
      <c r="M211" s="4"/>
      <c r="O211" s="3"/>
      <c r="P211" s="3"/>
      <c r="Q211" s="3"/>
      <c r="R211" s="3"/>
      <c r="S211" s="3"/>
      <c r="T211" s="3"/>
      <c r="U211" s="3"/>
      <c r="V211" s="3"/>
      <c r="W211" s="3"/>
      <c r="X211" s="3"/>
      <c r="Y211" s="3"/>
      <c r="Z211" s="3"/>
      <c r="AA211" s="4"/>
    </row>
    <row r="212" spans="2:27" ht="18" customHeight="1" x14ac:dyDescent="0.2">
      <c r="B212" s="25"/>
      <c r="C212" s="24"/>
      <c r="D212" s="24"/>
      <c r="E212" s="24"/>
      <c r="F212" s="24"/>
      <c r="G212" s="24"/>
      <c r="H212" s="24"/>
      <c r="I212" s="24"/>
      <c r="J212" s="3"/>
      <c r="K212" s="3"/>
      <c r="L212" s="3"/>
      <c r="M212" s="4"/>
      <c r="O212" s="3"/>
      <c r="P212" s="3"/>
      <c r="Q212" s="3"/>
      <c r="R212" s="3"/>
      <c r="S212" s="3"/>
      <c r="T212" s="3"/>
      <c r="U212" s="3"/>
      <c r="V212" s="3"/>
      <c r="W212" s="3"/>
      <c r="X212" s="3"/>
      <c r="Y212" s="3"/>
      <c r="Z212" s="3"/>
      <c r="AA212" s="4"/>
    </row>
    <row r="213" spans="2:27" ht="18" customHeight="1" x14ac:dyDescent="0.2">
      <c r="B213" s="32" t="s">
        <v>1</v>
      </c>
      <c r="C213" s="15"/>
      <c r="D213" s="15"/>
      <c r="E213" s="15"/>
      <c r="F213" s="15"/>
      <c r="G213" s="15"/>
      <c r="H213" s="15"/>
      <c r="I213" s="15"/>
      <c r="J213" s="3"/>
      <c r="K213" s="3"/>
      <c r="L213" s="3"/>
      <c r="M213" s="4"/>
      <c r="O213" s="3"/>
      <c r="P213" s="3"/>
      <c r="Q213" s="3"/>
      <c r="R213" s="3"/>
      <c r="S213" s="3"/>
      <c r="T213" s="3"/>
      <c r="U213" s="3"/>
      <c r="V213" s="3"/>
      <c r="W213" s="3"/>
      <c r="X213" s="3"/>
      <c r="Y213" s="3"/>
      <c r="Z213" s="3"/>
      <c r="AA213" s="4"/>
    </row>
    <row r="214" spans="2:27" ht="18" customHeight="1" x14ac:dyDescent="0.2">
      <c r="B214" s="34" t="s">
        <v>18</v>
      </c>
      <c r="C214" s="55"/>
      <c r="D214" s="55"/>
      <c r="E214" s="55"/>
      <c r="F214" s="55"/>
      <c r="G214" s="55"/>
      <c r="H214" s="55"/>
      <c r="I214" s="55"/>
      <c r="J214" s="55"/>
      <c r="K214" s="55"/>
      <c r="L214" s="55"/>
      <c r="M214" s="56"/>
      <c r="O214" s="3"/>
      <c r="P214" s="3"/>
      <c r="Q214" s="3"/>
      <c r="R214" s="3"/>
      <c r="S214" s="3"/>
      <c r="T214" s="3"/>
      <c r="U214" s="3"/>
      <c r="V214" s="3"/>
      <c r="W214" s="3"/>
      <c r="X214" s="3"/>
      <c r="Y214" s="3"/>
      <c r="Z214" s="3"/>
      <c r="AA214" s="4"/>
    </row>
    <row r="215" spans="2:27" ht="18" customHeight="1" x14ac:dyDescent="0.2">
      <c r="B215" s="47"/>
      <c r="C215" s="48"/>
      <c r="D215" s="48"/>
      <c r="E215" s="48"/>
      <c r="F215" s="48"/>
      <c r="G215" s="48"/>
      <c r="H215" s="48"/>
      <c r="I215" s="48"/>
      <c r="J215" s="48"/>
      <c r="K215" s="48"/>
      <c r="L215" s="48"/>
      <c r="M215" s="49"/>
      <c r="O215" s="3"/>
      <c r="P215" s="3"/>
      <c r="Q215" s="3"/>
      <c r="R215" s="3"/>
      <c r="S215" s="3"/>
      <c r="T215" s="3"/>
      <c r="U215" s="3"/>
      <c r="V215" s="3"/>
      <c r="W215" s="3"/>
      <c r="X215" s="3"/>
      <c r="Y215" s="3"/>
      <c r="Z215" s="3"/>
      <c r="AA215" s="4"/>
    </row>
    <row r="216" spans="2:27" ht="18" customHeight="1" x14ac:dyDescent="0.2">
      <c r="B216" s="78" t="s">
        <v>342</v>
      </c>
      <c r="C216" s="48"/>
      <c r="D216" s="48"/>
      <c r="E216" s="48"/>
      <c r="F216" s="48"/>
      <c r="G216" s="48"/>
      <c r="H216" s="48"/>
      <c r="I216" s="48"/>
      <c r="J216" s="48"/>
      <c r="K216" s="48"/>
      <c r="L216" s="48"/>
      <c r="M216" s="49"/>
      <c r="O216" s="3"/>
      <c r="P216" s="3"/>
      <c r="Q216" s="3"/>
      <c r="R216" s="3"/>
      <c r="S216" s="3"/>
      <c r="T216" s="3"/>
      <c r="U216" s="3"/>
      <c r="V216" s="3"/>
      <c r="W216" s="3"/>
      <c r="X216" s="3"/>
      <c r="Y216" s="3"/>
      <c r="Z216" s="3"/>
      <c r="AA216" s="4"/>
    </row>
    <row r="217" spans="2:27" ht="18" customHeight="1" x14ac:dyDescent="0.2">
      <c r="B217" s="20" t="s">
        <v>338</v>
      </c>
      <c r="C217" s="48"/>
      <c r="D217" s="48"/>
      <c r="E217" s="48"/>
      <c r="F217" s="48"/>
      <c r="G217" s="20" t="s">
        <v>341</v>
      </c>
      <c r="H217" s="48"/>
      <c r="I217" s="48"/>
      <c r="J217" s="48"/>
      <c r="K217" s="48"/>
      <c r="L217" s="48"/>
      <c r="M217" s="49"/>
      <c r="O217" s="3"/>
      <c r="P217" s="3"/>
      <c r="Q217" s="3"/>
      <c r="R217" s="3"/>
      <c r="S217" s="3"/>
      <c r="T217" s="3"/>
      <c r="U217" s="3"/>
      <c r="V217" s="3"/>
      <c r="W217" s="3"/>
      <c r="X217" s="3"/>
      <c r="Y217" s="3"/>
      <c r="Z217" s="3"/>
      <c r="AA217" s="4"/>
    </row>
    <row r="218" spans="2:27" ht="18" customHeight="1" x14ac:dyDescent="0.2">
      <c r="B218" s="47"/>
      <c r="C218" s="48"/>
      <c r="D218" s="48"/>
      <c r="E218" s="48"/>
      <c r="F218" s="48"/>
      <c r="G218" s="48"/>
      <c r="H218" s="48"/>
      <c r="I218" s="48"/>
      <c r="J218" s="48"/>
      <c r="K218" s="48"/>
      <c r="L218" s="48"/>
      <c r="M218" s="49"/>
      <c r="O218" s="3"/>
      <c r="P218" s="3"/>
      <c r="Q218" s="3"/>
      <c r="R218" s="3"/>
      <c r="S218" s="3"/>
      <c r="T218" s="3"/>
      <c r="U218" s="3"/>
      <c r="V218" s="3"/>
      <c r="W218" s="3"/>
      <c r="X218" s="3"/>
      <c r="Y218" s="3"/>
      <c r="Z218" s="3"/>
      <c r="AA218" s="4"/>
    </row>
    <row r="219" spans="2:27" ht="18" customHeight="1" x14ac:dyDescent="0.2">
      <c r="B219" s="47"/>
      <c r="C219" s="48"/>
      <c r="D219" s="48"/>
      <c r="E219" s="48"/>
      <c r="F219" s="48"/>
      <c r="G219" s="48"/>
      <c r="H219" s="48"/>
      <c r="I219" s="48"/>
      <c r="J219" s="48"/>
      <c r="K219" s="48"/>
      <c r="L219" s="48"/>
      <c r="M219" s="49"/>
      <c r="O219" s="3"/>
      <c r="P219" s="3"/>
      <c r="Q219" s="3"/>
      <c r="R219" s="3"/>
      <c r="S219" s="3"/>
      <c r="T219" s="3"/>
      <c r="U219" s="3"/>
      <c r="V219" s="3"/>
      <c r="W219" s="3"/>
      <c r="X219" s="3"/>
      <c r="Y219" s="3"/>
      <c r="Z219" s="3"/>
      <c r="AA219" s="4"/>
    </row>
    <row r="220" spans="2:27" ht="18" customHeight="1" x14ac:dyDescent="0.2">
      <c r="B220" s="47"/>
      <c r="C220" s="48"/>
      <c r="D220" s="48"/>
      <c r="E220" s="48"/>
      <c r="F220" s="48"/>
      <c r="G220" s="48"/>
      <c r="H220" s="48"/>
      <c r="I220" s="48"/>
      <c r="J220" s="48"/>
      <c r="K220" s="48"/>
      <c r="L220" s="48"/>
      <c r="M220" s="49"/>
      <c r="O220" s="3"/>
      <c r="P220" s="3"/>
      <c r="Q220" s="3"/>
      <c r="R220" s="3"/>
      <c r="S220" s="3"/>
      <c r="T220" s="3"/>
      <c r="U220" s="3"/>
      <c r="V220" s="3"/>
      <c r="W220" s="3"/>
      <c r="X220" s="3"/>
      <c r="Y220" s="3"/>
      <c r="Z220" s="3"/>
      <c r="AA220" s="4"/>
    </row>
    <row r="221" spans="2:27" ht="18" customHeight="1" x14ac:dyDescent="0.2">
      <c r="B221" s="47"/>
      <c r="C221" s="48"/>
      <c r="D221" s="48"/>
      <c r="E221" s="48"/>
      <c r="F221" s="48"/>
      <c r="G221" s="48"/>
      <c r="H221" s="48"/>
      <c r="I221" s="48"/>
      <c r="J221" s="48"/>
      <c r="K221" s="48"/>
      <c r="L221" s="48"/>
      <c r="M221" s="49"/>
      <c r="O221" s="3"/>
      <c r="P221" s="3"/>
      <c r="Q221" s="3"/>
      <c r="R221" s="3"/>
      <c r="S221" s="3"/>
      <c r="T221" s="3"/>
      <c r="U221" s="3"/>
      <c r="V221" s="3"/>
      <c r="W221" s="3"/>
      <c r="X221" s="3"/>
      <c r="Y221" s="3"/>
      <c r="Z221" s="3"/>
      <c r="AA221" s="4"/>
    </row>
    <row r="222" spans="2:27" ht="18" customHeight="1" x14ac:dyDescent="0.2">
      <c r="B222" s="47"/>
      <c r="C222" s="48"/>
      <c r="D222" s="48"/>
      <c r="E222" s="48"/>
      <c r="F222" s="48"/>
      <c r="G222" s="48"/>
      <c r="H222" s="48"/>
      <c r="I222" s="48"/>
      <c r="J222" s="48"/>
      <c r="K222" s="48"/>
      <c r="L222" s="48"/>
      <c r="M222" s="49"/>
      <c r="O222" s="3"/>
      <c r="P222" s="3"/>
      <c r="Q222" s="3"/>
      <c r="R222" s="3"/>
      <c r="S222" s="3"/>
      <c r="T222" s="3"/>
      <c r="U222" s="3"/>
      <c r="V222" s="3"/>
      <c r="W222" s="3"/>
      <c r="X222" s="3"/>
      <c r="Y222" s="3"/>
      <c r="Z222" s="3"/>
      <c r="AA222" s="4"/>
    </row>
    <row r="223" spans="2:27" ht="18" customHeight="1" x14ac:dyDescent="0.2">
      <c r="B223" s="47"/>
      <c r="C223" s="48"/>
      <c r="D223" s="48"/>
      <c r="E223" s="48"/>
      <c r="F223" s="48"/>
      <c r="G223" s="48"/>
      <c r="H223" s="48"/>
      <c r="I223" s="48"/>
      <c r="J223" s="48"/>
      <c r="K223" s="48"/>
      <c r="L223" s="48"/>
      <c r="M223" s="49"/>
      <c r="O223" s="3"/>
      <c r="P223" s="3"/>
      <c r="Q223" s="3"/>
      <c r="R223" s="3"/>
      <c r="S223" s="3"/>
      <c r="T223" s="3"/>
      <c r="U223" s="3"/>
      <c r="V223" s="3"/>
      <c r="W223" s="3"/>
      <c r="X223" s="3"/>
      <c r="Y223" s="3"/>
      <c r="Z223" s="3"/>
      <c r="AA223" s="4"/>
    </row>
    <row r="224" spans="2:27" ht="18" customHeight="1" x14ac:dyDescent="0.2">
      <c r="B224" s="47"/>
      <c r="C224" s="48"/>
      <c r="D224" s="48"/>
      <c r="E224" s="48"/>
      <c r="F224" s="48"/>
      <c r="G224" s="48"/>
      <c r="H224" s="48"/>
      <c r="I224" s="48"/>
      <c r="J224" s="48"/>
      <c r="K224" s="48"/>
      <c r="L224" s="48"/>
      <c r="M224" s="49"/>
      <c r="O224" s="3"/>
      <c r="P224" s="3"/>
      <c r="Q224" s="3"/>
      <c r="R224" s="3"/>
      <c r="S224" s="3"/>
      <c r="T224" s="3"/>
      <c r="U224" s="3"/>
      <c r="V224" s="3"/>
      <c r="W224" s="3"/>
      <c r="X224" s="3"/>
      <c r="Y224" s="3"/>
      <c r="Z224" s="3"/>
      <c r="AA224" s="4"/>
    </row>
    <row r="225" spans="2:27" ht="18" customHeight="1" x14ac:dyDescent="0.2">
      <c r="B225" s="47"/>
      <c r="C225" s="48"/>
      <c r="D225" s="48"/>
      <c r="E225" s="48"/>
      <c r="F225" s="48"/>
      <c r="G225" s="48"/>
      <c r="H225" s="48"/>
      <c r="I225" s="48"/>
      <c r="J225" s="48"/>
      <c r="K225" s="48"/>
      <c r="L225" s="48"/>
      <c r="M225" s="49"/>
      <c r="O225" s="3"/>
      <c r="P225" s="3"/>
      <c r="Q225" s="3"/>
      <c r="R225" s="3"/>
      <c r="S225" s="3"/>
      <c r="T225" s="3"/>
      <c r="U225" s="3"/>
      <c r="V225" s="3"/>
      <c r="W225" s="3"/>
      <c r="X225" s="3"/>
      <c r="Y225" s="3"/>
      <c r="Z225" s="3"/>
      <c r="AA225" s="4"/>
    </row>
    <row r="226" spans="2:27" ht="18" customHeight="1" x14ac:dyDescent="0.2">
      <c r="B226" s="47"/>
      <c r="C226" s="48"/>
      <c r="D226" s="48"/>
      <c r="E226" s="48"/>
      <c r="F226" s="48"/>
      <c r="G226" s="48"/>
      <c r="H226" s="48"/>
      <c r="I226" s="48"/>
      <c r="J226" s="48"/>
      <c r="K226" s="48"/>
      <c r="L226" s="48"/>
      <c r="M226" s="49"/>
      <c r="O226" s="3"/>
      <c r="P226" s="3"/>
      <c r="Q226" s="3"/>
      <c r="R226" s="3"/>
      <c r="S226" s="3"/>
      <c r="T226" s="3"/>
      <c r="U226" s="3"/>
      <c r="V226" s="3"/>
      <c r="W226" s="3"/>
      <c r="X226" s="3"/>
      <c r="Y226" s="3"/>
      <c r="Z226" s="3"/>
      <c r="AA226" s="4"/>
    </row>
    <row r="227" spans="2:27" ht="18" customHeight="1" x14ac:dyDescent="0.2">
      <c r="B227" s="47"/>
      <c r="C227" s="48"/>
      <c r="D227" s="48"/>
      <c r="E227" s="48"/>
      <c r="F227" s="48"/>
      <c r="G227" s="48"/>
      <c r="H227" s="48"/>
      <c r="I227" s="48"/>
      <c r="J227" s="48"/>
      <c r="K227" s="48"/>
      <c r="L227" s="48"/>
      <c r="M227" s="49"/>
      <c r="O227" s="3"/>
      <c r="P227" s="3"/>
      <c r="Q227" s="3"/>
      <c r="R227" s="3"/>
      <c r="S227" s="3"/>
      <c r="T227" s="3"/>
      <c r="U227" s="3"/>
      <c r="V227" s="3"/>
      <c r="W227" s="3"/>
      <c r="X227" s="3"/>
      <c r="Y227" s="3"/>
      <c r="Z227" s="3"/>
      <c r="AA227" s="4"/>
    </row>
    <row r="228" spans="2:27" ht="18" customHeight="1" x14ac:dyDescent="0.2">
      <c r="B228" s="47"/>
      <c r="C228" s="48"/>
      <c r="D228" s="48"/>
      <c r="E228" s="48"/>
      <c r="F228" s="48"/>
      <c r="G228" s="48"/>
      <c r="H228" s="48"/>
      <c r="I228" s="48"/>
      <c r="J228" s="48"/>
      <c r="K228" s="48"/>
      <c r="L228" s="48"/>
      <c r="M228" s="49"/>
      <c r="O228" s="3"/>
      <c r="P228" s="3"/>
      <c r="Q228" s="3"/>
      <c r="R228" s="3"/>
      <c r="S228" s="3"/>
      <c r="T228" s="3"/>
      <c r="U228" s="3"/>
      <c r="V228" s="3"/>
      <c r="W228" s="3"/>
      <c r="X228" s="3"/>
      <c r="Y228" s="3"/>
      <c r="Z228" s="3"/>
      <c r="AA228" s="4"/>
    </row>
    <row r="229" spans="2:27" ht="18" customHeight="1" x14ac:dyDescent="0.2">
      <c r="B229" s="47"/>
      <c r="C229" s="17"/>
      <c r="D229" s="58"/>
      <c r="E229" s="58"/>
      <c r="F229" s="48"/>
      <c r="G229" s="60"/>
      <c r="H229" s="60"/>
      <c r="I229" s="41"/>
      <c r="J229" s="48"/>
      <c r="K229" s="48"/>
      <c r="L229" s="48"/>
      <c r="M229" s="49"/>
      <c r="O229" s="3"/>
      <c r="P229" s="3"/>
      <c r="Q229" s="3"/>
      <c r="R229" s="3"/>
      <c r="S229" s="3"/>
      <c r="T229" s="3"/>
      <c r="U229" s="3"/>
      <c r="V229" s="3"/>
      <c r="W229" s="3"/>
      <c r="X229" s="3"/>
      <c r="Y229" s="3"/>
      <c r="Z229" s="3"/>
      <c r="AA229" s="4"/>
    </row>
    <row r="230" spans="2:27" ht="18" customHeight="1" x14ac:dyDescent="0.2">
      <c r="B230" s="22"/>
      <c r="C230" s="30"/>
      <c r="D230" s="30"/>
      <c r="E230" s="30"/>
      <c r="F230" s="30"/>
      <c r="G230" s="30"/>
      <c r="H230" s="30"/>
      <c r="I230" s="30"/>
      <c r="J230" s="30"/>
      <c r="K230" s="30"/>
      <c r="L230" s="30"/>
      <c r="M230" s="31"/>
      <c r="O230" s="3"/>
      <c r="P230" s="3"/>
      <c r="Q230" s="3"/>
      <c r="R230" s="3"/>
      <c r="S230" s="3"/>
      <c r="T230" s="3"/>
      <c r="U230" s="3"/>
      <c r="V230" s="3"/>
      <c r="W230" s="3"/>
      <c r="X230" s="3"/>
      <c r="Y230" s="3"/>
      <c r="Z230" s="3"/>
      <c r="AA230" s="4"/>
    </row>
    <row r="231" spans="2:27" ht="18" customHeight="1" x14ac:dyDescent="0.2">
      <c r="B231" s="148" t="s">
        <v>345</v>
      </c>
      <c r="C231" s="152" t="s">
        <v>437</v>
      </c>
      <c r="D231" s="152" t="s">
        <v>439</v>
      </c>
      <c r="E231" s="152" t="s">
        <v>438</v>
      </c>
      <c r="F231" s="48"/>
      <c r="G231" s="20" t="s">
        <v>347</v>
      </c>
      <c r="H231" s="48"/>
      <c r="I231" s="48"/>
      <c r="J231" s="48"/>
      <c r="K231" s="48"/>
      <c r="L231" s="48"/>
      <c r="M231" s="49"/>
      <c r="O231" s="3"/>
      <c r="P231" s="3"/>
      <c r="Q231" s="3"/>
      <c r="R231" s="3"/>
      <c r="S231" s="3"/>
      <c r="T231" s="3"/>
      <c r="U231" s="3"/>
      <c r="V231" s="3"/>
      <c r="W231" s="3"/>
      <c r="X231" s="3"/>
      <c r="Y231" s="3"/>
      <c r="Z231" s="3"/>
      <c r="AA231" s="4"/>
    </row>
    <row r="232" spans="2:27" ht="18" customHeight="1" x14ac:dyDescent="0.2">
      <c r="B232" s="38" t="s">
        <v>434</v>
      </c>
      <c r="C232" s="179">
        <v>2.74</v>
      </c>
      <c r="D232" s="151">
        <v>7.27</v>
      </c>
      <c r="E232" s="151">
        <v>4.3899999999999997</v>
      </c>
      <c r="F232" s="48"/>
      <c r="G232" s="48"/>
      <c r="H232" s="48"/>
      <c r="I232" s="48"/>
      <c r="J232" s="48"/>
      <c r="K232" s="48"/>
      <c r="L232" s="48"/>
      <c r="M232" s="49"/>
      <c r="O232" s="3"/>
      <c r="P232" s="3"/>
      <c r="Q232" s="3"/>
      <c r="R232" s="3"/>
      <c r="S232" s="3"/>
      <c r="T232" s="3"/>
      <c r="U232" s="3"/>
      <c r="V232" s="3"/>
      <c r="W232" s="3"/>
      <c r="X232" s="3"/>
      <c r="Y232" s="3"/>
      <c r="Z232" s="3"/>
      <c r="AA232" s="4"/>
    </row>
    <row r="233" spans="2:27" ht="18" customHeight="1" x14ac:dyDescent="0.2">
      <c r="B233" s="38" t="s">
        <v>435</v>
      </c>
      <c r="C233" s="179">
        <v>0.8</v>
      </c>
      <c r="D233" s="151">
        <v>1.79</v>
      </c>
      <c r="E233" s="151">
        <v>1.0900000000000001</v>
      </c>
      <c r="F233" s="48"/>
      <c r="G233" s="48"/>
      <c r="H233" s="48"/>
      <c r="I233" s="48"/>
      <c r="J233" s="48"/>
      <c r="K233" s="48"/>
      <c r="L233" s="48"/>
      <c r="M233" s="49"/>
      <c r="O233" s="3"/>
      <c r="P233" s="3"/>
      <c r="Q233" s="3"/>
      <c r="R233" s="3"/>
      <c r="S233" s="3"/>
      <c r="T233" s="3"/>
      <c r="U233" s="3"/>
      <c r="V233" s="3"/>
      <c r="W233" s="3"/>
      <c r="X233" s="3"/>
      <c r="Y233" s="3"/>
      <c r="Z233" s="3"/>
      <c r="AA233" s="4"/>
    </row>
    <row r="234" spans="2:27" ht="18" customHeight="1" x14ac:dyDescent="0.2">
      <c r="B234" s="149" t="s">
        <v>436</v>
      </c>
      <c r="C234" s="150">
        <v>5.4399999999999997E-2</v>
      </c>
      <c r="D234" s="180">
        <v>0.1348</v>
      </c>
      <c r="E234" s="150">
        <v>8.2900000000000001E-2</v>
      </c>
      <c r="F234" s="48"/>
      <c r="G234" s="48"/>
      <c r="H234" s="48"/>
      <c r="I234" s="48"/>
      <c r="J234" s="48"/>
      <c r="K234" s="48"/>
      <c r="L234" s="48"/>
      <c r="M234" s="49"/>
      <c r="O234" s="3"/>
      <c r="P234" s="3"/>
      <c r="Q234" s="3"/>
      <c r="R234" s="3"/>
      <c r="S234" s="3"/>
      <c r="T234" s="3"/>
      <c r="U234" s="3"/>
      <c r="V234" s="3"/>
      <c r="W234" s="3"/>
      <c r="X234" s="3"/>
      <c r="Y234" s="3"/>
      <c r="Z234" s="3"/>
      <c r="AA234" s="4"/>
    </row>
    <row r="235" spans="2:27" ht="18" customHeight="1" x14ac:dyDescent="0.2">
      <c r="B235" s="22"/>
      <c r="C235" s="48"/>
      <c r="D235" s="48"/>
      <c r="E235" s="48"/>
      <c r="F235" s="48"/>
      <c r="G235" s="48"/>
      <c r="H235" s="48"/>
      <c r="I235" s="48"/>
      <c r="J235" s="48"/>
      <c r="K235" s="48"/>
      <c r="L235" s="48"/>
      <c r="M235" s="49"/>
      <c r="O235" s="3"/>
      <c r="P235" s="3"/>
      <c r="Q235" s="3"/>
      <c r="R235" s="3"/>
      <c r="S235" s="3"/>
      <c r="T235" s="3"/>
      <c r="U235" s="3"/>
      <c r="V235" s="3"/>
      <c r="W235" s="3"/>
      <c r="X235" s="3"/>
      <c r="Y235" s="3"/>
      <c r="Z235" s="3"/>
      <c r="AA235" s="4"/>
    </row>
    <row r="236" spans="2:27" ht="18" customHeight="1" x14ac:dyDescent="0.2">
      <c r="B236" s="22"/>
      <c r="C236" s="48"/>
      <c r="D236" s="48"/>
      <c r="E236" s="48"/>
      <c r="F236" s="48"/>
      <c r="G236" s="48"/>
      <c r="H236" s="48"/>
      <c r="I236" s="48"/>
      <c r="J236" s="48"/>
      <c r="K236" s="48"/>
      <c r="L236" s="48"/>
      <c r="M236" s="49"/>
      <c r="O236" s="3"/>
      <c r="P236" s="3"/>
      <c r="Q236" s="3"/>
      <c r="R236" s="3"/>
      <c r="S236" s="3"/>
      <c r="T236" s="3"/>
      <c r="U236" s="3"/>
      <c r="V236" s="3"/>
      <c r="W236" s="3"/>
      <c r="X236" s="3"/>
      <c r="Y236" s="3"/>
      <c r="Z236" s="3"/>
      <c r="AA236" s="4"/>
    </row>
    <row r="237" spans="2:27" ht="18" customHeight="1" x14ac:dyDescent="0.2">
      <c r="B237" s="22"/>
      <c r="C237" s="48"/>
      <c r="D237" s="48"/>
      <c r="E237" s="48"/>
      <c r="F237" s="48"/>
      <c r="G237" s="48"/>
      <c r="H237" s="48"/>
      <c r="I237" s="48"/>
      <c r="J237" s="48"/>
      <c r="K237" s="48"/>
      <c r="L237" s="48"/>
      <c r="M237" s="49"/>
      <c r="O237" s="3"/>
      <c r="P237" s="3"/>
      <c r="Q237" s="3"/>
      <c r="R237" s="3"/>
      <c r="S237" s="3"/>
      <c r="T237" s="3"/>
      <c r="U237" s="3"/>
      <c r="V237" s="3"/>
      <c r="W237" s="3"/>
      <c r="X237" s="3"/>
      <c r="Y237" s="3"/>
      <c r="Z237" s="3"/>
      <c r="AA237" s="4"/>
    </row>
    <row r="238" spans="2:27" ht="18" customHeight="1" x14ac:dyDescent="0.2">
      <c r="B238" s="22"/>
      <c r="C238" s="48"/>
      <c r="D238" s="48"/>
      <c r="E238" s="48"/>
      <c r="F238" s="48"/>
      <c r="G238" s="48"/>
      <c r="H238" s="48"/>
      <c r="I238" s="48"/>
      <c r="J238" s="48"/>
      <c r="K238" s="48"/>
      <c r="L238" s="48"/>
      <c r="M238" s="49"/>
      <c r="O238" s="3"/>
      <c r="P238" s="3"/>
      <c r="Q238" s="3"/>
      <c r="R238" s="3"/>
      <c r="S238" s="3"/>
      <c r="T238" s="3"/>
      <c r="U238" s="3"/>
      <c r="V238" s="3"/>
      <c r="W238" s="3"/>
      <c r="X238" s="3"/>
      <c r="Y238" s="3"/>
      <c r="Z238" s="3"/>
      <c r="AA238" s="4"/>
    </row>
    <row r="239" spans="2:27" ht="18" customHeight="1" x14ac:dyDescent="0.2">
      <c r="B239" s="22"/>
      <c r="C239" s="48"/>
      <c r="D239" s="48"/>
      <c r="E239" s="48"/>
      <c r="F239" s="48"/>
      <c r="G239" s="48"/>
      <c r="H239" s="48"/>
      <c r="I239" s="48"/>
      <c r="J239" s="48"/>
      <c r="K239" s="48"/>
      <c r="L239" s="48"/>
      <c r="M239" s="49"/>
      <c r="O239" s="3"/>
      <c r="P239" s="3"/>
      <c r="Q239" s="3"/>
      <c r="R239" s="3"/>
      <c r="S239" s="3"/>
      <c r="T239" s="3"/>
      <c r="U239" s="3"/>
      <c r="V239" s="3"/>
      <c r="W239" s="3"/>
      <c r="X239" s="3"/>
      <c r="Y239" s="3"/>
      <c r="Z239" s="3"/>
      <c r="AA239" s="4"/>
    </row>
    <row r="240" spans="2:27" ht="18" customHeight="1" x14ac:dyDescent="0.2">
      <c r="B240" s="22"/>
      <c r="C240" s="48"/>
      <c r="D240" s="48"/>
      <c r="E240" s="48"/>
      <c r="F240" s="48"/>
      <c r="G240" s="48"/>
      <c r="H240" s="48"/>
      <c r="I240" s="48"/>
      <c r="J240" s="48"/>
      <c r="K240" s="48"/>
      <c r="L240" s="48"/>
      <c r="M240" s="49"/>
      <c r="O240" s="3"/>
      <c r="P240" s="3"/>
      <c r="Q240" s="3"/>
      <c r="R240" s="3"/>
      <c r="S240" s="3"/>
      <c r="T240" s="3"/>
      <c r="U240" s="3"/>
      <c r="V240" s="3"/>
      <c r="W240" s="3"/>
      <c r="X240" s="3"/>
      <c r="Y240" s="3"/>
      <c r="Z240" s="3"/>
      <c r="AA240" s="4"/>
    </row>
    <row r="241" spans="2:27" ht="18" customHeight="1" x14ac:dyDescent="0.2">
      <c r="B241" s="22"/>
      <c r="C241" s="48"/>
      <c r="D241" s="48"/>
      <c r="E241" s="48"/>
      <c r="F241" s="48"/>
      <c r="G241" s="48"/>
      <c r="H241" s="48"/>
      <c r="I241" s="48"/>
      <c r="J241" s="48"/>
      <c r="K241" s="48"/>
      <c r="L241" s="48"/>
      <c r="M241" s="49"/>
      <c r="O241" s="3"/>
      <c r="P241" s="3"/>
      <c r="Q241" s="3"/>
      <c r="R241" s="3"/>
      <c r="S241" s="3"/>
      <c r="T241" s="3"/>
      <c r="U241" s="3"/>
      <c r="V241" s="3"/>
      <c r="W241" s="3"/>
      <c r="X241" s="3"/>
      <c r="Y241" s="3"/>
      <c r="Z241" s="3"/>
      <c r="AA241" s="4"/>
    </row>
    <row r="242" spans="2:27" ht="18" customHeight="1" x14ac:dyDescent="0.2">
      <c r="B242" s="22"/>
      <c r="C242" s="48"/>
      <c r="D242" s="48"/>
      <c r="E242" s="48"/>
      <c r="F242" s="48"/>
      <c r="G242" s="48"/>
      <c r="H242" s="48"/>
      <c r="I242" s="48"/>
      <c r="J242" s="48"/>
      <c r="K242" s="48"/>
      <c r="L242" s="48"/>
      <c r="M242" s="49"/>
      <c r="O242" s="3"/>
      <c r="P242" s="3"/>
      <c r="Q242" s="3"/>
      <c r="R242" s="3"/>
      <c r="S242" s="3"/>
      <c r="T242" s="3"/>
      <c r="U242" s="3"/>
      <c r="V242" s="3"/>
      <c r="W242" s="3"/>
      <c r="X242" s="3"/>
      <c r="Y242" s="3"/>
      <c r="Z242" s="3"/>
      <c r="AA242" s="4"/>
    </row>
    <row r="243" spans="2:27" ht="18" customHeight="1" x14ac:dyDescent="0.2">
      <c r="B243" s="22"/>
      <c r="C243" s="48"/>
      <c r="D243" s="48"/>
      <c r="E243" s="48"/>
      <c r="F243" s="48"/>
      <c r="G243" s="48"/>
      <c r="H243" s="48"/>
      <c r="I243" s="48"/>
      <c r="J243" s="48"/>
      <c r="K243" s="48"/>
      <c r="L243" s="48"/>
      <c r="M243" s="49"/>
      <c r="O243" s="3"/>
      <c r="P243" s="3"/>
      <c r="Q243" s="3"/>
      <c r="R243" s="3"/>
      <c r="S243" s="3"/>
      <c r="T243" s="3"/>
      <c r="U243" s="3"/>
      <c r="V243" s="3"/>
      <c r="W243" s="3"/>
      <c r="X243" s="3"/>
      <c r="Y243" s="3"/>
      <c r="Z243" s="3"/>
      <c r="AA243" s="4"/>
    </row>
    <row r="244" spans="2:27" ht="18" customHeight="1" x14ac:dyDescent="0.2">
      <c r="B244" s="22"/>
      <c r="C244" s="48"/>
      <c r="D244" s="48"/>
      <c r="E244" s="48"/>
      <c r="F244" s="48"/>
      <c r="G244" s="48"/>
      <c r="H244" s="48"/>
      <c r="I244" s="48"/>
      <c r="J244" s="48"/>
      <c r="K244" s="48"/>
      <c r="L244" s="48"/>
      <c r="M244" s="49"/>
      <c r="O244" s="3"/>
      <c r="P244" s="3"/>
      <c r="Q244" s="3"/>
      <c r="R244" s="3"/>
      <c r="S244" s="3"/>
      <c r="T244" s="3"/>
      <c r="U244" s="3"/>
      <c r="V244" s="3"/>
      <c r="W244" s="3"/>
      <c r="X244" s="3"/>
      <c r="Y244" s="3"/>
      <c r="Z244" s="3"/>
      <c r="AA244" s="4"/>
    </row>
    <row r="245" spans="2:27" ht="18" customHeight="1" x14ac:dyDescent="0.2">
      <c r="B245" s="22"/>
      <c r="C245" s="48"/>
      <c r="D245" s="48"/>
      <c r="E245" s="48"/>
      <c r="F245" s="48"/>
      <c r="G245" s="48"/>
      <c r="H245" s="48"/>
      <c r="I245" s="48"/>
      <c r="J245" s="48"/>
      <c r="K245" s="48"/>
      <c r="L245" s="48"/>
      <c r="M245" s="49"/>
      <c r="O245" s="3"/>
      <c r="P245" s="3"/>
      <c r="Q245" s="3"/>
      <c r="R245" s="3"/>
      <c r="S245" s="3"/>
      <c r="T245" s="3"/>
      <c r="U245" s="3"/>
      <c r="V245" s="3"/>
      <c r="W245" s="3"/>
      <c r="X245" s="3"/>
      <c r="Y245" s="3"/>
      <c r="Z245" s="3"/>
      <c r="AA245" s="4"/>
    </row>
    <row r="246" spans="2:27" ht="18" customHeight="1" x14ac:dyDescent="0.2">
      <c r="B246" s="22"/>
      <c r="C246" s="30"/>
      <c r="D246" s="30"/>
      <c r="E246" s="30"/>
      <c r="F246" s="30"/>
      <c r="G246" s="30"/>
      <c r="H246" s="30"/>
      <c r="I246" s="30"/>
      <c r="J246" s="30"/>
      <c r="K246" s="30"/>
      <c r="L246" s="30"/>
      <c r="M246" s="31"/>
      <c r="O246" s="3"/>
      <c r="P246" s="3"/>
      <c r="Q246" s="3"/>
      <c r="R246" s="3"/>
      <c r="S246" s="3"/>
      <c r="T246" s="3"/>
      <c r="U246" s="3"/>
      <c r="V246" s="3"/>
      <c r="W246" s="3"/>
      <c r="X246" s="3"/>
      <c r="Y246" s="3"/>
      <c r="Z246" s="3"/>
      <c r="AA246" s="4"/>
    </row>
    <row r="247" spans="2:27" ht="18" customHeight="1" x14ac:dyDescent="0.2">
      <c r="B247" s="34" t="s">
        <v>19</v>
      </c>
      <c r="C247" s="55"/>
      <c r="D247" s="55"/>
      <c r="E247" s="55"/>
      <c r="F247" s="55"/>
      <c r="G247" s="55"/>
      <c r="H247" s="55"/>
      <c r="I247" s="55"/>
      <c r="J247" s="55"/>
      <c r="K247" s="55"/>
      <c r="L247" s="55"/>
      <c r="M247" s="56"/>
      <c r="O247" s="3"/>
      <c r="P247" s="3"/>
      <c r="Q247" s="3"/>
      <c r="R247" s="3"/>
      <c r="S247" s="3"/>
      <c r="T247" s="3"/>
      <c r="U247" s="3"/>
      <c r="V247" s="3"/>
      <c r="W247" s="3"/>
      <c r="X247" s="3"/>
      <c r="Y247" s="3"/>
      <c r="Z247" s="3"/>
      <c r="AA247" s="4"/>
    </row>
    <row r="248" spans="2:27" ht="18" customHeight="1" x14ac:dyDescent="0.2">
      <c r="B248" s="62"/>
      <c r="C248" s="48"/>
      <c r="D248" s="48"/>
      <c r="E248" s="48"/>
      <c r="F248" s="48"/>
      <c r="G248" s="48"/>
      <c r="H248" s="48"/>
      <c r="I248" s="48"/>
      <c r="J248" s="48"/>
      <c r="K248" s="48"/>
      <c r="L248" s="48"/>
      <c r="M248" s="49"/>
      <c r="O248" s="3"/>
      <c r="P248" s="3"/>
      <c r="Q248" s="3"/>
      <c r="R248" s="3"/>
      <c r="S248" s="3"/>
      <c r="T248" s="3"/>
      <c r="U248" s="3"/>
      <c r="V248" s="3"/>
      <c r="W248" s="3"/>
      <c r="X248" s="3"/>
      <c r="Y248" s="3"/>
      <c r="Z248" s="3"/>
      <c r="AA248" s="4"/>
    </row>
    <row r="249" spans="2:27" ht="18" customHeight="1" x14ac:dyDescent="0.2">
      <c r="B249" s="61" t="s">
        <v>150</v>
      </c>
      <c r="C249" s="48"/>
      <c r="D249" s="48"/>
      <c r="E249" s="48"/>
      <c r="F249" s="48"/>
      <c r="G249" s="48"/>
      <c r="H249" s="48"/>
      <c r="I249" s="48"/>
      <c r="J249" s="48"/>
      <c r="K249" s="48"/>
      <c r="L249" s="48"/>
      <c r="M249" s="49"/>
      <c r="O249" s="3"/>
      <c r="P249" s="3"/>
      <c r="Q249" s="3"/>
      <c r="R249" s="3"/>
      <c r="S249" s="3"/>
      <c r="T249" s="3"/>
      <c r="U249" s="3"/>
      <c r="V249" s="3"/>
      <c r="W249" s="3"/>
      <c r="X249" s="3"/>
      <c r="Y249" s="3"/>
      <c r="Z249" s="3"/>
      <c r="AA249" s="4"/>
    </row>
    <row r="250" spans="2:27" ht="18" customHeight="1" x14ac:dyDescent="0.2">
      <c r="B250" s="62"/>
      <c r="C250" s="48"/>
      <c r="D250" s="48"/>
      <c r="E250" s="48"/>
      <c r="F250" s="48"/>
      <c r="G250" s="48"/>
      <c r="H250" s="48"/>
      <c r="I250" s="48"/>
      <c r="J250" s="48"/>
      <c r="K250" s="48"/>
      <c r="L250" s="48"/>
      <c r="M250" s="49"/>
      <c r="O250" s="3"/>
      <c r="P250" s="3"/>
      <c r="Q250" s="3"/>
      <c r="R250" s="3"/>
      <c r="S250" s="3"/>
      <c r="T250" s="3"/>
      <c r="U250" s="3"/>
      <c r="V250" s="3"/>
      <c r="W250" s="3"/>
      <c r="X250" s="3"/>
      <c r="Y250" s="3"/>
      <c r="Z250" s="3"/>
      <c r="AA250" s="4"/>
    </row>
    <row r="251" spans="2:27" ht="18" customHeight="1" x14ac:dyDescent="0.2">
      <c r="B251" s="67" t="s">
        <v>164</v>
      </c>
      <c r="C251" s="48"/>
      <c r="D251" s="48"/>
      <c r="E251" s="48"/>
      <c r="F251" s="48"/>
      <c r="G251" s="48"/>
      <c r="H251" s="48"/>
      <c r="I251" s="48"/>
      <c r="J251" s="48"/>
      <c r="K251" s="48"/>
      <c r="L251" s="48"/>
      <c r="M251" s="49"/>
      <c r="O251" s="3"/>
      <c r="P251" s="3"/>
      <c r="Q251" s="3"/>
      <c r="R251" s="3"/>
      <c r="S251" s="3"/>
      <c r="T251" s="3"/>
      <c r="U251" s="3"/>
      <c r="V251" s="3"/>
      <c r="W251" s="3"/>
      <c r="X251" s="3"/>
      <c r="Y251" s="3"/>
      <c r="Z251" s="3"/>
      <c r="AA251" s="4"/>
    </row>
    <row r="252" spans="2:27" ht="18" customHeight="1" x14ac:dyDescent="0.2">
      <c r="B252" s="20" t="s">
        <v>155</v>
      </c>
      <c r="C252" s="48"/>
      <c r="D252" s="48"/>
      <c r="E252" s="48"/>
      <c r="F252" s="48"/>
      <c r="G252" s="48"/>
      <c r="H252" s="48"/>
      <c r="I252" s="48"/>
      <c r="J252" s="48"/>
      <c r="K252" s="48"/>
      <c r="L252" s="48"/>
      <c r="M252" s="49"/>
      <c r="O252" s="3"/>
      <c r="P252" s="3"/>
      <c r="Q252" s="3"/>
      <c r="R252" s="3"/>
      <c r="S252" s="3"/>
      <c r="T252" s="3"/>
      <c r="U252" s="3"/>
      <c r="V252" s="3"/>
      <c r="W252" s="3"/>
      <c r="X252" s="3"/>
      <c r="Y252" s="3"/>
      <c r="Z252" s="3"/>
      <c r="AA252" s="4"/>
    </row>
    <row r="253" spans="2:27" ht="18" customHeight="1" x14ac:dyDescent="0.2">
      <c r="B253" s="20" t="s">
        <v>156</v>
      </c>
      <c r="C253" s="48"/>
      <c r="D253" s="48"/>
      <c r="E253" s="48"/>
      <c r="F253" s="48"/>
      <c r="G253" s="48"/>
      <c r="H253" s="48"/>
      <c r="I253" s="48"/>
      <c r="J253" s="48"/>
      <c r="K253" s="48"/>
      <c r="L253" s="48"/>
      <c r="M253" s="49"/>
      <c r="O253" s="3"/>
      <c r="P253" s="3"/>
      <c r="Q253" s="3"/>
      <c r="R253" s="3"/>
      <c r="S253" s="3"/>
      <c r="T253" s="3"/>
      <c r="U253" s="3"/>
      <c r="V253" s="3"/>
      <c r="W253" s="3"/>
      <c r="X253" s="3"/>
      <c r="Y253" s="3"/>
      <c r="Z253" s="3"/>
      <c r="AA253" s="4"/>
    </row>
    <row r="254" spans="2:27" ht="18" customHeight="1" x14ac:dyDescent="0.2">
      <c r="B254" s="20" t="s">
        <v>157</v>
      </c>
      <c r="C254" s="48"/>
      <c r="D254" s="48"/>
      <c r="E254" s="48"/>
      <c r="F254" s="48"/>
      <c r="G254" s="48"/>
      <c r="H254" s="48"/>
      <c r="I254" s="48"/>
      <c r="J254" s="48"/>
      <c r="K254" s="48"/>
      <c r="L254" s="48"/>
      <c r="M254" s="49"/>
      <c r="O254" s="3"/>
      <c r="P254" s="3"/>
      <c r="Q254" s="3"/>
      <c r="R254" s="3"/>
      <c r="S254" s="3"/>
      <c r="T254" s="3"/>
      <c r="U254" s="3"/>
      <c r="V254" s="3"/>
      <c r="W254" s="3"/>
      <c r="X254" s="3"/>
      <c r="Y254" s="3"/>
      <c r="Z254" s="3"/>
      <c r="AA254" s="4"/>
    </row>
    <row r="255" spans="2:27" ht="18" customHeight="1" x14ac:dyDescent="0.2">
      <c r="B255" s="20" t="s">
        <v>158</v>
      </c>
      <c r="C255" s="48"/>
      <c r="D255" s="48"/>
      <c r="E255" s="48"/>
      <c r="F255" s="48"/>
      <c r="G255" s="48"/>
      <c r="H255" s="48"/>
      <c r="I255" s="48"/>
      <c r="J255" s="48"/>
      <c r="K255" s="48"/>
      <c r="L255" s="48"/>
      <c r="M255" s="49"/>
      <c r="O255" s="3"/>
      <c r="P255" s="3"/>
      <c r="Q255" s="3"/>
      <c r="R255" s="3"/>
      <c r="S255" s="3"/>
      <c r="T255" s="3"/>
      <c r="U255" s="3"/>
      <c r="V255" s="3"/>
      <c r="W255" s="3"/>
      <c r="X255" s="3"/>
      <c r="Y255" s="3"/>
      <c r="Z255" s="3"/>
      <c r="AA255" s="4"/>
    </row>
    <row r="256" spans="2:27" ht="18" customHeight="1" x14ac:dyDescent="0.2">
      <c r="B256" s="20"/>
      <c r="C256" s="48"/>
      <c r="D256" s="48"/>
      <c r="E256" s="48"/>
      <c r="F256" s="48"/>
      <c r="G256" s="48"/>
      <c r="H256" s="48"/>
      <c r="I256" s="48"/>
      <c r="J256" s="48"/>
      <c r="K256" s="48"/>
      <c r="L256" s="48"/>
      <c r="M256" s="49"/>
      <c r="O256" s="3"/>
      <c r="P256" s="3"/>
      <c r="Q256" s="3"/>
      <c r="R256" s="3"/>
      <c r="S256" s="3"/>
      <c r="T256" s="3"/>
      <c r="U256" s="3"/>
      <c r="V256" s="3"/>
      <c r="W256" s="3"/>
      <c r="X256" s="3"/>
      <c r="Y256" s="3"/>
      <c r="Z256" s="3"/>
      <c r="AA256" s="4"/>
    </row>
    <row r="257" spans="2:27" ht="18" customHeight="1" x14ac:dyDescent="0.2">
      <c r="B257" s="20" t="s">
        <v>159</v>
      </c>
      <c r="C257" s="48"/>
      <c r="D257" s="48"/>
      <c r="E257" s="48"/>
      <c r="F257" s="48"/>
      <c r="G257" s="48"/>
      <c r="H257" s="48"/>
      <c r="I257" s="48"/>
      <c r="J257" s="48"/>
      <c r="K257" s="48"/>
      <c r="L257" s="48"/>
      <c r="M257" s="49"/>
      <c r="O257" s="3"/>
      <c r="P257" s="3"/>
      <c r="Q257" s="3"/>
      <c r="R257" s="3"/>
      <c r="S257" s="3"/>
      <c r="T257" s="3"/>
      <c r="U257" s="3"/>
      <c r="V257" s="3"/>
      <c r="W257" s="3"/>
      <c r="X257" s="3"/>
      <c r="Y257" s="3"/>
      <c r="Z257" s="3"/>
      <c r="AA257" s="4"/>
    </row>
    <row r="258" spans="2:27" ht="18" customHeight="1" x14ac:dyDescent="0.2">
      <c r="B258" s="106" t="s">
        <v>160</v>
      </c>
      <c r="C258" s="48"/>
      <c r="D258" s="54"/>
      <c r="E258" s="48"/>
      <c r="F258" s="48"/>
      <c r="G258" s="48"/>
      <c r="H258" s="48"/>
      <c r="I258" s="48"/>
      <c r="J258" s="48"/>
      <c r="K258" s="48"/>
      <c r="L258" s="48"/>
      <c r="M258" s="49"/>
      <c r="O258" s="3"/>
      <c r="P258" s="3"/>
      <c r="Q258" s="3"/>
      <c r="R258" s="3"/>
      <c r="S258" s="3"/>
      <c r="T258" s="3"/>
      <c r="U258" s="3"/>
      <c r="V258" s="3"/>
      <c r="W258" s="3"/>
      <c r="X258" s="3"/>
      <c r="Y258" s="3"/>
      <c r="Z258" s="3"/>
      <c r="AA258" s="4"/>
    </row>
    <row r="259" spans="2:27" ht="18" customHeight="1" x14ac:dyDescent="0.2">
      <c r="B259" s="106" t="s">
        <v>233</v>
      </c>
      <c r="C259" s="48"/>
      <c r="D259" s="54"/>
      <c r="E259" s="48"/>
      <c r="F259" s="48"/>
      <c r="G259" s="48"/>
      <c r="H259" s="48"/>
      <c r="I259" s="48"/>
      <c r="J259" s="48"/>
      <c r="K259" s="48"/>
      <c r="L259" s="48"/>
      <c r="M259" s="49"/>
      <c r="O259" s="3"/>
      <c r="P259" s="3"/>
      <c r="Q259" s="3"/>
      <c r="R259" s="3"/>
      <c r="S259" s="3"/>
      <c r="T259" s="3"/>
      <c r="U259" s="3"/>
      <c r="V259" s="3"/>
      <c r="W259" s="3"/>
      <c r="X259" s="3"/>
      <c r="Y259" s="3"/>
      <c r="Z259" s="3"/>
      <c r="AA259" s="4"/>
    </row>
    <row r="260" spans="2:27" ht="18" customHeight="1" x14ac:dyDescent="0.2">
      <c r="B260" s="106" t="s">
        <v>161</v>
      </c>
      <c r="C260" s="48"/>
      <c r="D260" s="54"/>
      <c r="E260" s="48"/>
      <c r="F260" s="48"/>
      <c r="G260" s="48"/>
      <c r="H260" s="48"/>
      <c r="I260" s="48"/>
      <c r="J260" s="48"/>
      <c r="K260" s="48"/>
      <c r="L260" s="48"/>
      <c r="M260" s="49"/>
      <c r="O260" s="3"/>
      <c r="P260" s="3"/>
      <c r="Q260" s="3"/>
      <c r="R260" s="3"/>
      <c r="S260" s="3"/>
      <c r="T260" s="3"/>
      <c r="U260" s="3"/>
      <c r="V260" s="3"/>
      <c r="W260" s="3"/>
      <c r="X260" s="3"/>
      <c r="Y260" s="3"/>
      <c r="Z260" s="3"/>
      <c r="AA260" s="4"/>
    </row>
    <row r="261" spans="2:27" ht="18" customHeight="1" x14ac:dyDescent="0.2">
      <c r="B261" s="106" t="s">
        <v>162</v>
      </c>
      <c r="C261" s="48"/>
      <c r="D261" s="54"/>
      <c r="E261" s="48"/>
      <c r="F261" s="48"/>
      <c r="G261" s="48"/>
      <c r="H261" s="48"/>
      <c r="I261" s="48"/>
      <c r="J261" s="48"/>
      <c r="K261" s="48"/>
      <c r="L261" s="48"/>
      <c r="M261" s="49"/>
      <c r="O261" s="3"/>
      <c r="P261" s="3"/>
      <c r="Q261" s="3"/>
      <c r="R261" s="3"/>
      <c r="S261" s="3"/>
      <c r="T261" s="3"/>
      <c r="U261" s="3"/>
      <c r="V261" s="3"/>
      <c r="W261" s="3"/>
      <c r="X261" s="3"/>
      <c r="Y261" s="3"/>
      <c r="Z261" s="3"/>
      <c r="AA261" s="4"/>
    </row>
    <row r="262" spans="2:27" ht="18" customHeight="1" x14ac:dyDescent="0.2">
      <c r="B262" s="20"/>
      <c r="C262" s="48"/>
      <c r="D262" s="54"/>
      <c r="E262" s="48"/>
      <c r="F262" s="48"/>
      <c r="G262" s="48"/>
      <c r="H262" s="48"/>
      <c r="I262" s="48"/>
      <c r="J262" s="48"/>
      <c r="K262" s="48"/>
      <c r="L262" s="48"/>
      <c r="M262" s="49"/>
      <c r="O262" s="3"/>
      <c r="P262" s="3"/>
      <c r="Q262" s="3"/>
      <c r="R262" s="3"/>
      <c r="S262" s="3"/>
      <c r="T262" s="3"/>
      <c r="U262" s="3"/>
      <c r="V262" s="3"/>
      <c r="W262" s="3"/>
      <c r="X262" s="3"/>
      <c r="Y262" s="3"/>
      <c r="Z262" s="3"/>
      <c r="AA262" s="4"/>
    </row>
    <row r="263" spans="2:27" ht="18" customHeight="1" x14ac:dyDescent="0.2">
      <c r="B263" s="61" t="s">
        <v>163</v>
      </c>
      <c r="C263" s="48"/>
      <c r="D263" s="54"/>
      <c r="E263" s="48"/>
      <c r="F263" s="48"/>
      <c r="G263" s="48"/>
      <c r="H263" s="48"/>
      <c r="I263" s="48"/>
      <c r="J263" s="48"/>
      <c r="K263" s="48"/>
      <c r="L263" s="48"/>
      <c r="M263" s="49"/>
      <c r="O263" s="3"/>
      <c r="P263" s="3"/>
      <c r="Q263" s="3"/>
      <c r="R263" s="3"/>
      <c r="S263" s="3"/>
      <c r="T263" s="3"/>
      <c r="U263" s="3"/>
      <c r="V263" s="3"/>
      <c r="W263" s="3"/>
      <c r="X263" s="3"/>
      <c r="Y263" s="3"/>
      <c r="Z263" s="3"/>
      <c r="AA263" s="4"/>
    </row>
    <row r="264" spans="2:27" ht="18" customHeight="1" x14ac:dyDescent="0.2">
      <c r="B264" s="20" t="s">
        <v>151</v>
      </c>
      <c r="C264" s="48"/>
      <c r="D264" s="54"/>
      <c r="E264" s="48"/>
      <c r="F264" s="48"/>
      <c r="G264" s="48"/>
      <c r="H264" s="48"/>
      <c r="I264" s="48"/>
      <c r="J264" s="48"/>
      <c r="K264" s="48"/>
      <c r="L264" s="48"/>
      <c r="M264" s="49"/>
      <c r="O264" s="3"/>
      <c r="P264" s="3"/>
      <c r="Q264" s="3"/>
      <c r="R264" s="3"/>
      <c r="S264" s="3"/>
      <c r="T264" s="3"/>
      <c r="U264" s="3"/>
      <c r="V264" s="3"/>
      <c r="W264" s="3"/>
      <c r="X264" s="3"/>
      <c r="Y264" s="3"/>
      <c r="Z264" s="3"/>
      <c r="AA264" s="4"/>
    </row>
    <row r="265" spans="2:27" ht="18" customHeight="1" x14ac:dyDescent="0.2">
      <c r="B265" s="20" t="s">
        <v>152</v>
      </c>
      <c r="C265" s="48"/>
      <c r="D265" s="54"/>
      <c r="E265" s="48"/>
      <c r="F265" s="48"/>
      <c r="G265" s="48"/>
      <c r="H265" s="48"/>
      <c r="I265" s="48"/>
      <c r="J265" s="48"/>
      <c r="K265" s="48"/>
      <c r="L265" s="48"/>
      <c r="M265" s="49"/>
      <c r="O265" s="3"/>
      <c r="P265" s="3"/>
      <c r="Q265" s="3"/>
      <c r="R265" s="3"/>
      <c r="S265" s="3"/>
      <c r="T265" s="3"/>
      <c r="U265" s="3"/>
      <c r="V265" s="3"/>
      <c r="W265" s="3"/>
      <c r="X265" s="3"/>
      <c r="Y265" s="3"/>
      <c r="Z265" s="3"/>
      <c r="AA265" s="4"/>
    </row>
    <row r="266" spans="2:27" ht="18" customHeight="1" x14ac:dyDescent="0.2">
      <c r="B266" s="107" t="s">
        <v>154</v>
      </c>
      <c r="C266" s="48"/>
      <c r="D266" s="54"/>
      <c r="E266" s="48"/>
      <c r="F266" s="48"/>
      <c r="G266" s="48"/>
      <c r="H266" s="48"/>
      <c r="I266" s="48"/>
      <c r="J266" s="48"/>
      <c r="K266" s="48"/>
      <c r="L266" s="48"/>
      <c r="M266" s="49"/>
      <c r="O266" s="3"/>
      <c r="P266" s="3"/>
      <c r="Q266" s="3"/>
      <c r="R266" s="3"/>
      <c r="S266" s="3"/>
      <c r="T266" s="3"/>
      <c r="U266" s="3"/>
      <c r="V266" s="3"/>
      <c r="W266" s="3"/>
      <c r="X266" s="3"/>
      <c r="Y266" s="3"/>
      <c r="Z266" s="3"/>
      <c r="AA266" s="4"/>
    </row>
    <row r="267" spans="2:27" ht="18" customHeight="1" x14ac:dyDescent="0.2">
      <c r="B267" s="107" t="s">
        <v>153</v>
      </c>
      <c r="C267" s="48"/>
      <c r="D267" s="54"/>
      <c r="E267" s="48"/>
      <c r="F267" s="48"/>
      <c r="G267" s="48"/>
      <c r="H267" s="48"/>
      <c r="I267" s="48"/>
      <c r="J267" s="48"/>
      <c r="K267" s="48"/>
      <c r="L267" s="48"/>
      <c r="M267" s="49"/>
      <c r="O267" s="3"/>
      <c r="P267" s="3"/>
      <c r="Q267" s="3"/>
      <c r="R267" s="3"/>
      <c r="S267" s="3"/>
      <c r="T267" s="3"/>
      <c r="U267" s="3"/>
      <c r="V267" s="3"/>
      <c r="W267" s="3"/>
      <c r="X267" s="3"/>
      <c r="Y267" s="3"/>
      <c r="Z267" s="3"/>
      <c r="AA267" s="4"/>
    </row>
    <row r="268" spans="2:27" ht="18" customHeight="1" x14ac:dyDescent="0.2">
      <c r="B268" s="20"/>
      <c r="C268" s="48"/>
      <c r="D268" s="54"/>
      <c r="E268" s="48"/>
      <c r="F268" s="48"/>
      <c r="G268" s="48"/>
      <c r="H268" s="48"/>
      <c r="I268" s="48"/>
      <c r="J268" s="48"/>
      <c r="K268" s="48"/>
      <c r="L268" s="48"/>
      <c r="M268" s="49"/>
      <c r="O268" s="3"/>
      <c r="P268" s="3"/>
      <c r="Q268" s="3"/>
      <c r="R268" s="3"/>
      <c r="S268" s="3"/>
      <c r="T268" s="3"/>
      <c r="U268" s="3"/>
      <c r="V268" s="3"/>
      <c r="W268" s="3"/>
      <c r="X268" s="3"/>
      <c r="Y268" s="3"/>
      <c r="Z268" s="3"/>
      <c r="AA268" s="4"/>
    </row>
    <row r="269" spans="2:27" ht="18" customHeight="1" x14ac:dyDescent="0.2">
      <c r="B269" s="20"/>
      <c r="C269" s="48"/>
      <c r="D269" s="54"/>
      <c r="E269" s="48"/>
      <c r="F269" s="48"/>
      <c r="G269" s="48"/>
      <c r="H269" s="48"/>
      <c r="I269" s="48"/>
      <c r="J269" s="48"/>
      <c r="K269" s="48"/>
      <c r="L269" s="48"/>
      <c r="M269" s="49"/>
      <c r="O269" s="3"/>
      <c r="P269" s="3"/>
      <c r="Q269" s="3"/>
      <c r="R269" s="3"/>
      <c r="S269" s="3"/>
      <c r="T269" s="3"/>
      <c r="U269" s="3"/>
      <c r="V269" s="3"/>
      <c r="W269" s="3"/>
      <c r="X269" s="3"/>
      <c r="Y269" s="3"/>
      <c r="Z269" s="3"/>
      <c r="AA269" s="4"/>
    </row>
    <row r="270" spans="2:27" ht="18" customHeight="1" x14ac:dyDescent="0.2">
      <c r="B270" s="20"/>
      <c r="C270" s="48"/>
      <c r="D270" s="54"/>
      <c r="E270" s="48"/>
      <c r="F270" s="48"/>
      <c r="G270" s="48"/>
      <c r="H270" s="48"/>
      <c r="I270" s="48"/>
      <c r="J270" s="48"/>
      <c r="K270" s="48"/>
      <c r="L270" s="48"/>
      <c r="M270" s="49"/>
      <c r="O270" s="3"/>
      <c r="P270" s="3"/>
      <c r="Q270" s="3"/>
      <c r="R270" s="3"/>
      <c r="S270" s="3"/>
      <c r="T270" s="3"/>
      <c r="U270" s="3"/>
      <c r="V270" s="3"/>
      <c r="W270" s="3"/>
      <c r="X270" s="3"/>
      <c r="Y270" s="3"/>
      <c r="Z270" s="3"/>
      <c r="AA270" s="4"/>
    </row>
    <row r="271" spans="2:27" ht="18" customHeight="1" x14ac:dyDescent="0.2">
      <c r="B271" s="20"/>
      <c r="C271" s="48"/>
      <c r="D271" s="54"/>
      <c r="E271" s="48"/>
      <c r="F271" s="48"/>
      <c r="G271" s="48"/>
      <c r="H271" s="48"/>
      <c r="I271" s="48"/>
      <c r="J271" s="48"/>
      <c r="K271" s="48"/>
      <c r="L271" s="48"/>
      <c r="M271" s="49"/>
      <c r="O271" s="3"/>
      <c r="P271" s="3"/>
      <c r="Q271" s="3"/>
      <c r="R271" s="3"/>
      <c r="S271" s="3"/>
      <c r="T271" s="3"/>
      <c r="U271" s="3"/>
      <c r="V271" s="3"/>
      <c r="W271" s="3"/>
      <c r="X271" s="3"/>
      <c r="Y271" s="3"/>
      <c r="Z271" s="3"/>
      <c r="AA271" s="4"/>
    </row>
    <row r="272" spans="2:27" ht="18" customHeight="1" x14ac:dyDescent="0.2">
      <c r="B272" s="20"/>
      <c r="C272" s="48"/>
      <c r="D272" s="54"/>
      <c r="E272" s="48"/>
      <c r="F272" s="48"/>
      <c r="G272" s="1" t="s">
        <v>202</v>
      </c>
      <c r="H272" s="48"/>
      <c r="I272" s="48"/>
      <c r="J272" s="48"/>
      <c r="K272" s="48"/>
      <c r="L272" s="48"/>
      <c r="M272" s="49"/>
      <c r="O272" s="3"/>
      <c r="P272" s="3"/>
      <c r="Q272" s="3"/>
      <c r="R272" s="3"/>
      <c r="S272" s="3"/>
      <c r="T272" s="3"/>
      <c r="U272" s="3"/>
      <c r="V272" s="3"/>
      <c r="W272" s="3"/>
      <c r="X272" s="3"/>
      <c r="Y272" s="3"/>
      <c r="Z272" s="3"/>
      <c r="AA272" s="4"/>
    </row>
    <row r="273" spans="2:27" ht="18" customHeight="1" x14ac:dyDescent="0.2">
      <c r="B273" s="20"/>
      <c r="C273" s="48"/>
      <c r="D273" s="48"/>
      <c r="E273" s="48"/>
      <c r="F273" s="48"/>
      <c r="G273" s="91" t="s">
        <v>201</v>
      </c>
      <c r="H273" s="118" t="s">
        <v>2</v>
      </c>
      <c r="I273" s="91" t="s">
        <v>6</v>
      </c>
      <c r="J273" s="91" t="s">
        <v>189</v>
      </c>
      <c r="K273" s="91" t="s">
        <v>190</v>
      </c>
      <c r="L273" s="91" t="s">
        <v>7</v>
      </c>
      <c r="M273" s="119" t="s">
        <v>8</v>
      </c>
      <c r="O273" s="3"/>
      <c r="P273" s="3"/>
      <c r="Q273" s="3"/>
      <c r="R273" s="3"/>
      <c r="S273" s="3"/>
      <c r="T273" s="3"/>
      <c r="U273" s="3"/>
      <c r="V273" s="3"/>
      <c r="W273" s="3"/>
      <c r="X273" s="3"/>
      <c r="Y273" s="3"/>
      <c r="Z273" s="3"/>
      <c r="AA273" s="4"/>
    </row>
    <row r="274" spans="2:27" ht="18" customHeight="1" x14ac:dyDescent="0.2">
      <c r="B274" s="20"/>
      <c r="C274" s="48"/>
      <c r="D274" s="48"/>
      <c r="E274" s="48"/>
      <c r="F274" s="48"/>
      <c r="G274" s="168" t="s">
        <v>199</v>
      </c>
      <c r="H274" s="91" t="s">
        <v>191</v>
      </c>
      <c r="I274" s="116">
        <v>6.7271999999999998</v>
      </c>
      <c r="J274" s="116">
        <v>8.3351000000000006</v>
      </c>
      <c r="K274" s="116">
        <v>10.745799999999999</v>
      </c>
      <c r="L274" s="116">
        <v>9.1641999999999992</v>
      </c>
      <c r="M274" s="117">
        <v>8.6260999999999992</v>
      </c>
      <c r="O274" s="3"/>
      <c r="P274" s="3"/>
      <c r="Q274" s="3"/>
      <c r="R274" s="3"/>
      <c r="S274" s="3"/>
      <c r="T274" s="3"/>
      <c r="U274" s="3"/>
      <c r="V274" s="3"/>
      <c r="W274" s="3"/>
      <c r="X274" s="3"/>
      <c r="Y274" s="3"/>
      <c r="Z274" s="3"/>
      <c r="AA274" s="4"/>
    </row>
    <row r="275" spans="2:27" ht="18" customHeight="1" x14ac:dyDescent="0.2">
      <c r="B275" s="20"/>
      <c r="C275" s="48"/>
      <c r="D275" s="48"/>
      <c r="E275" s="48"/>
      <c r="F275" s="48"/>
      <c r="G275" s="168"/>
      <c r="H275" s="91" t="s">
        <v>192</v>
      </c>
      <c r="I275" s="116" t="s">
        <v>225</v>
      </c>
      <c r="J275" s="116" t="s">
        <v>225</v>
      </c>
      <c r="K275" s="116">
        <v>12.347899999999999</v>
      </c>
      <c r="L275" s="116">
        <v>10.727600000000001</v>
      </c>
      <c r="M275" s="117">
        <v>10.1058</v>
      </c>
      <c r="O275" s="3"/>
      <c r="P275" s="3"/>
      <c r="Q275" s="3"/>
      <c r="R275" s="3"/>
      <c r="S275" s="3"/>
      <c r="T275" s="3"/>
      <c r="U275" s="3"/>
      <c r="V275" s="3"/>
      <c r="W275" s="3"/>
      <c r="X275" s="3"/>
      <c r="Y275" s="3"/>
      <c r="Z275" s="3"/>
      <c r="AA275" s="4"/>
    </row>
    <row r="276" spans="2:27" ht="18" customHeight="1" x14ac:dyDescent="0.2">
      <c r="B276" s="20"/>
      <c r="C276" s="48"/>
      <c r="D276" s="48"/>
      <c r="E276" s="48"/>
      <c r="F276" s="48"/>
      <c r="G276" s="168"/>
      <c r="H276" s="91" t="s">
        <v>193</v>
      </c>
      <c r="I276" s="116">
        <v>5.2188999999999997</v>
      </c>
      <c r="J276" s="120">
        <v>8.0850000000000009</v>
      </c>
      <c r="K276" s="116">
        <v>5.7857000000000003</v>
      </c>
      <c r="L276" s="116">
        <v>7.0522999999999998</v>
      </c>
      <c r="M276" s="117">
        <v>12.005599999999999</v>
      </c>
      <c r="O276" s="3"/>
      <c r="P276" s="3"/>
      <c r="Q276" s="3"/>
      <c r="R276" s="3"/>
      <c r="S276" s="3"/>
      <c r="T276" s="3"/>
      <c r="U276" s="3"/>
      <c r="V276" s="3"/>
      <c r="W276" s="3"/>
      <c r="X276" s="3"/>
      <c r="Y276" s="3"/>
      <c r="Z276" s="3"/>
      <c r="AA276" s="4"/>
    </row>
    <row r="277" spans="2:27" ht="18" customHeight="1" x14ac:dyDescent="0.2">
      <c r="B277" s="20"/>
      <c r="C277" s="48"/>
      <c r="D277" s="48"/>
      <c r="E277" s="48"/>
      <c r="F277" s="48"/>
      <c r="G277" s="168"/>
      <c r="H277" s="91" t="s">
        <v>194</v>
      </c>
      <c r="I277" s="116">
        <v>6.3512000000000004</v>
      </c>
      <c r="J277" s="116">
        <v>8.2086000000000006</v>
      </c>
      <c r="K277" s="116">
        <v>9.8111999999999995</v>
      </c>
      <c r="L277" s="116">
        <v>7.5566000000000004</v>
      </c>
      <c r="M277" s="117">
        <v>7.5174000000000003</v>
      </c>
      <c r="O277" s="3"/>
      <c r="P277" s="3"/>
      <c r="Q277" s="3"/>
      <c r="R277" s="3"/>
      <c r="S277" s="3"/>
      <c r="T277" s="3"/>
      <c r="U277" s="3"/>
      <c r="V277" s="3"/>
      <c r="W277" s="3"/>
      <c r="X277" s="3"/>
      <c r="Y277" s="3"/>
      <c r="Z277" s="3"/>
      <c r="AA277" s="4"/>
    </row>
    <row r="278" spans="2:27" ht="18" customHeight="1" x14ac:dyDescent="0.2">
      <c r="B278" s="20"/>
      <c r="C278" s="48"/>
      <c r="D278" s="48"/>
      <c r="E278" s="48"/>
      <c r="F278" s="48"/>
      <c r="G278" s="168" t="s">
        <v>200</v>
      </c>
      <c r="H278" s="91" t="s">
        <v>195</v>
      </c>
      <c r="I278" s="116">
        <v>4.8437999999999999</v>
      </c>
      <c r="J278" s="116">
        <v>3.1379000000000001</v>
      </c>
      <c r="K278" s="120">
        <v>4.0780000000000003</v>
      </c>
      <c r="L278" s="116">
        <v>12.311400000000001</v>
      </c>
      <c r="M278" s="117">
        <v>15.148099999999999</v>
      </c>
      <c r="O278" s="3"/>
      <c r="P278" s="3"/>
      <c r="Q278" s="3"/>
      <c r="R278" s="3"/>
      <c r="S278" s="3"/>
      <c r="T278" s="3"/>
      <c r="U278" s="3"/>
      <c r="V278" s="3"/>
      <c r="W278" s="3"/>
      <c r="X278" s="3"/>
      <c r="Y278" s="3"/>
      <c r="Z278" s="3"/>
      <c r="AA278" s="4"/>
    </row>
    <row r="279" spans="2:27" ht="18" customHeight="1" x14ac:dyDescent="0.2">
      <c r="B279" s="20"/>
      <c r="C279" s="48"/>
      <c r="D279" s="48"/>
      <c r="E279" s="48"/>
      <c r="F279" s="48"/>
      <c r="G279" s="168"/>
      <c r="H279" s="91" t="s">
        <v>196</v>
      </c>
      <c r="I279" s="116">
        <v>9.3236000000000008</v>
      </c>
      <c r="J279" s="116">
        <v>6.2072000000000003</v>
      </c>
      <c r="K279" s="120">
        <v>5.4189999999999996</v>
      </c>
      <c r="L279" s="116">
        <v>6.4558999999999997</v>
      </c>
      <c r="M279" s="117">
        <v>12.8011</v>
      </c>
      <c r="O279" s="3"/>
      <c r="P279" s="3"/>
      <c r="Q279" s="3"/>
      <c r="R279" s="3"/>
      <c r="S279" s="3"/>
      <c r="T279" s="3"/>
      <c r="U279" s="3"/>
      <c r="V279" s="3"/>
      <c r="W279" s="3"/>
      <c r="X279" s="3"/>
      <c r="Y279" s="3"/>
      <c r="Z279" s="3"/>
      <c r="AA279" s="4"/>
    </row>
    <row r="280" spans="2:27" ht="18" customHeight="1" x14ac:dyDescent="0.2">
      <c r="B280" s="20"/>
      <c r="C280" s="48"/>
      <c r="D280" s="48"/>
      <c r="E280" s="48"/>
      <c r="F280" s="48"/>
      <c r="G280" s="168"/>
      <c r="H280" s="91" t="s">
        <v>197</v>
      </c>
      <c r="I280" s="116">
        <v>5.7023000000000001</v>
      </c>
      <c r="J280" s="116">
        <v>4.7205000000000004</v>
      </c>
      <c r="K280" s="116">
        <v>5.5007999999999999</v>
      </c>
      <c r="L280" s="116">
        <v>5.2881</v>
      </c>
      <c r="M280" s="117">
        <v>19.726199999999999</v>
      </c>
      <c r="O280" s="3"/>
      <c r="P280" s="3"/>
      <c r="Q280" s="3"/>
      <c r="R280" s="3"/>
      <c r="S280" s="3"/>
      <c r="T280" s="3"/>
      <c r="U280" s="3"/>
      <c r="V280" s="3"/>
      <c r="W280" s="3"/>
      <c r="X280" s="3"/>
      <c r="Y280" s="3"/>
      <c r="Z280" s="3"/>
      <c r="AA280" s="4"/>
    </row>
    <row r="281" spans="2:27" ht="18" customHeight="1" x14ac:dyDescent="0.2">
      <c r="B281" s="20"/>
      <c r="C281" s="48"/>
      <c r="D281" s="48"/>
      <c r="E281" s="48"/>
      <c r="F281" s="48"/>
      <c r="G281" s="168"/>
      <c r="H281" s="91" t="s">
        <v>198</v>
      </c>
      <c r="I281" s="116">
        <v>9.3956999999999997</v>
      </c>
      <c r="J281" s="116">
        <v>5.7477999999999998</v>
      </c>
      <c r="K281" s="116">
        <v>6.0270999999999999</v>
      </c>
      <c r="L281" s="116">
        <v>5.4768999999999997</v>
      </c>
      <c r="M281" s="117">
        <v>8.1395999999999997</v>
      </c>
      <c r="O281" s="3"/>
      <c r="P281" s="3"/>
      <c r="Q281" s="3"/>
      <c r="R281" s="3"/>
      <c r="S281" s="3"/>
      <c r="T281" s="3"/>
      <c r="U281" s="3"/>
      <c r="V281" s="3"/>
      <c r="W281" s="3"/>
      <c r="X281" s="3"/>
      <c r="Y281" s="3"/>
      <c r="Z281" s="3"/>
      <c r="AA281" s="4"/>
    </row>
    <row r="282" spans="2:27" ht="18" customHeight="1" x14ac:dyDescent="0.2">
      <c r="B282" s="20"/>
      <c r="C282" s="48"/>
      <c r="D282" s="48"/>
      <c r="E282" s="48"/>
      <c r="F282" s="48"/>
      <c r="G282" s="20" t="s">
        <v>337</v>
      </c>
      <c r="H282" s="48"/>
      <c r="I282" s="48"/>
      <c r="J282" s="48"/>
      <c r="K282" s="48"/>
      <c r="L282" s="48"/>
      <c r="M282" s="49"/>
      <c r="O282" s="3"/>
      <c r="P282" s="3"/>
      <c r="Q282" s="3"/>
      <c r="R282" s="3"/>
      <c r="S282" s="3"/>
      <c r="T282" s="3"/>
      <c r="U282" s="3"/>
      <c r="V282" s="3"/>
      <c r="W282" s="3"/>
      <c r="X282" s="3"/>
      <c r="Y282" s="3"/>
      <c r="Z282" s="3"/>
      <c r="AA282" s="4"/>
    </row>
    <row r="283" spans="2:27" ht="18" customHeight="1" x14ac:dyDescent="0.2">
      <c r="B283" s="20" t="s">
        <v>226</v>
      </c>
      <c r="C283" s="48"/>
      <c r="D283" s="48"/>
      <c r="E283" s="48"/>
      <c r="F283" s="48"/>
      <c r="G283" s="48"/>
      <c r="H283" s="48"/>
      <c r="I283" s="48"/>
      <c r="J283" s="48"/>
      <c r="K283" s="48"/>
      <c r="L283" s="48"/>
      <c r="M283" s="49"/>
      <c r="O283" s="3"/>
      <c r="P283" s="3"/>
      <c r="Q283" s="3"/>
      <c r="R283" s="3"/>
      <c r="S283" s="3"/>
      <c r="T283" s="3"/>
      <c r="U283" s="3"/>
      <c r="V283" s="3"/>
      <c r="W283" s="3"/>
      <c r="X283" s="3"/>
      <c r="Y283" s="3"/>
      <c r="Z283" s="3"/>
      <c r="AA283" s="4"/>
    </row>
    <row r="284" spans="2:27" ht="18" customHeight="1" x14ac:dyDescent="0.2">
      <c r="B284" s="107" t="s">
        <v>229</v>
      </c>
      <c r="C284" s="48"/>
      <c r="D284" s="48"/>
      <c r="E284" s="48"/>
      <c r="F284" s="48"/>
      <c r="G284" s="48"/>
      <c r="H284" s="48"/>
      <c r="I284" s="48"/>
      <c r="J284" s="48"/>
      <c r="K284" s="48"/>
      <c r="L284" s="48"/>
      <c r="M284" s="49"/>
      <c r="O284" s="3"/>
      <c r="P284" s="3"/>
      <c r="Q284" s="3"/>
      <c r="R284" s="3"/>
      <c r="S284" s="3"/>
      <c r="T284" s="3"/>
      <c r="U284" s="3"/>
      <c r="V284" s="3"/>
      <c r="W284" s="3"/>
      <c r="X284" s="3"/>
      <c r="Y284" s="3"/>
      <c r="Z284" s="3"/>
      <c r="AA284" s="4"/>
    </row>
    <row r="285" spans="2:27" ht="18" customHeight="1" x14ac:dyDescent="0.2">
      <c r="B285" s="107" t="s">
        <v>228</v>
      </c>
      <c r="C285" s="48"/>
      <c r="D285" s="48"/>
      <c r="E285" s="48"/>
      <c r="F285" s="48"/>
      <c r="G285" s="48"/>
      <c r="H285" s="48"/>
      <c r="I285" s="48"/>
      <c r="J285" s="48"/>
      <c r="K285" s="48"/>
      <c r="L285" s="48"/>
      <c r="M285" s="49"/>
      <c r="O285" s="3"/>
      <c r="P285" s="3"/>
      <c r="Q285" s="3"/>
      <c r="R285" s="3"/>
      <c r="S285" s="3"/>
      <c r="T285" s="3"/>
      <c r="U285" s="3"/>
      <c r="V285" s="3"/>
      <c r="W285" s="3"/>
      <c r="X285" s="3"/>
      <c r="Y285" s="3"/>
      <c r="Z285" s="3"/>
      <c r="AA285" s="4"/>
    </row>
    <row r="286" spans="2:27" ht="18" customHeight="1" x14ac:dyDescent="0.2">
      <c r="B286" s="107" t="s">
        <v>227</v>
      </c>
      <c r="C286" s="48"/>
      <c r="D286" s="48"/>
      <c r="E286" s="48"/>
      <c r="F286" s="48"/>
      <c r="G286" s="48"/>
      <c r="H286" s="48"/>
      <c r="I286" s="48"/>
      <c r="J286" s="48"/>
      <c r="K286" s="48"/>
      <c r="L286" s="48"/>
      <c r="M286" s="49"/>
      <c r="O286" s="3"/>
      <c r="P286" s="3"/>
      <c r="Q286" s="3"/>
      <c r="R286" s="3"/>
      <c r="S286" s="3"/>
      <c r="T286" s="3"/>
      <c r="U286" s="3"/>
      <c r="V286" s="3"/>
      <c r="W286" s="3"/>
      <c r="X286" s="3"/>
      <c r="Y286" s="3"/>
      <c r="Z286" s="3"/>
      <c r="AA286" s="4"/>
    </row>
    <row r="287" spans="2:27" ht="18" customHeight="1" x14ac:dyDescent="0.2">
      <c r="B287" s="20"/>
      <c r="C287" s="48"/>
      <c r="D287" s="48"/>
      <c r="E287" s="48"/>
      <c r="F287" s="48"/>
      <c r="G287" s="48"/>
      <c r="H287" s="48"/>
      <c r="I287" s="48"/>
      <c r="J287" s="48"/>
      <c r="K287" s="48"/>
      <c r="L287" s="48"/>
      <c r="M287" s="49"/>
      <c r="O287" s="3"/>
      <c r="P287" s="3"/>
      <c r="Q287" s="3"/>
      <c r="R287" s="3"/>
      <c r="S287" s="3"/>
      <c r="T287" s="3"/>
      <c r="U287" s="3"/>
      <c r="V287" s="3"/>
      <c r="W287" s="3"/>
      <c r="X287" s="3"/>
      <c r="Y287" s="3"/>
      <c r="Z287" s="3"/>
      <c r="AA287" s="4"/>
    </row>
    <row r="288" spans="2:27" ht="18" customHeight="1" x14ac:dyDescent="0.2">
      <c r="B288" s="20" t="s">
        <v>230</v>
      </c>
      <c r="C288" s="48"/>
      <c r="D288" s="48"/>
      <c r="E288" s="48"/>
      <c r="F288" s="48"/>
      <c r="G288" s="48"/>
      <c r="H288" s="48"/>
      <c r="I288" s="48"/>
      <c r="J288" s="48"/>
      <c r="K288" s="48"/>
      <c r="L288" s="48"/>
      <c r="M288" s="49"/>
      <c r="O288" s="3"/>
      <c r="P288" s="3"/>
      <c r="Q288" s="3"/>
      <c r="R288" s="3"/>
      <c r="S288" s="3"/>
      <c r="T288" s="3"/>
      <c r="U288" s="3"/>
      <c r="V288" s="3"/>
      <c r="W288" s="3"/>
      <c r="X288" s="3"/>
      <c r="Y288" s="3"/>
      <c r="Z288" s="3"/>
      <c r="AA288" s="4"/>
    </row>
    <row r="289" spans="2:27" ht="18" customHeight="1" x14ac:dyDescent="0.2">
      <c r="B289" s="20" t="s">
        <v>231</v>
      </c>
      <c r="C289" s="48"/>
      <c r="D289" s="48"/>
      <c r="E289" s="48"/>
      <c r="F289" s="48"/>
      <c r="G289" s="48"/>
      <c r="H289" s="48"/>
      <c r="I289" s="48"/>
      <c r="J289" s="48"/>
      <c r="K289" s="48"/>
      <c r="L289" s="48"/>
      <c r="M289" s="49"/>
      <c r="O289" s="3"/>
      <c r="P289" s="3"/>
      <c r="Q289" s="3"/>
      <c r="R289" s="3"/>
      <c r="S289" s="3"/>
      <c r="T289" s="3"/>
      <c r="U289" s="3"/>
      <c r="V289" s="3"/>
      <c r="W289" s="3"/>
      <c r="X289" s="3"/>
      <c r="Y289" s="3"/>
      <c r="Z289" s="3"/>
      <c r="AA289" s="4"/>
    </row>
    <row r="290" spans="2:27" ht="18" customHeight="1" x14ac:dyDescent="0.2">
      <c r="B290" s="20" t="s">
        <v>232</v>
      </c>
      <c r="C290" s="48"/>
      <c r="D290" s="48"/>
      <c r="E290" s="48"/>
      <c r="F290" s="48"/>
      <c r="G290" s="48"/>
      <c r="H290" s="48"/>
      <c r="I290" s="48"/>
      <c r="J290" s="48"/>
      <c r="K290" s="48"/>
      <c r="L290" s="48"/>
      <c r="M290" s="49"/>
      <c r="O290" s="3"/>
      <c r="P290" s="3"/>
      <c r="Q290" s="3"/>
      <c r="R290" s="3"/>
      <c r="S290" s="3"/>
      <c r="T290" s="3"/>
      <c r="U290" s="3"/>
      <c r="V290" s="3"/>
      <c r="W290" s="3"/>
      <c r="X290" s="3"/>
      <c r="Y290" s="3"/>
      <c r="Z290" s="3"/>
      <c r="AA290" s="4"/>
    </row>
    <row r="291" spans="2:27" ht="18" customHeight="1" x14ac:dyDescent="0.2">
      <c r="B291" s="20"/>
      <c r="C291" s="48"/>
      <c r="D291" s="48"/>
      <c r="E291" s="48"/>
      <c r="F291" s="48"/>
      <c r="G291" s="48"/>
      <c r="H291" s="48"/>
      <c r="I291" s="48"/>
      <c r="J291" s="48"/>
      <c r="K291" s="48"/>
      <c r="L291" s="48"/>
      <c r="M291" s="49"/>
      <c r="O291" s="3"/>
      <c r="P291" s="3"/>
      <c r="Q291" s="3"/>
      <c r="R291" s="3"/>
      <c r="S291" s="3"/>
      <c r="T291" s="3"/>
      <c r="U291" s="3"/>
      <c r="V291" s="3"/>
      <c r="W291" s="3"/>
      <c r="X291" s="3"/>
      <c r="Y291" s="3"/>
      <c r="Z291" s="3"/>
      <c r="AA291" s="4"/>
    </row>
    <row r="292" spans="2:27" ht="18" customHeight="1" x14ac:dyDescent="0.2">
      <c r="B292" s="20"/>
      <c r="C292" s="48"/>
      <c r="D292" s="48"/>
      <c r="E292" s="48"/>
      <c r="F292" s="48"/>
      <c r="G292" s="48"/>
      <c r="H292" s="48"/>
      <c r="I292" s="48"/>
      <c r="J292" s="48"/>
      <c r="K292" s="48"/>
      <c r="L292" s="48"/>
      <c r="M292" s="49"/>
      <c r="O292" s="3"/>
      <c r="P292" s="3"/>
      <c r="Q292" s="3"/>
      <c r="R292" s="3"/>
      <c r="S292" s="3"/>
      <c r="T292" s="3"/>
      <c r="U292" s="3"/>
      <c r="V292" s="3"/>
      <c r="W292" s="3"/>
      <c r="X292" s="3"/>
      <c r="Y292" s="3"/>
      <c r="Z292" s="3"/>
      <c r="AA292" s="4"/>
    </row>
    <row r="293" spans="2:27" ht="18" customHeight="1" x14ac:dyDescent="0.2">
      <c r="B293" s="22"/>
      <c r="C293" s="48"/>
      <c r="D293" s="48"/>
      <c r="E293" s="48"/>
      <c r="F293" s="48"/>
      <c r="G293" s="48"/>
      <c r="H293" s="48"/>
      <c r="I293" s="48"/>
      <c r="J293" s="48"/>
      <c r="K293" s="48"/>
      <c r="L293" s="48"/>
      <c r="M293" s="49"/>
      <c r="O293" s="3"/>
      <c r="P293" s="3"/>
      <c r="Q293" s="3"/>
      <c r="R293" s="3"/>
      <c r="S293" s="3"/>
      <c r="T293" s="3"/>
      <c r="U293" s="3"/>
      <c r="V293" s="3"/>
      <c r="W293" s="3"/>
      <c r="X293" s="3"/>
      <c r="Y293" s="3"/>
      <c r="Z293" s="3"/>
      <c r="AA293" s="4"/>
    </row>
    <row r="294" spans="2:27" ht="18" customHeight="1" x14ac:dyDescent="0.2">
      <c r="B294" s="34" t="s">
        <v>20</v>
      </c>
      <c r="C294" s="55"/>
      <c r="D294" s="55"/>
      <c r="E294" s="55"/>
      <c r="F294" s="55"/>
      <c r="G294" s="55"/>
      <c r="H294" s="55"/>
      <c r="I294" s="55"/>
      <c r="J294" s="55"/>
      <c r="K294" s="55"/>
      <c r="L294" s="55"/>
      <c r="M294" s="56"/>
      <c r="O294" s="3"/>
      <c r="P294" s="3"/>
      <c r="Q294" s="3"/>
      <c r="R294" s="3"/>
      <c r="S294" s="3"/>
      <c r="T294" s="3"/>
      <c r="U294" s="3"/>
      <c r="V294" s="3"/>
      <c r="W294" s="3"/>
      <c r="X294" s="3"/>
      <c r="Y294" s="3"/>
      <c r="Z294" s="3"/>
      <c r="AA294" s="4"/>
    </row>
    <row r="295" spans="2:27" ht="18" customHeight="1" x14ac:dyDescent="0.2">
      <c r="B295" s="22"/>
      <c r="C295" s="30"/>
      <c r="D295" s="30"/>
      <c r="E295" s="30"/>
      <c r="F295" s="30"/>
      <c r="G295" s="50"/>
      <c r="H295" s="30"/>
      <c r="I295" s="30"/>
      <c r="J295" s="30"/>
      <c r="K295" s="30"/>
      <c r="L295" s="30"/>
      <c r="M295" s="31"/>
      <c r="O295" s="3"/>
      <c r="P295" s="3"/>
      <c r="Q295" s="3"/>
      <c r="R295" s="3"/>
      <c r="S295" s="3"/>
      <c r="T295" s="3"/>
      <c r="U295" s="3"/>
      <c r="V295" s="3"/>
      <c r="W295" s="3"/>
      <c r="X295" s="3"/>
      <c r="Y295" s="3"/>
      <c r="Z295" s="3"/>
      <c r="AA295" s="4"/>
    </row>
    <row r="296" spans="2:27" ht="18" customHeight="1" x14ac:dyDescent="0.2">
      <c r="B296" s="22" t="s">
        <v>366</v>
      </c>
      <c r="C296" s="48"/>
      <c r="D296" s="48"/>
      <c r="E296" s="48"/>
      <c r="F296" s="48"/>
      <c r="G296" s="50"/>
      <c r="H296" s="48"/>
      <c r="I296" s="48"/>
      <c r="J296" s="48"/>
      <c r="K296" s="48"/>
      <c r="L296" s="48"/>
      <c r="M296" s="49"/>
      <c r="O296" s="3"/>
      <c r="P296" s="3"/>
      <c r="Q296" s="3"/>
      <c r="R296" s="3"/>
      <c r="S296" s="3"/>
      <c r="T296" s="3"/>
      <c r="U296" s="3"/>
      <c r="V296" s="3"/>
      <c r="W296" s="3"/>
      <c r="X296" s="3"/>
      <c r="Y296" s="3"/>
      <c r="Z296" s="3"/>
      <c r="AA296" s="4"/>
    </row>
    <row r="297" spans="2:27" ht="18" customHeight="1" x14ac:dyDescent="0.2">
      <c r="B297" s="20"/>
      <c r="C297" s="48"/>
      <c r="D297" s="48"/>
      <c r="E297" s="48"/>
      <c r="F297" s="48"/>
      <c r="G297" s="50"/>
      <c r="H297" s="48"/>
      <c r="I297" s="48"/>
      <c r="J297" s="48"/>
      <c r="K297" s="48"/>
      <c r="L297" s="48"/>
      <c r="M297" s="49"/>
      <c r="O297" s="3"/>
      <c r="P297" s="3"/>
      <c r="Q297" s="3"/>
      <c r="R297" s="3"/>
      <c r="S297" s="3"/>
      <c r="T297" s="3"/>
      <c r="U297" s="3"/>
      <c r="V297" s="3"/>
      <c r="W297" s="3"/>
      <c r="X297" s="3"/>
      <c r="Y297" s="3"/>
      <c r="Z297" s="3"/>
      <c r="AA297" s="4"/>
    </row>
    <row r="298" spans="2:27" ht="18" customHeight="1" x14ac:dyDescent="0.2">
      <c r="B298" s="20" t="s">
        <v>402</v>
      </c>
      <c r="C298" s="48"/>
      <c r="D298" s="48"/>
      <c r="E298" s="48"/>
      <c r="F298" s="48"/>
      <c r="G298" s="50"/>
      <c r="H298" s="48"/>
      <c r="I298" s="48"/>
      <c r="J298" s="48"/>
      <c r="K298" s="48"/>
      <c r="L298" s="48"/>
      <c r="M298" s="49"/>
      <c r="O298" s="3"/>
      <c r="P298" s="3"/>
      <c r="Q298" s="3"/>
      <c r="R298" s="3"/>
      <c r="S298" s="3"/>
      <c r="T298" s="3"/>
      <c r="U298" s="3"/>
      <c r="V298" s="3"/>
      <c r="W298" s="3"/>
      <c r="X298" s="3"/>
      <c r="Y298" s="3"/>
      <c r="Z298" s="3"/>
      <c r="AA298" s="4"/>
    </row>
    <row r="299" spans="2:27" ht="18" customHeight="1" x14ac:dyDescent="0.2">
      <c r="B299" s="20" t="s">
        <v>367</v>
      </c>
      <c r="C299" s="48"/>
      <c r="D299" s="48"/>
      <c r="E299" s="48"/>
      <c r="F299" s="48"/>
      <c r="G299" s="50"/>
      <c r="H299" s="48"/>
      <c r="I299" s="48"/>
      <c r="J299" s="48"/>
      <c r="K299" s="48"/>
      <c r="L299" s="48"/>
      <c r="M299" s="49"/>
      <c r="O299" s="3"/>
      <c r="P299" s="3"/>
      <c r="Q299" s="3"/>
      <c r="R299" s="3"/>
      <c r="S299" s="3"/>
      <c r="T299" s="3"/>
      <c r="U299" s="3"/>
      <c r="V299" s="3"/>
      <c r="W299" s="3"/>
      <c r="X299" s="3"/>
      <c r="Y299" s="3"/>
      <c r="Z299" s="3"/>
      <c r="AA299" s="4"/>
    </row>
    <row r="300" spans="2:27" ht="18" customHeight="1" x14ac:dyDescent="0.2">
      <c r="B300" s="1" t="s">
        <v>369</v>
      </c>
      <c r="C300" s="48"/>
      <c r="D300" s="48"/>
      <c r="E300" s="48"/>
      <c r="F300" s="48"/>
      <c r="G300" s="50"/>
      <c r="H300" s="48"/>
      <c r="I300" s="48"/>
      <c r="J300" s="48"/>
      <c r="K300" s="48"/>
      <c r="L300" s="48"/>
      <c r="M300" s="49"/>
      <c r="O300" s="3"/>
      <c r="P300" s="3"/>
      <c r="Q300" s="3"/>
      <c r="R300" s="3"/>
      <c r="S300" s="3"/>
      <c r="T300" s="3"/>
      <c r="U300" s="3"/>
      <c r="V300" s="3"/>
      <c r="W300" s="3"/>
      <c r="X300" s="3"/>
      <c r="Y300" s="3"/>
      <c r="Z300" s="3"/>
      <c r="AA300" s="4"/>
    </row>
    <row r="301" spans="2:27" ht="18" customHeight="1" x14ac:dyDescent="0.2">
      <c r="B301" s="1" t="s">
        <v>368</v>
      </c>
      <c r="C301" s="48"/>
      <c r="D301" s="48"/>
      <c r="E301" s="48"/>
      <c r="F301" s="48"/>
      <c r="G301" s="50"/>
      <c r="H301" s="48"/>
      <c r="I301" s="48"/>
      <c r="J301" s="48"/>
      <c r="K301" s="48"/>
      <c r="L301" s="48"/>
      <c r="M301" s="49"/>
      <c r="O301" s="3"/>
      <c r="P301" s="3"/>
      <c r="Q301" s="3"/>
      <c r="R301" s="3"/>
      <c r="S301" s="3"/>
      <c r="T301" s="3"/>
      <c r="U301" s="3"/>
      <c r="V301" s="3"/>
      <c r="W301" s="3"/>
      <c r="X301" s="3"/>
      <c r="Y301" s="3"/>
      <c r="Z301" s="3"/>
      <c r="AA301" s="4"/>
    </row>
    <row r="302" spans="2:27" ht="18" customHeight="1" x14ac:dyDescent="0.2">
      <c r="B302" s="1" t="s">
        <v>370</v>
      </c>
      <c r="C302" s="48"/>
      <c r="D302" s="48"/>
      <c r="E302" s="48"/>
      <c r="F302" s="48"/>
      <c r="G302" s="50"/>
      <c r="H302" s="48"/>
      <c r="I302" s="48"/>
      <c r="J302" s="48"/>
      <c r="K302" s="48"/>
      <c r="L302" s="48"/>
      <c r="M302" s="49"/>
      <c r="O302" s="3"/>
      <c r="P302" s="3"/>
      <c r="Q302" s="3"/>
      <c r="R302" s="3"/>
      <c r="S302" s="3"/>
      <c r="T302" s="3"/>
      <c r="U302" s="3"/>
      <c r="V302" s="3"/>
      <c r="W302" s="3"/>
      <c r="X302" s="3"/>
      <c r="Y302" s="3"/>
      <c r="Z302" s="3"/>
      <c r="AA302" s="4"/>
    </row>
    <row r="303" spans="2:27" ht="18" customHeight="1" x14ac:dyDescent="0.2">
      <c r="B303" s="1" t="s">
        <v>371</v>
      </c>
      <c r="C303" s="48"/>
      <c r="D303" s="48"/>
      <c r="E303" s="48"/>
      <c r="F303" s="48"/>
      <c r="G303" s="50"/>
      <c r="H303" s="48"/>
      <c r="I303" s="48"/>
      <c r="J303" s="48"/>
      <c r="K303" s="48"/>
      <c r="L303" s="48"/>
      <c r="M303" s="49"/>
      <c r="O303" s="3"/>
      <c r="P303" s="3"/>
      <c r="Q303" s="3"/>
      <c r="R303" s="3"/>
      <c r="S303" s="3"/>
      <c r="T303" s="3"/>
      <c r="U303" s="3"/>
      <c r="V303" s="3"/>
      <c r="W303" s="3"/>
      <c r="X303" s="3"/>
      <c r="Y303" s="3"/>
      <c r="Z303" s="3"/>
      <c r="AA303" s="4"/>
    </row>
    <row r="304" spans="2:27" ht="18" customHeight="1" x14ac:dyDescent="0.2">
      <c r="B304" s="20"/>
      <c r="C304" s="48"/>
      <c r="D304" s="48"/>
      <c r="E304" s="48"/>
      <c r="F304" s="48"/>
      <c r="G304" s="50"/>
      <c r="H304" s="48"/>
      <c r="I304" s="48"/>
      <c r="J304" s="48"/>
      <c r="K304" s="48"/>
      <c r="L304" s="48"/>
      <c r="M304" s="49"/>
      <c r="O304" s="3"/>
      <c r="P304" s="3"/>
      <c r="Q304" s="3"/>
      <c r="R304" s="3"/>
      <c r="S304" s="3"/>
      <c r="T304" s="3"/>
      <c r="U304" s="3"/>
      <c r="V304" s="3"/>
      <c r="W304" s="3"/>
      <c r="X304" s="3"/>
      <c r="Y304" s="3"/>
      <c r="Z304" s="3"/>
      <c r="AA304" s="4"/>
    </row>
    <row r="305" spans="2:27" ht="18" customHeight="1" x14ac:dyDescent="0.2">
      <c r="B305" s="61" t="s">
        <v>398</v>
      </c>
      <c r="C305" s="48"/>
      <c r="D305" s="48"/>
      <c r="E305" s="48"/>
      <c r="F305" s="48"/>
      <c r="G305" s="50"/>
      <c r="H305" s="48"/>
      <c r="I305" s="48"/>
      <c r="J305" s="48"/>
      <c r="K305" s="48"/>
      <c r="L305" s="48"/>
      <c r="M305" s="49"/>
      <c r="O305" s="3"/>
      <c r="P305" s="3"/>
      <c r="Q305" s="3"/>
      <c r="R305" s="3"/>
      <c r="S305" s="3"/>
      <c r="T305" s="3"/>
      <c r="U305" s="3"/>
      <c r="V305" s="3"/>
      <c r="W305" s="3"/>
      <c r="X305" s="3"/>
      <c r="Y305" s="3"/>
      <c r="Z305" s="3"/>
      <c r="AA305" s="4"/>
    </row>
    <row r="306" spans="2:27" ht="18" customHeight="1" x14ac:dyDescent="0.2">
      <c r="B306" s="155" t="s">
        <v>414</v>
      </c>
      <c r="C306" s="48"/>
      <c r="D306" s="48"/>
      <c r="E306" s="48"/>
      <c r="F306" s="48"/>
      <c r="G306" s="50"/>
      <c r="H306" s="48"/>
      <c r="I306" s="48"/>
      <c r="J306" s="48"/>
      <c r="K306" s="48"/>
      <c r="L306" s="48"/>
      <c r="M306" s="49"/>
      <c r="O306" s="3"/>
      <c r="P306" s="3"/>
      <c r="Q306" s="3"/>
      <c r="R306" s="3"/>
      <c r="S306" s="3"/>
      <c r="T306" s="3"/>
      <c r="U306" s="3"/>
      <c r="V306" s="3"/>
      <c r="W306" s="3"/>
      <c r="X306" s="3"/>
      <c r="Y306" s="3"/>
      <c r="Z306" s="3"/>
      <c r="AA306" s="4"/>
    </row>
    <row r="307" spans="2:27" ht="18" customHeight="1" x14ac:dyDescent="0.2">
      <c r="B307" s="1" t="s">
        <v>375</v>
      </c>
      <c r="C307" s="48"/>
      <c r="D307" s="48"/>
      <c r="E307" s="48"/>
      <c r="F307" s="48"/>
      <c r="G307" s="50"/>
      <c r="H307" s="48"/>
      <c r="I307" s="48"/>
      <c r="J307" s="48"/>
      <c r="K307" s="48"/>
      <c r="L307" s="48"/>
      <c r="M307" s="49"/>
      <c r="O307" s="3"/>
      <c r="P307" s="3"/>
      <c r="Q307" s="3"/>
      <c r="R307" s="3"/>
      <c r="S307" s="3"/>
      <c r="T307" s="3"/>
      <c r="U307" s="3"/>
      <c r="V307" s="3"/>
      <c r="W307" s="3"/>
      <c r="X307" s="3"/>
      <c r="Y307" s="3"/>
      <c r="Z307" s="3"/>
      <c r="AA307" s="4"/>
    </row>
    <row r="308" spans="2:27" ht="18" customHeight="1" x14ac:dyDescent="0.2">
      <c r="B308" s="1" t="s">
        <v>374</v>
      </c>
      <c r="C308" s="48"/>
      <c r="D308" s="48"/>
      <c r="E308" s="48"/>
      <c r="F308" s="48"/>
      <c r="G308" s="50"/>
      <c r="H308" s="48"/>
      <c r="I308" s="48"/>
      <c r="J308" s="48"/>
      <c r="K308" s="48"/>
      <c r="L308" s="48"/>
      <c r="M308" s="49"/>
      <c r="O308" s="3"/>
      <c r="P308" s="3"/>
      <c r="Q308" s="3"/>
      <c r="R308" s="3"/>
      <c r="S308" s="3"/>
      <c r="T308" s="3"/>
      <c r="U308" s="3"/>
      <c r="V308" s="3"/>
      <c r="W308" s="3"/>
      <c r="X308" s="3"/>
      <c r="Y308" s="3"/>
      <c r="Z308" s="3"/>
      <c r="AA308" s="4"/>
    </row>
    <row r="309" spans="2:27" ht="18" customHeight="1" x14ac:dyDescent="0.2">
      <c r="B309" s="1" t="s">
        <v>378</v>
      </c>
      <c r="C309" s="48"/>
      <c r="D309" s="48"/>
      <c r="E309" s="48"/>
      <c r="F309" s="48"/>
      <c r="G309" s="50"/>
      <c r="H309" s="48"/>
      <c r="I309" s="48"/>
      <c r="J309" s="48"/>
      <c r="K309" s="48"/>
      <c r="L309" s="48"/>
      <c r="M309" s="49"/>
      <c r="O309" s="3"/>
      <c r="P309" s="3"/>
      <c r="Q309" s="3"/>
      <c r="R309" s="3"/>
      <c r="S309" s="3"/>
      <c r="T309" s="3"/>
      <c r="U309" s="3"/>
      <c r="V309" s="3"/>
      <c r="W309" s="3"/>
      <c r="X309" s="3"/>
      <c r="Y309" s="3"/>
      <c r="Z309" s="3"/>
      <c r="AA309" s="4"/>
    </row>
    <row r="310" spans="2:27" ht="18" customHeight="1" x14ac:dyDescent="0.2">
      <c r="B310" s="1" t="s">
        <v>379</v>
      </c>
      <c r="C310" s="48"/>
      <c r="D310" s="48"/>
      <c r="E310" s="48"/>
      <c r="F310" s="48"/>
      <c r="G310" s="50"/>
      <c r="H310" s="48"/>
      <c r="I310" s="48"/>
      <c r="J310" s="48"/>
      <c r="K310" s="48"/>
      <c r="L310" s="48"/>
      <c r="M310" s="49"/>
      <c r="O310" s="3"/>
      <c r="P310" s="3"/>
      <c r="Q310" s="3"/>
      <c r="R310" s="3"/>
      <c r="S310" s="3"/>
      <c r="T310" s="3"/>
      <c r="U310" s="3"/>
      <c r="V310" s="3"/>
      <c r="W310" s="3"/>
      <c r="X310" s="3"/>
      <c r="Y310" s="3"/>
      <c r="Z310" s="3"/>
      <c r="AA310" s="3"/>
    </row>
    <row r="311" spans="2:27" ht="18" customHeight="1" x14ac:dyDescent="0.2">
      <c r="B311" s="1" t="s">
        <v>377</v>
      </c>
      <c r="C311" s="48"/>
      <c r="D311" s="48"/>
      <c r="E311" s="48"/>
      <c r="F311" s="48"/>
      <c r="G311" s="50"/>
      <c r="H311" s="48"/>
      <c r="I311" s="48"/>
      <c r="J311" s="48"/>
      <c r="K311" s="48"/>
      <c r="L311" s="48"/>
      <c r="M311" s="49"/>
      <c r="O311" s="3"/>
      <c r="P311" s="3"/>
      <c r="Q311" s="3"/>
      <c r="R311" s="3"/>
      <c r="S311" s="3"/>
      <c r="T311" s="3"/>
      <c r="U311" s="3"/>
      <c r="V311" s="3"/>
      <c r="W311" s="3"/>
      <c r="X311" s="3"/>
      <c r="Y311" s="3"/>
      <c r="Z311" s="3"/>
      <c r="AA311" s="3"/>
    </row>
    <row r="312" spans="2:27" ht="18" customHeight="1" x14ac:dyDescent="0.2">
      <c r="B312" s="1" t="s">
        <v>415</v>
      </c>
      <c r="C312" s="48"/>
      <c r="D312" s="48"/>
      <c r="E312" s="48"/>
      <c r="F312" s="48"/>
      <c r="G312" s="50"/>
      <c r="H312" s="48"/>
      <c r="I312" s="48"/>
      <c r="J312" s="48"/>
      <c r="K312" s="48"/>
      <c r="L312" s="48"/>
      <c r="M312" s="49"/>
      <c r="O312" s="3"/>
      <c r="P312" s="3"/>
      <c r="Q312" s="3"/>
      <c r="R312" s="3"/>
      <c r="S312" s="3"/>
      <c r="T312" s="3"/>
      <c r="U312" s="3"/>
      <c r="V312" s="3"/>
      <c r="W312" s="3"/>
      <c r="X312" s="3"/>
      <c r="Y312" s="3"/>
      <c r="Z312" s="3"/>
      <c r="AA312" s="3"/>
    </row>
    <row r="313" spans="2:27" ht="18" customHeight="1" x14ac:dyDescent="0.2">
      <c r="B313" s="1" t="s">
        <v>416</v>
      </c>
      <c r="C313" s="48"/>
      <c r="D313" s="48"/>
      <c r="E313" s="48"/>
      <c r="F313" s="48"/>
      <c r="G313" s="50"/>
      <c r="H313" s="48"/>
      <c r="I313" s="48"/>
      <c r="J313" s="48"/>
      <c r="K313" s="48"/>
      <c r="L313" s="48"/>
      <c r="M313" s="49"/>
      <c r="O313" s="3"/>
      <c r="P313" s="3"/>
      <c r="Q313" s="3"/>
      <c r="R313" s="3"/>
      <c r="S313" s="3"/>
      <c r="T313" s="3"/>
      <c r="U313" s="3"/>
      <c r="V313" s="3"/>
      <c r="W313" s="3"/>
      <c r="X313" s="3"/>
      <c r="Y313" s="3"/>
      <c r="Z313" s="3"/>
      <c r="AA313" s="3"/>
    </row>
    <row r="314" spans="2:27" ht="18" customHeight="1" x14ac:dyDescent="0.2">
      <c r="B314" s="166" t="s">
        <v>411</v>
      </c>
      <c r="C314" s="48"/>
      <c r="D314" s="48"/>
      <c r="E314" s="48"/>
      <c r="F314" s="48"/>
      <c r="G314" s="50"/>
      <c r="H314" s="48"/>
      <c r="I314" s="48"/>
      <c r="J314" s="48"/>
      <c r="K314" s="48"/>
      <c r="L314" s="48"/>
      <c r="M314" s="49"/>
      <c r="O314" s="3"/>
      <c r="P314" s="3"/>
      <c r="Q314" s="3"/>
      <c r="R314" s="3"/>
      <c r="S314" s="3"/>
      <c r="T314" s="3"/>
      <c r="U314" s="3"/>
      <c r="V314" s="3"/>
      <c r="W314" s="3"/>
      <c r="X314" s="3"/>
      <c r="Y314" s="3"/>
      <c r="Z314" s="3"/>
      <c r="AA314" s="3"/>
    </row>
    <row r="315" spans="2:27" ht="18" customHeight="1" x14ac:dyDescent="0.2">
      <c r="B315" s="166" t="s">
        <v>412</v>
      </c>
      <c r="C315" s="48"/>
      <c r="D315" s="48"/>
      <c r="E315" s="48"/>
      <c r="F315" s="48"/>
      <c r="G315" s="50"/>
      <c r="H315" s="48"/>
      <c r="I315" s="48"/>
      <c r="J315" s="48"/>
      <c r="K315" s="48"/>
      <c r="L315" s="48"/>
      <c r="M315" s="49"/>
      <c r="O315" s="3"/>
      <c r="P315" s="3"/>
      <c r="Q315" s="3"/>
      <c r="R315" s="3"/>
      <c r="S315" s="3"/>
      <c r="T315" s="3"/>
      <c r="U315" s="3"/>
      <c r="V315" s="3"/>
      <c r="W315" s="3"/>
      <c r="X315" s="3"/>
      <c r="Y315" s="3"/>
      <c r="Z315" s="3"/>
      <c r="AA315" s="3"/>
    </row>
    <row r="316" spans="2:27" ht="18" customHeight="1" x14ac:dyDescent="0.2">
      <c r="B316" s="166" t="s">
        <v>413</v>
      </c>
      <c r="C316" s="48"/>
      <c r="D316" s="48"/>
      <c r="E316" s="48"/>
      <c r="F316" s="48"/>
      <c r="G316" s="50"/>
      <c r="H316" s="48"/>
      <c r="I316" s="48"/>
      <c r="J316" s="48"/>
      <c r="K316" s="48"/>
      <c r="L316" s="48"/>
      <c r="M316" s="49"/>
      <c r="O316" s="3"/>
      <c r="P316" s="3"/>
      <c r="Q316" s="3"/>
      <c r="R316" s="3"/>
      <c r="S316" s="3"/>
      <c r="T316" s="3"/>
      <c r="U316" s="3"/>
      <c r="V316" s="3"/>
      <c r="W316" s="3"/>
      <c r="X316" s="3"/>
      <c r="Y316" s="3"/>
      <c r="Z316" s="3"/>
      <c r="AA316" s="3"/>
    </row>
    <row r="317" spans="2:27" ht="18" customHeight="1" x14ac:dyDescent="0.2">
      <c r="B317" s="166" t="s">
        <v>417</v>
      </c>
      <c r="C317" s="48"/>
      <c r="D317" s="48"/>
      <c r="E317" s="48"/>
      <c r="F317" s="48"/>
      <c r="G317" s="50"/>
      <c r="H317" s="48"/>
      <c r="I317" s="48"/>
      <c r="J317" s="48"/>
      <c r="K317" s="48"/>
      <c r="L317" s="48"/>
      <c r="M317" s="49"/>
      <c r="O317" s="3"/>
      <c r="P317" s="3"/>
      <c r="Q317" s="3"/>
      <c r="R317" s="3"/>
      <c r="S317" s="3"/>
      <c r="T317" s="3"/>
      <c r="U317" s="3"/>
      <c r="V317" s="3"/>
      <c r="W317" s="3"/>
      <c r="X317" s="3"/>
      <c r="Y317" s="3"/>
      <c r="Z317" s="3"/>
      <c r="AA317" s="3"/>
    </row>
    <row r="318" spans="2:27" ht="18" customHeight="1" x14ac:dyDescent="0.2">
      <c r="B318" s="67" t="s">
        <v>432</v>
      </c>
      <c r="C318" s="48"/>
      <c r="D318" s="48"/>
      <c r="E318" s="48"/>
      <c r="F318" s="48"/>
      <c r="G318" s="50"/>
      <c r="H318" s="48"/>
      <c r="I318" s="48"/>
      <c r="J318" s="48"/>
      <c r="K318" s="48"/>
      <c r="L318" s="48"/>
      <c r="M318" s="49"/>
      <c r="O318" s="3"/>
      <c r="P318" s="3"/>
      <c r="Q318" s="3"/>
      <c r="R318" s="3"/>
      <c r="S318" s="3"/>
      <c r="T318" s="3"/>
      <c r="U318" s="3"/>
      <c r="V318" s="3"/>
      <c r="W318" s="3"/>
      <c r="X318" s="3"/>
      <c r="Y318" s="3"/>
      <c r="Z318" s="3"/>
      <c r="AA318" s="3"/>
    </row>
    <row r="319" spans="2:27" ht="18" customHeight="1" x14ac:dyDescent="0.2">
      <c r="C319" s="48"/>
      <c r="D319" s="48"/>
      <c r="E319" s="48"/>
      <c r="F319" s="48"/>
      <c r="G319" s="50"/>
      <c r="H319" s="48"/>
      <c r="I319" s="48"/>
      <c r="J319" s="48"/>
      <c r="K319" s="48"/>
      <c r="L319" s="48"/>
      <c r="M319" s="49"/>
      <c r="O319" s="3"/>
      <c r="P319" s="3"/>
      <c r="Q319" s="3"/>
      <c r="R319" s="3"/>
      <c r="S319" s="3"/>
      <c r="T319" s="3"/>
      <c r="U319" s="3"/>
      <c r="V319" s="3"/>
      <c r="W319" s="3"/>
      <c r="X319" s="3"/>
      <c r="Y319" s="3"/>
      <c r="Z319" s="3"/>
      <c r="AA319" s="3"/>
    </row>
    <row r="320" spans="2:27" ht="18" customHeight="1" x14ac:dyDescent="0.2">
      <c r="B320" s="155" t="s">
        <v>403</v>
      </c>
      <c r="C320" s="48"/>
      <c r="D320" s="48"/>
      <c r="E320" s="48"/>
      <c r="F320" s="48"/>
      <c r="G320" s="50"/>
      <c r="H320" s="20" t="s">
        <v>394</v>
      </c>
      <c r="I320" s="48"/>
      <c r="J320" s="48"/>
      <c r="K320" s="48"/>
      <c r="L320" s="48"/>
      <c r="M320" s="49"/>
      <c r="O320" s="3"/>
      <c r="P320" s="3"/>
      <c r="Q320" s="3"/>
      <c r="R320" s="3"/>
      <c r="S320" s="3"/>
      <c r="T320" s="3"/>
      <c r="U320" s="3"/>
      <c r="V320" s="3"/>
      <c r="W320" s="3"/>
      <c r="X320" s="3"/>
      <c r="Y320" s="3"/>
      <c r="Z320" s="3"/>
      <c r="AA320" s="3"/>
    </row>
    <row r="321" spans="2:27" ht="31" customHeight="1" x14ac:dyDescent="0.2">
      <c r="B321" s="169" t="s">
        <v>401</v>
      </c>
      <c r="C321" s="169"/>
      <c r="D321" s="169"/>
      <c r="E321" s="169"/>
      <c r="F321" s="169"/>
      <c r="G321" s="169"/>
      <c r="H321" s="162" t="s">
        <v>388</v>
      </c>
      <c r="I321" s="103" t="s">
        <v>389</v>
      </c>
      <c r="J321" s="103" t="s">
        <v>390</v>
      </c>
      <c r="K321" s="103" t="s">
        <v>391</v>
      </c>
      <c r="L321" s="103" t="s">
        <v>392</v>
      </c>
      <c r="M321" s="49"/>
      <c r="O321" s="3"/>
      <c r="P321" s="3"/>
      <c r="Q321" s="3"/>
      <c r="R321" s="3"/>
      <c r="S321" s="3"/>
      <c r="T321" s="3"/>
      <c r="U321" s="3"/>
      <c r="V321" s="3"/>
      <c r="W321" s="3"/>
      <c r="X321" s="3"/>
      <c r="Y321" s="3"/>
      <c r="Z321" s="3"/>
      <c r="AA321" s="3"/>
    </row>
    <row r="322" spans="2:27" ht="18" customHeight="1" x14ac:dyDescent="0.2">
      <c r="C322" s="48"/>
      <c r="D322" s="48"/>
      <c r="E322" s="48"/>
      <c r="F322" s="48"/>
      <c r="G322" s="50"/>
      <c r="H322" s="163" t="s">
        <v>380</v>
      </c>
      <c r="I322" s="163">
        <v>1.08</v>
      </c>
      <c r="J322" s="159">
        <v>0.33600000000000002</v>
      </c>
      <c r="K322" s="68">
        <v>30267</v>
      </c>
      <c r="L322" s="159">
        <v>0.20599999999999999</v>
      </c>
      <c r="M322" s="49"/>
      <c r="O322" s="3"/>
      <c r="P322" s="3"/>
      <c r="Q322" s="3"/>
      <c r="R322" s="3"/>
      <c r="S322" s="3"/>
      <c r="T322" s="3"/>
      <c r="U322" s="3"/>
      <c r="V322" s="3"/>
      <c r="W322" s="3"/>
      <c r="X322" s="3"/>
      <c r="Y322" s="3"/>
      <c r="Z322" s="3"/>
      <c r="AA322" s="3"/>
    </row>
    <row r="323" spans="2:27" ht="18" customHeight="1" x14ac:dyDescent="0.2">
      <c r="C323" s="48"/>
      <c r="D323" s="48"/>
      <c r="E323" s="48"/>
      <c r="F323" s="48"/>
      <c r="G323" s="50"/>
      <c r="H323" s="164" t="s">
        <v>381</v>
      </c>
      <c r="I323" s="164">
        <v>0.34</v>
      </c>
      <c r="J323" s="160">
        <v>0.26700000000000002</v>
      </c>
      <c r="K323" s="158">
        <v>5890</v>
      </c>
      <c r="L323" s="158" t="s">
        <v>382</v>
      </c>
      <c r="M323" s="49"/>
      <c r="O323" s="3"/>
      <c r="P323" s="3"/>
      <c r="Q323" s="3"/>
      <c r="R323" s="3"/>
      <c r="S323" s="3"/>
      <c r="T323" s="3"/>
      <c r="U323" s="3"/>
      <c r="V323" s="3"/>
      <c r="W323" s="3"/>
      <c r="X323" s="3"/>
      <c r="Y323" s="3"/>
      <c r="Z323" s="3"/>
      <c r="AA323" s="3"/>
    </row>
    <row r="324" spans="2:27" ht="18" customHeight="1" x14ac:dyDescent="0.2">
      <c r="C324" s="48"/>
      <c r="D324" s="48"/>
      <c r="E324" s="48"/>
      <c r="F324" s="48"/>
      <c r="G324" s="50"/>
      <c r="H324" s="65" t="s">
        <v>383</v>
      </c>
      <c r="I324" s="65">
        <v>1.91</v>
      </c>
      <c r="J324" s="161">
        <v>0.13900000000000001</v>
      </c>
      <c r="K324" s="64">
        <v>12711</v>
      </c>
      <c r="L324" s="161">
        <v>0.14099999999999999</v>
      </c>
      <c r="M324" s="49"/>
      <c r="O324" s="3"/>
      <c r="P324" s="3"/>
      <c r="Q324" s="3"/>
      <c r="R324" s="3"/>
      <c r="S324" s="3"/>
      <c r="T324" s="3"/>
      <c r="U324" s="3"/>
      <c r="V324" s="3"/>
      <c r="W324" s="3"/>
      <c r="X324" s="3"/>
      <c r="Y324" s="3"/>
      <c r="Z324" s="3"/>
      <c r="AA324" s="3"/>
    </row>
    <row r="325" spans="2:27" ht="18" customHeight="1" x14ac:dyDescent="0.2">
      <c r="C325" s="48"/>
      <c r="D325" s="48"/>
      <c r="E325" s="48"/>
      <c r="F325" s="48"/>
      <c r="G325" s="50"/>
      <c r="H325" s="20" t="s">
        <v>393</v>
      </c>
      <c r="I325" s="48"/>
      <c r="J325" s="48"/>
      <c r="K325" s="48"/>
      <c r="L325" s="48"/>
      <c r="M325" s="49"/>
      <c r="O325" s="3"/>
      <c r="P325" s="3"/>
      <c r="Q325" s="3"/>
      <c r="R325" s="3"/>
      <c r="S325" s="3"/>
      <c r="T325" s="3"/>
      <c r="U325" s="3"/>
      <c r="V325" s="3"/>
      <c r="W325" s="3"/>
      <c r="X325" s="3"/>
      <c r="Y325" s="3"/>
      <c r="Z325" s="3"/>
      <c r="AA325" s="3"/>
    </row>
    <row r="326" spans="2:27" ht="18" customHeight="1" x14ac:dyDescent="0.2">
      <c r="C326" s="48"/>
      <c r="D326" s="48"/>
      <c r="E326" s="48"/>
      <c r="F326" s="48"/>
      <c r="G326" s="50"/>
      <c r="H326" s="48"/>
      <c r="I326" s="48"/>
      <c r="J326" s="48"/>
      <c r="K326" s="48"/>
      <c r="L326" s="48"/>
      <c r="M326" s="49"/>
      <c r="O326" s="3"/>
      <c r="P326" s="3"/>
      <c r="Q326" s="3"/>
      <c r="R326" s="3"/>
      <c r="S326" s="3"/>
      <c r="T326" s="3"/>
      <c r="U326" s="3"/>
      <c r="V326" s="3"/>
      <c r="W326" s="3"/>
      <c r="X326" s="3"/>
      <c r="Y326" s="3"/>
      <c r="Z326" s="3"/>
      <c r="AA326" s="3"/>
    </row>
    <row r="327" spans="2:27" ht="18" customHeight="1" x14ac:dyDescent="0.2">
      <c r="B327" s="1" t="s">
        <v>433</v>
      </c>
      <c r="C327" s="48"/>
      <c r="D327" s="48"/>
      <c r="E327" s="48"/>
      <c r="F327" s="48"/>
      <c r="G327" s="50"/>
      <c r="H327" s="48"/>
      <c r="I327" s="48"/>
      <c r="J327" s="48"/>
      <c r="K327" s="48"/>
      <c r="L327" s="48"/>
      <c r="M327" s="49"/>
      <c r="O327" s="3"/>
      <c r="P327" s="3"/>
      <c r="Q327" s="3"/>
      <c r="R327" s="3"/>
      <c r="S327" s="3"/>
      <c r="T327" s="3"/>
      <c r="U327" s="3"/>
      <c r="V327" s="3"/>
      <c r="W327" s="3"/>
      <c r="X327" s="3"/>
      <c r="Y327" s="3"/>
      <c r="Z327" s="3"/>
      <c r="AA327" s="3"/>
    </row>
    <row r="328" spans="2:27" ht="18" customHeight="1" x14ac:dyDescent="0.2">
      <c r="B328" s="1" t="s">
        <v>418</v>
      </c>
      <c r="C328" s="48"/>
      <c r="D328" s="48"/>
      <c r="E328" s="48"/>
      <c r="F328" s="48"/>
      <c r="G328" s="50"/>
      <c r="H328" s="48"/>
      <c r="I328" s="48"/>
      <c r="J328" s="48"/>
      <c r="K328" s="48"/>
      <c r="L328" s="48"/>
      <c r="M328" s="49"/>
      <c r="O328" s="3"/>
      <c r="P328" s="3"/>
      <c r="Q328" s="3"/>
      <c r="R328" s="3"/>
      <c r="S328" s="3"/>
      <c r="T328" s="3"/>
      <c r="U328" s="3"/>
      <c r="V328" s="3"/>
      <c r="W328" s="3"/>
      <c r="X328" s="3"/>
      <c r="Y328" s="3"/>
      <c r="Z328" s="3"/>
      <c r="AA328" s="3"/>
    </row>
    <row r="329" spans="2:27" ht="18" customHeight="1" x14ac:dyDescent="0.2">
      <c r="B329" s="1" t="s">
        <v>419</v>
      </c>
      <c r="C329" s="48"/>
      <c r="D329" s="48"/>
      <c r="E329" s="48"/>
      <c r="F329" s="48"/>
      <c r="G329" s="50"/>
      <c r="H329" s="48"/>
      <c r="I329" s="48"/>
      <c r="J329" s="48"/>
      <c r="K329" s="48"/>
      <c r="L329" s="48"/>
      <c r="M329" s="49"/>
      <c r="O329" s="3"/>
      <c r="P329" s="3"/>
      <c r="Q329" s="3"/>
      <c r="R329" s="3"/>
      <c r="S329" s="3"/>
      <c r="T329" s="3"/>
      <c r="U329" s="3"/>
      <c r="V329" s="3"/>
      <c r="W329" s="3"/>
      <c r="X329" s="3"/>
      <c r="Y329" s="3"/>
      <c r="Z329" s="3"/>
      <c r="AA329" s="3"/>
    </row>
    <row r="330" spans="2:27" ht="18" customHeight="1" x14ac:dyDescent="0.2">
      <c r="B330" s="1" t="s">
        <v>420</v>
      </c>
      <c r="C330" s="48"/>
      <c r="D330" s="48"/>
      <c r="E330" s="48"/>
      <c r="F330" s="48"/>
      <c r="G330" s="50"/>
      <c r="H330" s="48"/>
      <c r="I330" s="48"/>
      <c r="J330" s="48"/>
      <c r="K330" s="48"/>
      <c r="L330" s="48"/>
      <c r="M330" s="49"/>
      <c r="O330" s="3"/>
      <c r="P330" s="3"/>
      <c r="Q330" s="3"/>
      <c r="R330" s="3"/>
      <c r="S330" s="3"/>
      <c r="T330" s="3"/>
      <c r="U330" s="3"/>
      <c r="V330" s="3"/>
      <c r="W330" s="3"/>
      <c r="X330" s="3"/>
      <c r="Y330" s="3"/>
      <c r="Z330" s="3"/>
      <c r="AA330" s="3"/>
    </row>
    <row r="331" spans="2:27" ht="18" customHeight="1" x14ac:dyDescent="0.2">
      <c r="B331" s="1" t="s">
        <v>421</v>
      </c>
      <c r="C331" s="48"/>
      <c r="D331" s="48"/>
      <c r="E331" s="48"/>
      <c r="F331" s="48"/>
      <c r="G331" s="50"/>
      <c r="H331" s="48"/>
      <c r="I331" s="48"/>
      <c r="J331" s="48"/>
      <c r="K331" s="48"/>
      <c r="L331" s="48"/>
      <c r="M331" s="49"/>
      <c r="O331" s="3"/>
      <c r="P331" s="3"/>
      <c r="Q331" s="3"/>
      <c r="R331" s="3"/>
      <c r="S331" s="3"/>
      <c r="T331" s="3"/>
      <c r="U331" s="3"/>
      <c r="V331" s="3"/>
      <c r="W331" s="3"/>
      <c r="X331" s="3"/>
      <c r="Y331" s="3"/>
      <c r="Z331" s="3"/>
      <c r="AA331" s="3"/>
    </row>
    <row r="332" spans="2:27" ht="18" customHeight="1" x14ac:dyDescent="0.2">
      <c r="B332" s="1" t="s">
        <v>422</v>
      </c>
      <c r="C332" s="48"/>
      <c r="D332" s="48"/>
      <c r="E332" s="48"/>
      <c r="F332" s="48"/>
      <c r="G332" s="50"/>
      <c r="H332" s="48"/>
      <c r="I332" s="48"/>
      <c r="J332" s="48"/>
      <c r="K332" s="48"/>
      <c r="L332" s="48"/>
      <c r="M332" s="49"/>
      <c r="O332" s="3"/>
      <c r="P332" s="3"/>
      <c r="Q332" s="3"/>
      <c r="R332" s="3"/>
      <c r="S332" s="3"/>
      <c r="T332" s="3"/>
      <c r="U332" s="3"/>
      <c r="V332" s="3"/>
      <c r="W332" s="3"/>
      <c r="X332" s="3"/>
      <c r="Y332" s="3"/>
      <c r="Z332" s="3"/>
      <c r="AA332" s="3"/>
    </row>
    <row r="333" spans="2:27" ht="18" customHeight="1" x14ac:dyDescent="0.2">
      <c r="B333" s="1" t="s">
        <v>423</v>
      </c>
      <c r="C333" s="48"/>
      <c r="D333" s="48"/>
      <c r="E333" s="48"/>
      <c r="F333" s="48"/>
      <c r="G333" s="50"/>
      <c r="H333" s="48"/>
      <c r="I333" s="48"/>
      <c r="J333" s="48"/>
      <c r="K333" s="48"/>
      <c r="L333" s="48"/>
      <c r="M333" s="49"/>
      <c r="O333" s="3"/>
      <c r="P333" s="3"/>
      <c r="Q333" s="3"/>
      <c r="R333" s="3"/>
      <c r="S333" s="3"/>
      <c r="T333" s="3"/>
      <c r="U333" s="3"/>
      <c r="V333" s="3"/>
      <c r="W333" s="3"/>
      <c r="X333" s="3"/>
      <c r="Y333" s="3"/>
      <c r="Z333" s="3"/>
      <c r="AA333" s="3"/>
    </row>
    <row r="334" spans="2:27" ht="18" customHeight="1" x14ac:dyDescent="0.2">
      <c r="B334" s="1" t="s">
        <v>395</v>
      </c>
      <c r="C334" s="48"/>
      <c r="D334" s="48"/>
      <c r="E334" s="48"/>
      <c r="F334" s="48"/>
      <c r="G334" s="50"/>
      <c r="H334" s="48"/>
      <c r="I334" s="48"/>
      <c r="J334" s="48"/>
      <c r="K334" s="48"/>
      <c r="L334" s="48"/>
      <c r="M334" s="49"/>
      <c r="O334" s="3"/>
      <c r="P334" s="3"/>
      <c r="Q334" s="3"/>
      <c r="R334" s="3"/>
      <c r="S334" s="3"/>
      <c r="T334" s="3"/>
      <c r="U334" s="3"/>
      <c r="V334" s="3"/>
      <c r="W334" s="3"/>
      <c r="X334" s="3"/>
      <c r="Y334" s="3"/>
      <c r="Z334" s="3"/>
      <c r="AA334" s="3"/>
    </row>
    <row r="335" spans="2:27" ht="18" customHeight="1" x14ac:dyDescent="0.2">
      <c r="C335" s="48"/>
      <c r="D335" s="48"/>
      <c r="E335" s="48"/>
      <c r="F335" s="48"/>
      <c r="G335" s="50"/>
      <c r="H335" s="48"/>
      <c r="I335" s="48"/>
      <c r="J335" s="48"/>
      <c r="K335" s="48"/>
      <c r="L335" s="48"/>
      <c r="M335" s="49"/>
      <c r="O335" s="3"/>
      <c r="P335" s="3"/>
      <c r="Q335" s="3"/>
      <c r="R335" s="3"/>
      <c r="S335" s="3"/>
      <c r="T335" s="3"/>
      <c r="U335" s="3"/>
      <c r="V335" s="3"/>
      <c r="W335" s="3"/>
      <c r="X335" s="3"/>
      <c r="Y335" s="3"/>
      <c r="Z335" s="3"/>
      <c r="AA335" s="3"/>
    </row>
    <row r="336" spans="2:27" ht="18" customHeight="1" x14ac:dyDescent="0.2">
      <c r="B336" s="1" t="s">
        <v>396</v>
      </c>
      <c r="C336" s="48"/>
      <c r="D336" s="48"/>
      <c r="E336" s="48"/>
      <c r="F336" s="48"/>
      <c r="G336" s="50"/>
      <c r="H336" s="48"/>
      <c r="I336" s="48"/>
      <c r="J336" s="48"/>
      <c r="K336" s="48"/>
      <c r="L336" s="48"/>
      <c r="M336" s="49"/>
      <c r="O336" s="3"/>
      <c r="P336" s="3"/>
      <c r="Q336" s="3"/>
      <c r="R336" s="3"/>
      <c r="S336" s="3"/>
      <c r="T336" s="3"/>
      <c r="U336" s="3"/>
      <c r="V336" s="3"/>
      <c r="W336" s="3"/>
      <c r="X336" s="3"/>
      <c r="Y336" s="3"/>
      <c r="Z336" s="3"/>
      <c r="AA336" s="3"/>
    </row>
    <row r="337" spans="2:27" ht="18" customHeight="1" x14ac:dyDescent="0.2">
      <c r="B337" s="1" t="s">
        <v>399</v>
      </c>
      <c r="C337" s="48"/>
      <c r="D337" s="48"/>
      <c r="E337" s="48"/>
      <c r="F337" s="48"/>
      <c r="G337" s="50"/>
      <c r="H337" s="48"/>
      <c r="I337" s="48"/>
      <c r="J337" s="48"/>
      <c r="K337" s="48"/>
      <c r="L337" s="48"/>
      <c r="M337" s="49"/>
      <c r="O337" s="3"/>
      <c r="P337" s="3"/>
      <c r="Q337" s="3"/>
      <c r="R337" s="3"/>
      <c r="S337" s="3"/>
      <c r="T337" s="3"/>
      <c r="U337" s="3"/>
      <c r="V337" s="3"/>
      <c r="W337" s="3"/>
      <c r="X337" s="3"/>
      <c r="Y337" s="3"/>
      <c r="Z337" s="3"/>
      <c r="AA337" s="3"/>
    </row>
    <row r="338" spans="2:27" ht="18" customHeight="1" x14ac:dyDescent="0.2">
      <c r="B338" s="1" t="s">
        <v>397</v>
      </c>
      <c r="C338" s="48"/>
      <c r="D338" s="48"/>
      <c r="E338" s="48"/>
      <c r="F338" s="48"/>
      <c r="G338" s="50"/>
      <c r="H338" s="48"/>
      <c r="I338" s="48"/>
      <c r="J338" s="48"/>
      <c r="K338" s="48"/>
      <c r="L338" s="48"/>
      <c r="M338" s="49"/>
      <c r="O338" s="3"/>
      <c r="P338" s="3"/>
      <c r="Q338" s="3"/>
      <c r="R338" s="3"/>
      <c r="S338" s="3"/>
      <c r="T338" s="3"/>
      <c r="U338" s="3"/>
      <c r="V338" s="3"/>
      <c r="W338" s="3"/>
      <c r="X338" s="3"/>
      <c r="Y338" s="3"/>
      <c r="Z338" s="3"/>
      <c r="AA338" s="3"/>
    </row>
    <row r="339" spans="2:27" ht="18" customHeight="1" x14ac:dyDescent="0.2">
      <c r="C339" s="48"/>
      <c r="D339" s="48"/>
      <c r="E339" s="48"/>
      <c r="F339" s="48"/>
      <c r="G339" s="50"/>
      <c r="H339" s="48"/>
      <c r="I339" s="48"/>
      <c r="J339" s="48"/>
      <c r="K339" s="48"/>
      <c r="L339" s="48"/>
      <c r="M339" s="49"/>
      <c r="O339" s="3"/>
      <c r="P339" s="3"/>
      <c r="Q339" s="3"/>
      <c r="R339" s="3"/>
      <c r="S339" s="3"/>
      <c r="T339" s="3"/>
      <c r="U339" s="3"/>
      <c r="V339" s="3"/>
      <c r="W339" s="3"/>
      <c r="X339" s="3"/>
      <c r="Y339" s="3"/>
      <c r="Z339" s="3"/>
      <c r="AA339" s="3"/>
    </row>
    <row r="340" spans="2:27" ht="18" customHeight="1" x14ac:dyDescent="0.2">
      <c r="B340" s="67" t="s">
        <v>404</v>
      </c>
      <c r="C340" s="48"/>
      <c r="D340" s="48"/>
      <c r="E340" s="48"/>
      <c r="F340" s="48"/>
      <c r="G340" s="50"/>
      <c r="H340" s="48"/>
      <c r="I340" s="48"/>
      <c r="J340" s="48"/>
      <c r="K340" s="48"/>
      <c r="L340" s="48"/>
      <c r="M340" s="49"/>
      <c r="O340" s="3"/>
      <c r="P340" s="3"/>
      <c r="Q340" s="3"/>
      <c r="R340" s="3"/>
      <c r="S340" s="3"/>
      <c r="T340" s="3"/>
      <c r="U340" s="3"/>
      <c r="V340" s="3"/>
      <c r="W340" s="3"/>
      <c r="X340" s="3"/>
      <c r="Y340" s="3"/>
      <c r="Z340" s="3"/>
      <c r="AA340" s="3"/>
    </row>
    <row r="341" spans="2:27" ht="18" customHeight="1" x14ac:dyDescent="0.2">
      <c r="B341" s="67"/>
      <c r="C341" s="48"/>
      <c r="D341" s="48"/>
      <c r="E341" s="48"/>
      <c r="F341" s="48"/>
      <c r="G341" s="50"/>
      <c r="H341" s="48"/>
      <c r="I341" s="48"/>
      <c r="J341" s="48"/>
      <c r="K341" s="48"/>
      <c r="L341" s="48"/>
      <c r="M341" s="49"/>
      <c r="O341" s="3"/>
      <c r="P341" s="3"/>
      <c r="Q341" s="3"/>
      <c r="R341" s="3"/>
      <c r="S341" s="3"/>
      <c r="T341" s="3"/>
      <c r="U341" s="3"/>
      <c r="V341" s="3"/>
      <c r="W341" s="3"/>
      <c r="X341" s="3"/>
      <c r="Y341" s="3"/>
      <c r="Z341" s="3"/>
      <c r="AA341" s="3"/>
    </row>
    <row r="342" spans="2:27" ht="18" customHeight="1" x14ac:dyDescent="0.2">
      <c r="B342" s="155" t="s">
        <v>428</v>
      </c>
      <c r="C342" s="48"/>
      <c r="D342" s="48"/>
      <c r="E342" s="48"/>
      <c r="F342" s="48"/>
      <c r="G342" s="50"/>
      <c r="H342" s="48"/>
      <c r="I342" s="48"/>
      <c r="J342" s="48"/>
      <c r="K342" s="48"/>
      <c r="L342" s="48"/>
      <c r="M342" s="49"/>
      <c r="O342" s="3"/>
      <c r="P342" s="3"/>
      <c r="Q342" s="3"/>
      <c r="R342" s="3"/>
      <c r="S342" s="3"/>
      <c r="T342" s="3"/>
      <c r="U342" s="3"/>
      <c r="V342" s="3"/>
      <c r="W342" s="3"/>
      <c r="X342" s="3"/>
      <c r="Y342" s="3"/>
      <c r="Z342" s="3"/>
      <c r="AA342" s="3"/>
    </row>
    <row r="343" spans="2:27" ht="18" customHeight="1" x14ac:dyDescent="0.2">
      <c r="B343" s="1" t="s">
        <v>424</v>
      </c>
      <c r="C343" s="48"/>
      <c r="D343" s="48"/>
      <c r="E343" s="48"/>
      <c r="F343" s="48"/>
      <c r="G343" s="50"/>
      <c r="H343" s="48"/>
      <c r="I343" s="48"/>
      <c r="J343" s="48"/>
      <c r="K343" s="48"/>
      <c r="L343" s="48"/>
      <c r="M343" s="49"/>
      <c r="O343" s="3"/>
      <c r="P343" s="3"/>
      <c r="Q343" s="3"/>
      <c r="R343" s="3"/>
      <c r="S343" s="3"/>
      <c r="T343" s="3"/>
      <c r="U343" s="3"/>
      <c r="V343" s="3"/>
      <c r="W343" s="3"/>
      <c r="X343" s="3"/>
      <c r="Y343" s="3"/>
      <c r="Z343" s="3"/>
      <c r="AA343" s="3"/>
    </row>
    <row r="344" spans="2:27" ht="18" customHeight="1" x14ac:dyDescent="0.2">
      <c r="B344" s="1" t="s">
        <v>425</v>
      </c>
      <c r="C344" s="48"/>
      <c r="D344" s="48"/>
      <c r="E344" s="48"/>
      <c r="F344" s="48"/>
      <c r="G344" s="50"/>
      <c r="H344" s="48"/>
      <c r="I344" s="48"/>
      <c r="J344" s="48"/>
      <c r="K344" s="48"/>
      <c r="L344" s="48"/>
      <c r="M344" s="49"/>
      <c r="O344" s="3"/>
      <c r="P344" s="3"/>
      <c r="Q344" s="3"/>
      <c r="R344" s="3"/>
      <c r="S344" s="3"/>
      <c r="T344" s="3"/>
      <c r="U344" s="3"/>
      <c r="V344" s="3"/>
      <c r="W344" s="3"/>
      <c r="X344" s="3"/>
      <c r="Y344" s="3"/>
      <c r="Z344" s="3"/>
      <c r="AA344" s="3"/>
    </row>
    <row r="345" spans="2:27" ht="18" customHeight="1" x14ac:dyDescent="0.2">
      <c r="B345" s="1" t="s">
        <v>429</v>
      </c>
      <c r="C345" s="48"/>
      <c r="D345" s="48"/>
      <c r="E345" s="48"/>
      <c r="F345" s="48"/>
      <c r="G345" s="50"/>
      <c r="H345" s="48"/>
      <c r="I345" s="48"/>
      <c r="J345" s="48"/>
      <c r="K345" s="48"/>
      <c r="L345" s="48"/>
      <c r="M345" s="49"/>
      <c r="O345" s="3"/>
      <c r="P345" s="3"/>
      <c r="Q345" s="3"/>
      <c r="R345" s="3"/>
      <c r="S345" s="3"/>
      <c r="T345" s="3"/>
      <c r="U345" s="3"/>
      <c r="V345" s="3"/>
      <c r="W345" s="3"/>
      <c r="X345" s="3"/>
      <c r="Y345" s="3"/>
      <c r="Z345" s="3"/>
      <c r="AA345" s="3"/>
    </row>
    <row r="346" spans="2:27" ht="18" customHeight="1" x14ac:dyDescent="0.2">
      <c r="B346" s="1" t="s">
        <v>426</v>
      </c>
      <c r="C346" s="48"/>
      <c r="D346" s="48"/>
      <c r="E346" s="48"/>
      <c r="F346" s="48"/>
      <c r="G346" s="50"/>
      <c r="H346" s="48"/>
      <c r="I346" s="48"/>
      <c r="J346" s="48"/>
      <c r="K346" s="48"/>
      <c r="L346" s="48"/>
      <c r="M346" s="49"/>
      <c r="O346" s="3"/>
      <c r="P346" s="3"/>
      <c r="Q346" s="3"/>
      <c r="R346" s="3"/>
      <c r="S346" s="3"/>
      <c r="T346" s="3"/>
      <c r="U346" s="3"/>
      <c r="V346" s="3"/>
      <c r="W346" s="3"/>
      <c r="X346" s="3"/>
      <c r="Y346" s="3"/>
      <c r="Z346" s="3"/>
      <c r="AA346" s="3"/>
    </row>
    <row r="347" spans="2:27" ht="18" customHeight="1" x14ac:dyDescent="0.2">
      <c r="B347" s="1" t="s">
        <v>427</v>
      </c>
      <c r="C347" s="48"/>
      <c r="D347" s="48"/>
      <c r="E347" s="48"/>
      <c r="F347" s="48"/>
      <c r="G347" s="50"/>
      <c r="H347" s="48"/>
      <c r="I347" s="48"/>
      <c r="J347" s="48"/>
      <c r="K347" s="48"/>
      <c r="L347" s="48"/>
      <c r="M347" s="49"/>
      <c r="O347" s="3"/>
      <c r="P347" s="3"/>
      <c r="Q347" s="3"/>
      <c r="R347" s="3"/>
      <c r="S347" s="3"/>
      <c r="T347" s="3"/>
      <c r="U347" s="3"/>
      <c r="V347" s="3"/>
      <c r="W347" s="3"/>
      <c r="X347" s="3"/>
      <c r="Y347" s="3"/>
      <c r="Z347" s="3"/>
      <c r="AA347" s="3"/>
    </row>
    <row r="348" spans="2:27" ht="18" customHeight="1" x14ac:dyDescent="0.2">
      <c r="B348" s="67"/>
      <c r="C348" s="48"/>
      <c r="D348" s="48"/>
      <c r="E348" s="48"/>
      <c r="F348" s="48"/>
      <c r="G348" s="50"/>
      <c r="H348" s="48"/>
      <c r="I348" s="48"/>
      <c r="J348" s="48"/>
      <c r="K348" s="48"/>
      <c r="L348" s="48"/>
      <c r="M348" s="49"/>
      <c r="O348" s="3"/>
      <c r="P348" s="3"/>
      <c r="Q348" s="3"/>
      <c r="R348" s="3"/>
      <c r="S348" s="3"/>
      <c r="T348" s="3"/>
      <c r="U348" s="3"/>
      <c r="V348" s="3"/>
      <c r="W348" s="3"/>
      <c r="X348" s="3"/>
      <c r="Y348" s="3"/>
      <c r="Z348" s="3"/>
      <c r="AA348" s="3"/>
    </row>
    <row r="349" spans="2:27" ht="18" customHeight="1" x14ac:dyDescent="0.2">
      <c r="B349" s="67" t="s">
        <v>430</v>
      </c>
      <c r="C349" s="48"/>
      <c r="D349" s="48"/>
      <c r="E349" s="48"/>
      <c r="F349" s="48"/>
      <c r="G349" s="50"/>
      <c r="H349" s="48"/>
      <c r="I349" s="48"/>
      <c r="J349" s="48"/>
      <c r="K349" s="48"/>
      <c r="L349" s="48"/>
      <c r="M349" s="49"/>
      <c r="O349" s="3"/>
      <c r="P349" s="3"/>
      <c r="Q349" s="3"/>
      <c r="R349" s="3"/>
      <c r="S349" s="3"/>
      <c r="T349" s="3"/>
      <c r="U349" s="3"/>
      <c r="V349" s="3"/>
      <c r="W349" s="3"/>
      <c r="X349" s="3"/>
      <c r="Y349" s="3"/>
      <c r="Z349" s="3"/>
      <c r="AA349" s="3"/>
    </row>
    <row r="350" spans="2:27" ht="18" customHeight="1" x14ac:dyDescent="0.2">
      <c r="C350" s="48"/>
      <c r="D350" s="48"/>
      <c r="E350" s="48"/>
      <c r="F350" s="48"/>
      <c r="G350" s="50"/>
      <c r="H350" s="48"/>
      <c r="I350" s="48"/>
      <c r="J350" s="48"/>
      <c r="K350" s="48"/>
      <c r="L350" s="48"/>
      <c r="M350" s="49"/>
      <c r="O350" s="3"/>
      <c r="P350" s="3"/>
      <c r="Q350" s="3"/>
      <c r="R350" s="3"/>
      <c r="S350" s="3"/>
      <c r="T350" s="3"/>
      <c r="U350" s="3"/>
      <c r="V350" s="3"/>
      <c r="W350" s="3"/>
      <c r="X350" s="3"/>
      <c r="Y350" s="3"/>
      <c r="Z350" s="3"/>
      <c r="AA350" s="3"/>
    </row>
    <row r="351" spans="2:27" ht="18" customHeight="1" x14ac:dyDescent="0.2">
      <c r="B351" s="67" t="s">
        <v>400</v>
      </c>
      <c r="C351" s="48"/>
      <c r="D351" s="48"/>
      <c r="E351" s="48"/>
      <c r="F351" s="48"/>
      <c r="G351" s="50"/>
      <c r="H351" s="48"/>
      <c r="I351" s="48"/>
      <c r="J351" s="48"/>
      <c r="K351" s="48"/>
      <c r="L351" s="48"/>
      <c r="M351" s="49"/>
      <c r="O351" s="3"/>
      <c r="P351" s="3"/>
      <c r="Q351" s="3"/>
      <c r="R351" s="3"/>
      <c r="S351" s="3"/>
      <c r="T351" s="3"/>
      <c r="U351" s="3"/>
      <c r="V351" s="3"/>
      <c r="W351" s="3"/>
      <c r="X351" s="3"/>
      <c r="Y351" s="3"/>
      <c r="Z351" s="3"/>
      <c r="AA351" s="3"/>
    </row>
    <row r="352" spans="2:27" ht="18" customHeight="1" x14ac:dyDescent="0.2">
      <c r="B352" s="167" t="s">
        <v>405</v>
      </c>
      <c r="C352" s="48"/>
      <c r="D352" s="48"/>
      <c r="E352" s="48"/>
      <c r="F352" s="48"/>
      <c r="G352" s="50"/>
      <c r="H352" s="48"/>
      <c r="I352" s="48"/>
      <c r="J352" s="48"/>
      <c r="K352" s="48"/>
      <c r="L352" s="48"/>
      <c r="M352" s="49"/>
      <c r="O352" s="3"/>
      <c r="P352" s="3"/>
      <c r="Q352" s="3"/>
      <c r="R352" s="3"/>
      <c r="S352" s="3"/>
      <c r="T352" s="3"/>
      <c r="U352" s="3"/>
      <c r="V352" s="3"/>
      <c r="W352" s="3"/>
      <c r="X352" s="3"/>
      <c r="Y352" s="3"/>
      <c r="Z352" s="3"/>
      <c r="AA352" s="3"/>
    </row>
    <row r="353" spans="2:27" ht="18" customHeight="1" x14ac:dyDescent="0.2">
      <c r="B353" s="1" t="s">
        <v>431</v>
      </c>
      <c r="C353" s="48"/>
      <c r="D353" s="48"/>
      <c r="E353" s="48"/>
      <c r="F353" s="48"/>
      <c r="G353" s="50"/>
      <c r="H353" s="48"/>
      <c r="I353" s="48"/>
      <c r="J353" s="48"/>
      <c r="K353" s="48"/>
      <c r="L353" s="48"/>
      <c r="M353" s="49"/>
      <c r="O353" s="3"/>
      <c r="P353" s="3"/>
      <c r="Q353" s="3"/>
      <c r="R353" s="3"/>
      <c r="S353" s="3"/>
      <c r="T353" s="3"/>
      <c r="U353" s="3"/>
      <c r="V353" s="3"/>
      <c r="W353" s="3"/>
      <c r="X353" s="3"/>
      <c r="Y353" s="3"/>
      <c r="Z353" s="3"/>
      <c r="AA353" s="3"/>
    </row>
    <row r="354" spans="2:27" ht="18" customHeight="1" x14ac:dyDescent="0.2">
      <c r="B354" s="1" t="s">
        <v>410</v>
      </c>
      <c r="C354" s="48"/>
      <c r="D354" s="48"/>
      <c r="E354" s="48"/>
      <c r="F354" s="48"/>
      <c r="G354" s="50"/>
      <c r="H354" s="48"/>
      <c r="I354" s="48"/>
      <c r="J354" s="48"/>
      <c r="K354" s="48"/>
      <c r="L354" s="48"/>
      <c r="M354" s="49"/>
      <c r="O354" s="3"/>
      <c r="P354" s="3"/>
      <c r="Q354" s="3"/>
      <c r="R354" s="3"/>
      <c r="S354" s="3"/>
      <c r="T354" s="3"/>
      <c r="U354" s="3"/>
      <c r="V354" s="3"/>
      <c r="W354" s="3"/>
      <c r="X354" s="3"/>
      <c r="Y354" s="3"/>
      <c r="Z354" s="3"/>
      <c r="AA354" s="3"/>
    </row>
    <row r="355" spans="2:27" ht="18" customHeight="1" x14ac:dyDescent="0.2">
      <c r="C355" s="48"/>
      <c r="D355" s="48"/>
      <c r="E355" s="48"/>
      <c r="F355" s="48"/>
      <c r="G355" s="50"/>
      <c r="H355" s="48"/>
      <c r="I355" s="48"/>
      <c r="J355" s="48"/>
      <c r="K355" s="48"/>
      <c r="L355" s="48"/>
      <c r="M355" s="49"/>
      <c r="O355" s="3"/>
      <c r="P355" s="3"/>
      <c r="Q355" s="3"/>
      <c r="R355" s="3"/>
      <c r="S355" s="3"/>
      <c r="T355" s="3"/>
      <c r="U355" s="3"/>
      <c r="V355" s="3"/>
      <c r="W355" s="3"/>
      <c r="X355" s="3"/>
      <c r="Y355" s="3"/>
      <c r="Z355" s="3"/>
      <c r="AA355" s="3"/>
    </row>
    <row r="356" spans="2:27" ht="18" customHeight="1" x14ac:dyDescent="0.2">
      <c r="B356" s="167" t="s">
        <v>406</v>
      </c>
      <c r="C356" s="48"/>
      <c r="D356" s="48"/>
      <c r="E356" s="48"/>
      <c r="F356" s="48"/>
      <c r="G356" s="50"/>
      <c r="H356" s="48"/>
      <c r="I356" s="48"/>
      <c r="J356" s="48"/>
      <c r="K356" s="48"/>
      <c r="L356" s="48"/>
      <c r="M356" s="49"/>
      <c r="O356" s="3"/>
      <c r="P356" s="3"/>
      <c r="Q356" s="3"/>
      <c r="R356" s="3"/>
      <c r="S356" s="3"/>
      <c r="T356" s="3"/>
      <c r="U356" s="3"/>
      <c r="V356" s="3"/>
      <c r="W356" s="3"/>
      <c r="X356" s="3"/>
      <c r="Y356" s="3"/>
      <c r="Z356" s="3"/>
      <c r="AA356" s="3"/>
    </row>
    <row r="357" spans="2:27" ht="18" customHeight="1" x14ac:dyDescent="0.2">
      <c r="B357" s="1" t="s">
        <v>407</v>
      </c>
      <c r="C357" s="48"/>
      <c r="D357" s="48"/>
      <c r="E357" s="48"/>
      <c r="F357" s="48"/>
      <c r="G357" s="50"/>
      <c r="H357" s="48"/>
      <c r="I357" s="48"/>
      <c r="J357" s="48"/>
      <c r="K357" s="48"/>
      <c r="L357" s="48"/>
      <c r="M357" s="49"/>
      <c r="O357" s="3"/>
      <c r="P357" s="3"/>
      <c r="Q357" s="3"/>
      <c r="R357" s="3"/>
      <c r="S357" s="3"/>
      <c r="T357" s="3"/>
      <c r="U357" s="3"/>
      <c r="V357" s="3"/>
      <c r="W357" s="3"/>
      <c r="X357" s="3"/>
      <c r="Y357" s="3"/>
      <c r="Z357" s="3"/>
      <c r="AA357" s="3"/>
    </row>
    <row r="358" spans="2:27" ht="18" customHeight="1" x14ac:dyDescent="0.2">
      <c r="B358" s="1" t="s">
        <v>408</v>
      </c>
      <c r="C358" s="48"/>
      <c r="D358" s="48"/>
      <c r="E358" s="48"/>
      <c r="F358" s="48"/>
      <c r="G358" s="50"/>
      <c r="H358" s="48"/>
      <c r="I358" s="48"/>
      <c r="J358" s="48"/>
      <c r="K358" s="48"/>
      <c r="L358" s="48"/>
      <c r="M358" s="49"/>
      <c r="O358" s="3"/>
      <c r="P358" s="3"/>
      <c r="Q358" s="3"/>
      <c r="R358" s="3"/>
      <c r="S358" s="3"/>
      <c r="T358" s="3"/>
      <c r="U358" s="3"/>
      <c r="V358" s="3"/>
      <c r="W358" s="3"/>
      <c r="X358" s="3"/>
      <c r="Y358" s="3"/>
      <c r="Z358" s="3"/>
      <c r="AA358" s="3"/>
    </row>
    <row r="359" spans="2:27" ht="18" customHeight="1" x14ac:dyDescent="0.2">
      <c r="B359" s="1" t="s">
        <v>409</v>
      </c>
      <c r="C359" s="48"/>
      <c r="D359" s="48"/>
      <c r="E359" s="73"/>
      <c r="F359" s="48"/>
      <c r="G359" s="48"/>
      <c r="H359" s="48"/>
      <c r="I359" s="48"/>
      <c r="J359" s="48"/>
      <c r="K359" s="48"/>
      <c r="L359" s="48"/>
      <c r="M359" s="49"/>
      <c r="O359" s="3"/>
      <c r="P359" s="3"/>
      <c r="Q359" s="3"/>
      <c r="R359" s="3"/>
      <c r="S359" s="3"/>
      <c r="T359" s="3"/>
      <c r="U359" s="3"/>
      <c r="V359" s="3"/>
      <c r="W359" s="3"/>
      <c r="X359" s="3"/>
      <c r="Y359" s="3"/>
      <c r="Z359" s="3"/>
      <c r="AA359" s="3"/>
    </row>
    <row r="360" spans="2:27" ht="18" customHeight="1" x14ac:dyDescent="0.2">
      <c r="C360" s="48"/>
      <c r="D360" s="48"/>
      <c r="E360" s="73"/>
      <c r="F360" s="48"/>
      <c r="G360" s="48"/>
      <c r="H360" s="48"/>
      <c r="I360" s="48"/>
      <c r="J360" s="48"/>
      <c r="K360" s="48"/>
      <c r="L360" s="48"/>
      <c r="M360" s="49"/>
      <c r="O360" s="3"/>
      <c r="P360" s="3"/>
      <c r="Q360" s="3"/>
      <c r="R360" s="3"/>
      <c r="S360" s="3"/>
      <c r="T360" s="3"/>
      <c r="U360" s="3"/>
      <c r="V360" s="3"/>
      <c r="W360" s="3"/>
      <c r="X360" s="3"/>
      <c r="Y360" s="3"/>
      <c r="Z360" s="3"/>
      <c r="AA360" s="3"/>
    </row>
    <row r="361" spans="2:27" ht="18" customHeight="1" x14ac:dyDescent="0.2">
      <c r="B361" s="9"/>
      <c r="C361" s="10"/>
      <c r="D361" s="10"/>
      <c r="E361" s="10"/>
      <c r="F361" s="10"/>
      <c r="G361" s="10"/>
      <c r="H361" s="10"/>
      <c r="I361" s="10"/>
      <c r="J361" s="10"/>
      <c r="K361" s="10"/>
      <c r="L361" s="10"/>
      <c r="M361" s="11"/>
    </row>
    <row r="365" spans="2:27" x14ac:dyDescent="0.2">
      <c r="E365" s="23"/>
    </row>
  </sheetData>
  <mergeCells count="10">
    <mergeCell ref="G278:G281"/>
    <mergeCell ref="G274:G277"/>
    <mergeCell ref="B321:G321"/>
    <mergeCell ref="B5:M5"/>
    <mergeCell ref="B107:M107"/>
    <mergeCell ref="B86:M86"/>
    <mergeCell ref="B75:M75"/>
    <mergeCell ref="B37:M37"/>
    <mergeCell ref="B60:M60"/>
    <mergeCell ref="B95:M95"/>
  </mergeCells>
  <phoneticPr fontId="4" type="noConversion"/>
  <conditionalFormatting sqref="G94">
    <cfRule type="cellIs" dxfId="1" priority="5" operator="lessThan">
      <formula>0</formula>
    </cfRule>
    <cfRule type="cellIs" dxfId="0" priority="6" operator="greaterThan">
      <formula>0</formula>
    </cfRule>
  </conditionalFormatting>
  <hyperlinks>
    <hyperlink ref="B7" location="工作表1!A1" display="原始数据"/>
    <hyperlink ref="B216" location="工作表11!A1" display="原始数据"/>
  </hyperlinks>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G25" sqref="G25"/>
    </sheetView>
  </sheetViews>
  <sheetFormatPr baseColWidth="10" defaultRowHeight="15" x14ac:dyDescent="0.2"/>
  <cols>
    <col min="1" max="1" width="11.83203125" bestFit="1" customWidth="1"/>
    <col min="2" max="2" width="18.83203125" customWidth="1"/>
    <col min="3" max="3" width="21.5" bestFit="1" customWidth="1"/>
    <col min="4" max="4" width="17.6640625" bestFit="1" customWidth="1"/>
    <col min="5" max="5" width="17.5" bestFit="1" customWidth="1"/>
  </cols>
  <sheetData>
    <row r="1" spans="1:5" ht="16" x14ac:dyDescent="0.2">
      <c r="A1" s="85" t="s">
        <v>35</v>
      </c>
      <c r="B1" s="86" t="s">
        <v>38</v>
      </c>
      <c r="C1" s="86" t="s">
        <v>39</v>
      </c>
      <c r="D1" s="86" t="s">
        <v>36</v>
      </c>
      <c r="E1" s="86" t="s">
        <v>37</v>
      </c>
    </row>
    <row r="2" spans="1:5" ht="16" x14ac:dyDescent="0.2">
      <c r="A2" s="86" t="s">
        <v>56</v>
      </c>
      <c r="B2" s="89">
        <v>9497216581.9500008</v>
      </c>
      <c r="C2" s="87">
        <v>-0.3216</v>
      </c>
      <c r="D2" s="89">
        <v>1529479400</v>
      </c>
      <c r="E2" s="87">
        <v>-5.2299999999999999E-2</v>
      </c>
    </row>
    <row r="3" spans="1:5" ht="16" x14ac:dyDescent="0.2">
      <c r="A3" s="85" t="s">
        <v>55</v>
      </c>
      <c r="B3" s="89">
        <v>31464685512.759998</v>
      </c>
      <c r="C3" s="87">
        <v>0.1487</v>
      </c>
      <c r="D3" s="90">
        <v>3279758700</v>
      </c>
      <c r="E3" s="87">
        <v>0.1147</v>
      </c>
    </row>
    <row r="4" spans="1:5" ht="16" x14ac:dyDescent="0.2">
      <c r="A4" s="85" t="s">
        <v>54</v>
      </c>
      <c r="B4" s="89">
        <v>22177690468.779999</v>
      </c>
      <c r="C4" s="87">
        <v>6.8999999999999999E-3</v>
      </c>
      <c r="D4" s="90">
        <v>1648895300</v>
      </c>
      <c r="E4" s="87">
        <v>2.8000000000000001E-2</v>
      </c>
    </row>
    <row r="5" spans="1:5" ht="16" x14ac:dyDescent="0.2">
      <c r="A5" s="85" t="s">
        <v>53</v>
      </c>
      <c r="B5" s="89">
        <v>83248411934.949997</v>
      </c>
      <c r="C5" s="87">
        <v>0.15620000000000001</v>
      </c>
      <c r="D5" s="90">
        <v>9287320700</v>
      </c>
      <c r="E5" s="87">
        <v>3.6700000000000003E-2</v>
      </c>
    </row>
    <row r="6" spans="1:5" ht="16" x14ac:dyDescent="0.2">
      <c r="A6" s="85" t="s">
        <v>52</v>
      </c>
      <c r="B6" s="89">
        <v>8894338157.1399994</v>
      </c>
      <c r="C6" s="87">
        <v>-6.3500000000000001E-2</v>
      </c>
      <c r="D6" s="90">
        <v>650232400</v>
      </c>
      <c r="E6" s="87">
        <v>-0.57489999999999997</v>
      </c>
    </row>
    <row r="7" spans="1:5" ht="16" x14ac:dyDescent="0.2">
      <c r="A7" s="85" t="s">
        <v>51</v>
      </c>
      <c r="B7" s="89">
        <v>41372459835.389999</v>
      </c>
      <c r="C7" s="87">
        <v>0.31490000000000001</v>
      </c>
      <c r="D7" s="90">
        <v>4196046599.9999995</v>
      </c>
      <c r="E7" s="87">
        <v>0.27939999999999998</v>
      </c>
    </row>
    <row r="8" spans="1:5" ht="16" x14ac:dyDescent="0.2">
      <c r="A8" s="86" t="s">
        <v>50</v>
      </c>
      <c r="B8" s="89">
        <v>29329412004.380001</v>
      </c>
      <c r="C8" s="87">
        <v>0.32250000000000001</v>
      </c>
      <c r="D8" s="89">
        <v>2008178800</v>
      </c>
      <c r="E8" s="87">
        <v>0.21790000000000001</v>
      </c>
    </row>
    <row r="9" spans="1:5" ht="16" x14ac:dyDescent="0.2">
      <c r="A9" s="86" t="s">
        <v>49</v>
      </c>
      <c r="B9" s="89">
        <v>115952920023.99001</v>
      </c>
      <c r="C9" s="87">
        <v>0.39290000000000003</v>
      </c>
      <c r="D9" s="89">
        <v>11264948300</v>
      </c>
      <c r="E9" s="87">
        <v>0.21290000000000001</v>
      </c>
    </row>
    <row r="10" spans="1:5" ht="16" x14ac:dyDescent="0.2">
      <c r="A10" s="86" t="s">
        <v>48</v>
      </c>
      <c r="B10" s="89">
        <v>14611312019.58</v>
      </c>
      <c r="C10" s="87">
        <v>0.64280000000000004</v>
      </c>
      <c r="D10" s="89">
        <v>833232899.99999988</v>
      </c>
      <c r="E10" s="87">
        <v>0.28139999999999998</v>
      </c>
    </row>
    <row r="11" spans="1:5" ht="16" x14ac:dyDescent="0.2">
      <c r="A11" s="86" t="s">
        <v>47</v>
      </c>
      <c r="B11" s="89">
        <v>60183982286.709999</v>
      </c>
      <c r="C11" s="87">
        <v>0.45469999999999999</v>
      </c>
      <c r="D11" s="89">
        <v>4518077100</v>
      </c>
      <c r="E11" s="87">
        <v>7.6700000000000004E-2</v>
      </c>
    </row>
    <row r="12" spans="1:5" ht="16" x14ac:dyDescent="0.2">
      <c r="A12" s="86" t="s">
        <v>46</v>
      </c>
      <c r="B12" s="89">
        <v>42259505822.769997</v>
      </c>
      <c r="C12" s="87">
        <v>0.44090000000000001</v>
      </c>
      <c r="D12" s="89">
        <v>2911071000</v>
      </c>
      <c r="E12" s="87">
        <v>0.4496</v>
      </c>
    </row>
    <row r="13" spans="1:5" ht="16" x14ac:dyDescent="0.2">
      <c r="A13" s="86" t="s">
        <v>45</v>
      </c>
      <c r="B13" s="89">
        <v>123422436794.28</v>
      </c>
      <c r="C13" s="87">
        <v>6.4399999999999999E-2</v>
      </c>
      <c r="D13" s="89">
        <v>12760225200</v>
      </c>
      <c r="E13" s="87">
        <v>0.13270000000000001</v>
      </c>
    </row>
    <row r="14" spans="1:5" ht="16" x14ac:dyDescent="0.2">
      <c r="A14" s="86" t="s">
        <v>44</v>
      </c>
      <c r="B14" s="89">
        <v>18589228819.049999</v>
      </c>
      <c r="C14" s="87">
        <v>0.2722</v>
      </c>
      <c r="D14" s="89">
        <v>695411600</v>
      </c>
      <c r="E14" s="87">
        <v>-0.16539999999999999</v>
      </c>
    </row>
    <row r="15" spans="1:5" ht="16" x14ac:dyDescent="0.2">
      <c r="A15" s="86" t="s">
        <v>43</v>
      </c>
      <c r="B15" s="89">
        <v>51221248748.440002</v>
      </c>
      <c r="C15" s="87">
        <v>-0.1489</v>
      </c>
      <c r="D15" s="89">
        <v>6607312400</v>
      </c>
      <c r="E15" s="87">
        <v>0.46239999999999998</v>
      </c>
    </row>
    <row r="16" spans="1:5" ht="16" x14ac:dyDescent="0.2">
      <c r="A16" s="85" t="s">
        <v>42</v>
      </c>
      <c r="B16" s="89">
        <v>47290026129.239998</v>
      </c>
      <c r="C16" s="87">
        <v>0.11899999999999999</v>
      </c>
      <c r="D16" s="89">
        <v>3788276900</v>
      </c>
      <c r="E16" s="87">
        <v>0.30130000000000001</v>
      </c>
    </row>
    <row r="17" spans="1:7" ht="16" x14ac:dyDescent="0.2">
      <c r="A17" s="88" t="s">
        <v>41</v>
      </c>
      <c r="B17" s="89">
        <v>125796606553.78999</v>
      </c>
      <c r="C17" s="87">
        <v>1.9199999999999998E-2</v>
      </c>
      <c r="D17" s="89">
        <v>16960814000</v>
      </c>
      <c r="E17" s="87">
        <v>0.32919999999999999</v>
      </c>
    </row>
    <row r="18" spans="1:7" ht="16" x14ac:dyDescent="0.2">
      <c r="A18" s="85" t="s">
        <v>40</v>
      </c>
      <c r="B18" s="89">
        <v>30825615283.990002</v>
      </c>
      <c r="C18" s="87">
        <v>0.6583</v>
      </c>
      <c r="D18" s="89">
        <v>894878000</v>
      </c>
      <c r="E18" s="87">
        <v>0.2868</v>
      </c>
    </row>
    <row r="22" spans="1:7" ht="20" x14ac:dyDescent="0.2">
      <c r="A22" s="72"/>
      <c r="D22" s="51"/>
      <c r="G22" s="104"/>
    </row>
    <row r="23" spans="1:7" ht="20" x14ac:dyDescent="0.2">
      <c r="A23" s="72"/>
      <c r="D23" s="51"/>
      <c r="G23" s="104"/>
    </row>
    <row r="24" spans="1:7" ht="20" x14ac:dyDescent="0.2">
      <c r="A24" s="72"/>
      <c r="D24" s="51"/>
      <c r="G24" s="104"/>
    </row>
    <row r="25" spans="1:7" x14ac:dyDescent="0.2">
      <c r="A25" s="72"/>
      <c r="D25" s="51"/>
    </row>
    <row r="26" spans="1:7" x14ac:dyDescent="0.2">
      <c r="A26" s="72"/>
      <c r="D26" s="51"/>
    </row>
    <row r="29" spans="1:7" x14ac:dyDescent="0.2">
      <c r="A29" s="72"/>
      <c r="D29" s="51"/>
    </row>
    <row r="30" spans="1:7" x14ac:dyDescent="0.2">
      <c r="A30" s="72"/>
      <c r="D30" s="51"/>
    </row>
    <row r="31" spans="1:7" x14ac:dyDescent="0.2">
      <c r="A31" s="72"/>
      <c r="D31" s="51"/>
    </row>
    <row r="32" spans="1:7" x14ac:dyDescent="0.2">
      <c r="A32" s="72"/>
      <c r="D32" s="51"/>
    </row>
    <row r="33" spans="1:4" x14ac:dyDescent="0.2">
      <c r="A33" s="72"/>
      <c r="D33" s="51"/>
    </row>
  </sheetData>
  <sortState ref="A2:E18">
    <sortCondition ref="A2"/>
  </sortState>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O6" sqref="O6"/>
    </sheetView>
  </sheetViews>
  <sheetFormatPr baseColWidth="10" defaultRowHeight="16" x14ac:dyDescent="0.2"/>
  <cols>
    <col min="1" max="1" width="10.83203125" style="135"/>
    <col min="2" max="2" width="13.5" style="135" bestFit="1" customWidth="1"/>
    <col min="3" max="16384" width="10.83203125" style="135"/>
  </cols>
  <sheetData>
    <row r="1" spans="1:2" x14ac:dyDescent="0.2">
      <c r="A1" s="135">
        <v>1998</v>
      </c>
      <c r="B1" s="135">
        <v>-140274500</v>
      </c>
    </row>
    <row r="2" spans="1:2" x14ac:dyDescent="0.2">
      <c r="A2" s="135">
        <v>1999</v>
      </c>
      <c r="B2" s="135">
        <v>42785900</v>
      </c>
    </row>
    <row r="3" spans="1:2" x14ac:dyDescent="0.2">
      <c r="A3" s="135">
        <v>2000</v>
      </c>
      <c r="B3" s="135">
        <v>86048400</v>
      </c>
    </row>
    <row r="4" spans="1:2" x14ac:dyDescent="0.2">
      <c r="A4" s="135">
        <v>2001</v>
      </c>
      <c r="B4" s="135">
        <v>-1204549200</v>
      </c>
    </row>
    <row r="5" spans="1:2" x14ac:dyDescent="0.2">
      <c r="A5" s="135">
        <v>2002</v>
      </c>
      <c r="B5" s="135">
        <v>128843300</v>
      </c>
    </row>
    <row r="6" spans="1:2" x14ac:dyDescent="0.2">
      <c r="A6" s="135">
        <v>2003</v>
      </c>
      <c r="B6" s="135">
        <v>-1478383800</v>
      </c>
    </row>
    <row r="7" spans="1:2" x14ac:dyDescent="0.2">
      <c r="A7" s="135">
        <v>2004</v>
      </c>
      <c r="B7" s="135">
        <v>1048590300</v>
      </c>
    </row>
    <row r="8" spans="1:2" x14ac:dyDescent="0.2">
      <c r="A8" s="135">
        <v>2005</v>
      </c>
      <c r="B8" s="135">
        <v>843439100</v>
      </c>
    </row>
    <row r="9" spans="1:2" x14ac:dyDescent="0.2">
      <c r="A9" s="135">
        <v>2006</v>
      </c>
      <c r="B9" s="135">
        <v>-3024121500</v>
      </c>
    </row>
    <row r="10" spans="1:2" x14ac:dyDescent="0.2">
      <c r="A10" s="135">
        <v>2007</v>
      </c>
      <c r="B10" s="135">
        <v>-10437715800</v>
      </c>
    </row>
    <row r="11" spans="1:2" x14ac:dyDescent="0.2">
      <c r="A11" s="135">
        <v>2008</v>
      </c>
      <c r="B11" s="135">
        <v>-34151800</v>
      </c>
    </row>
    <row r="12" spans="1:2" x14ac:dyDescent="0.2">
      <c r="A12" s="135">
        <v>2009</v>
      </c>
      <c r="B12" s="135">
        <v>9253351300</v>
      </c>
    </row>
    <row r="13" spans="1:2" x14ac:dyDescent="0.2">
      <c r="A13" s="135">
        <v>2010</v>
      </c>
      <c r="B13" s="135">
        <v>2237255500</v>
      </c>
    </row>
    <row r="14" spans="1:2" x14ac:dyDescent="0.2">
      <c r="A14" s="135">
        <v>2011</v>
      </c>
      <c r="B14" s="135">
        <v>3389424600</v>
      </c>
    </row>
    <row r="15" spans="1:2" x14ac:dyDescent="0.2">
      <c r="A15" s="135">
        <v>2012</v>
      </c>
      <c r="B15" s="135">
        <v>3725958500</v>
      </c>
    </row>
    <row r="16" spans="1:2" x14ac:dyDescent="0.2">
      <c r="A16" s="135">
        <v>2013</v>
      </c>
      <c r="B16" s="135">
        <v>1923868900.0000002</v>
      </c>
    </row>
    <row r="17" spans="1:2" x14ac:dyDescent="0.2">
      <c r="A17" s="135">
        <v>2014</v>
      </c>
      <c r="B17" s="135">
        <v>41724819100</v>
      </c>
    </row>
    <row r="18" spans="1:2" x14ac:dyDescent="0.2">
      <c r="A18" s="135">
        <v>2015</v>
      </c>
      <c r="B18" s="135">
        <v>16046020700</v>
      </c>
    </row>
    <row r="19" spans="1:2" x14ac:dyDescent="0.2">
      <c r="A19" s="135">
        <v>2016</v>
      </c>
      <c r="B19" s="135">
        <v>39566129000</v>
      </c>
    </row>
    <row r="20" spans="1:2" x14ac:dyDescent="0.2">
      <c r="A20" s="135">
        <v>2017</v>
      </c>
      <c r="B20" s="135">
        <v>82322834200</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activeCell="E8" sqref="E8"/>
    </sheetView>
  </sheetViews>
  <sheetFormatPr baseColWidth="10" defaultRowHeight="15" x14ac:dyDescent="0.2"/>
  <sheetData>
    <row r="1" spans="1:5" x14ac:dyDescent="0.2">
      <c r="A1">
        <v>2017</v>
      </c>
      <c r="B1" s="83">
        <v>0.58520000000000005</v>
      </c>
      <c r="C1" s="83">
        <f t="shared" ref="C1:C6" si="0">B1-B2</f>
        <v>1.1700000000000044E-2</v>
      </c>
      <c r="E1" s="143" t="s">
        <v>376</v>
      </c>
    </row>
    <row r="2" spans="1:5" x14ac:dyDescent="0.2">
      <c r="A2">
        <v>2016</v>
      </c>
      <c r="B2" s="83">
        <v>0.57350000000000001</v>
      </c>
      <c r="C2" s="83">
        <f t="shared" si="0"/>
        <v>1.2499999999999956E-2</v>
      </c>
      <c r="E2" s="143" t="s">
        <v>373</v>
      </c>
    </row>
    <row r="3" spans="1:5" x14ac:dyDescent="0.2">
      <c r="A3">
        <v>2015</v>
      </c>
      <c r="B3" s="83">
        <v>0.56100000000000005</v>
      </c>
      <c r="C3" s="83">
        <f t="shared" si="0"/>
        <v>1.330000000000009E-2</v>
      </c>
      <c r="E3" s="143" t="s">
        <v>364</v>
      </c>
    </row>
    <row r="4" spans="1:5" x14ac:dyDescent="0.2">
      <c r="A4">
        <v>2014</v>
      </c>
      <c r="B4" s="83">
        <v>0.54769999999999996</v>
      </c>
      <c r="C4" s="83">
        <f t="shared" si="0"/>
        <v>1.0399999999999965E-2</v>
      </c>
      <c r="E4" s="143" t="s">
        <v>372</v>
      </c>
    </row>
    <row r="5" spans="1:5" x14ac:dyDescent="0.2">
      <c r="A5">
        <v>2013</v>
      </c>
      <c r="B5" s="83">
        <v>0.5373</v>
      </c>
      <c r="C5" s="83">
        <f t="shared" si="0"/>
        <v>1.1600000000000055E-2</v>
      </c>
      <c r="E5" s="143" t="s">
        <v>365</v>
      </c>
    </row>
    <row r="6" spans="1:5" x14ac:dyDescent="0.2">
      <c r="A6">
        <v>2012</v>
      </c>
      <c r="B6" s="83">
        <v>0.52569999999999995</v>
      </c>
      <c r="C6" s="83">
        <f t="shared" si="0"/>
        <v>1.2999999999999901E-2</v>
      </c>
    </row>
    <row r="7" spans="1:5" x14ac:dyDescent="0.2">
      <c r="A7">
        <v>2011</v>
      </c>
      <c r="B7" s="83">
        <v>0.51270000000000004</v>
      </c>
      <c r="C7" s="83">
        <f t="shared" ref="C7:C57" si="1">B7-B8</f>
        <v>1.3200000000000045E-2</v>
      </c>
    </row>
    <row r="8" spans="1:5" x14ac:dyDescent="0.2">
      <c r="A8">
        <v>2010</v>
      </c>
      <c r="B8" s="83">
        <v>0.4995</v>
      </c>
      <c r="C8" s="83">
        <f t="shared" si="1"/>
        <v>1.6100000000000003E-2</v>
      </c>
    </row>
    <row r="9" spans="1:5" x14ac:dyDescent="0.2">
      <c r="A9">
        <v>2009</v>
      </c>
      <c r="B9" s="83">
        <v>0.4834</v>
      </c>
      <c r="C9" s="83">
        <f t="shared" si="1"/>
        <v>1.3500000000000012E-2</v>
      </c>
    </row>
    <row r="10" spans="1:5" x14ac:dyDescent="0.2">
      <c r="A10">
        <v>2008</v>
      </c>
      <c r="B10" s="83">
        <v>0.46989999999999998</v>
      </c>
      <c r="C10" s="83">
        <f t="shared" si="1"/>
        <v>1.100000000000001E-2</v>
      </c>
    </row>
    <row r="11" spans="1:5" x14ac:dyDescent="0.2">
      <c r="A11">
        <v>2007</v>
      </c>
      <c r="B11" s="83">
        <v>0.45889999999999997</v>
      </c>
      <c r="C11" s="83">
        <f t="shared" si="1"/>
        <v>1.5499999999999958E-2</v>
      </c>
    </row>
    <row r="12" spans="1:5" x14ac:dyDescent="0.2">
      <c r="A12">
        <v>2006</v>
      </c>
      <c r="B12" s="83">
        <v>0.44340000000000002</v>
      </c>
      <c r="C12" s="83">
        <f t="shared" si="1"/>
        <v>1.3500000000000012E-2</v>
      </c>
    </row>
    <row r="13" spans="1:5" x14ac:dyDescent="0.2">
      <c r="A13">
        <v>2005</v>
      </c>
      <c r="B13" s="83">
        <v>0.4299</v>
      </c>
      <c r="C13" s="83">
        <f t="shared" si="1"/>
        <v>1.2299999999999978E-2</v>
      </c>
    </row>
    <row r="14" spans="1:5" x14ac:dyDescent="0.2">
      <c r="A14">
        <v>2004</v>
      </c>
      <c r="B14" s="83">
        <v>0.41760000000000003</v>
      </c>
      <c r="C14" s="83">
        <f t="shared" si="1"/>
        <v>1.2300000000000033E-2</v>
      </c>
    </row>
    <row r="15" spans="1:5" x14ac:dyDescent="0.2">
      <c r="A15">
        <v>2003</v>
      </c>
      <c r="B15" s="83">
        <v>0.40529999999999999</v>
      </c>
      <c r="C15" s="83">
        <f t="shared" si="1"/>
        <v>1.4399999999999968E-2</v>
      </c>
    </row>
    <row r="16" spans="1:5" x14ac:dyDescent="0.2">
      <c r="A16">
        <v>2002</v>
      </c>
      <c r="B16" s="83">
        <v>0.39090000000000003</v>
      </c>
      <c r="C16" s="83">
        <f t="shared" si="1"/>
        <v>1.4300000000000035E-2</v>
      </c>
    </row>
    <row r="17" spans="1:3" x14ac:dyDescent="0.2">
      <c r="A17">
        <v>2001</v>
      </c>
      <c r="B17" s="83">
        <v>0.37659999999999999</v>
      </c>
      <c r="C17" s="83">
        <f t="shared" si="1"/>
        <v>1.4399999999999968E-2</v>
      </c>
    </row>
    <row r="18" spans="1:3" x14ac:dyDescent="0.2">
      <c r="A18">
        <v>2000</v>
      </c>
      <c r="B18" s="83">
        <v>0.36220000000000002</v>
      </c>
      <c r="C18" s="83">
        <f t="shared" si="1"/>
        <v>1.4400000000000024E-2</v>
      </c>
    </row>
    <row r="19" spans="1:3" x14ac:dyDescent="0.2">
      <c r="A19">
        <v>1999</v>
      </c>
      <c r="B19" s="83">
        <v>0.3478</v>
      </c>
      <c r="C19" s="83">
        <f t="shared" si="1"/>
        <v>1.4299999999999979E-2</v>
      </c>
    </row>
    <row r="20" spans="1:3" x14ac:dyDescent="0.2">
      <c r="A20">
        <v>1998</v>
      </c>
      <c r="B20" s="83">
        <v>0.33350000000000002</v>
      </c>
      <c r="C20" s="83">
        <f t="shared" si="1"/>
        <v>1.4400000000000024E-2</v>
      </c>
    </row>
    <row r="21" spans="1:3" x14ac:dyDescent="0.2">
      <c r="A21">
        <v>1997</v>
      </c>
      <c r="B21" s="83">
        <v>0.31909999999999999</v>
      </c>
      <c r="C21" s="83">
        <f t="shared" si="1"/>
        <v>1.4299999999999979E-2</v>
      </c>
    </row>
    <row r="22" spans="1:3" x14ac:dyDescent="0.2">
      <c r="A22">
        <v>1996</v>
      </c>
      <c r="B22" s="83">
        <v>0.30480000000000002</v>
      </c>
      <c r="C22" s="83">
        <f t="shared" si="1"/>
        <v>1.4400000000000024E-2</v>
      </c>
    </row>
    <row r="23" spans="1:3" x14ac:dyDescent="0.2">
      <c r="A23">
        <v>1995</v>
      </c>
      <c r="B23" s="83">
        <v>0.29039999999999999</v>
      </c>
      <c r="C23" s="83">
        <f t="shared" si="1"/>
        <v>5.2999999999999714E-3</v>
      </c>
    </row>
    <row r="24" spans="1:3" x14ac:dyDescent="0.2">
      <c r="A24">
        <v>1994</v>
      </c>
      <c r="B24" s="83">
        <v>0.28510000000000002</v>
      </c>
      <c r="C24" s="83">
        <f t="shared" si="1"/>
        <v>5.2000000000000379E-3</v>
      </c>
    </row>
    <row r="25" spans="1:3" x14ac:dyDescent="0.2">
      <c r="A25">
        <v>1993</v>
      </c>
      <c r="B25" s="83">
        <v>0.27989999999999998</v>
      </c>
      <c r="C25" s="83">
        <f t="shared" si="1"/>
        <v>5.2999999999999714E-3</v>
      </c>
    </row>
    <row r="26" spans="1:3" x14ac:dyDescent="0.2">
      <c r="A26">
        <v>1992</v>
      </c>
      <c r="B26" s="83">
        <v>0.27460000000000001</v>
      </c>
      <c r="C26" s="83">
        <f t="shared" si="1"/>
        <v>5.2000000000000379E-3</v>
      </c>
    </row>
    <row r="27" spans="1:3" x14ac:dyDescent="0.2">
      <c r="A27">
        <v>1991</v>
      </c>
      <c r="B27" s="83">
        <v>0.26939999999999997</v>
      </c>
      <c r="C27" s="83">
        <f t="shared" si="1"/>
        <v>5.2999999999999714E-3</v>
      </c>
    </row>
    <row r="28" spans="1:3" x14ac:dyDescent="0.2">
      <c r="A28">
        <v>1990</v>
      </c>
      <c r="B28" s="83">
        <v>0.2641</v>
      </c>
      <c r="C28" s="83">
        <f t="shared" si="1"/>
        <v>2.0000000000000018E-3</v>
      </c>
    </row>
    <row r="29" spans="1:3" x14ac:dyDescent="0.2">
      <c r="A29">
        <v>1989</v>
      </c>
      <c r="B29" s="83">
        <v>0.2621</v>
      </c>
      <c r="C29" s="83">
        <f t="shared" si="1"/>
        <v>4.0000000000000036E-3</v>
      </c>
    </row>
    <row r="30" spans="1:3" x14ac:dyDescent="0.2">
      <c r="A30">
        <v>1988</v>
      </c>
      <c r="B30" s="83">
        <v>0.2581</v>
      </c>
      <c r="C30" s="83">
        <f t="shared" si="1"/>
        <v>4.9000000000000155E-3</v>
      </c>
    </row>
    <row r="31" spans="1:3" x14ac:dyDescent="0.2">
      <c r="A31">
        <v>1987</v>
      </c>
      <c r="B31" s="83">
        <v>0.25319999999999998</v>
      </c>
      <c r="C31" s="83">
        <f t="shared" si="1"/>
        <v>7.9999999999999793E-3</v>
      </c>
    </row>
    <row r="32" spans="1:3" x14ac:dyDescent="0.2">
      <c r="A32">
        <v>1986</v>
      </c>
      <c r="B32" s="83">
        <v>0.2452</v>
      </c>
      <c r="C32" s="83">
        <f t="shared" si="1"/>
        <v>8.0999999999999961E-3</v>
      </c>
    </row>
    <row r="33" spans="1:3" x14ac:dyDescent="0.2">
      <c r="A33">
        <v>1985</v>
      </c>
      <c r="B33" s="83">
        <v>0.23710000000000001</v>
      </c>
      <c r="C33" s="83">
        <f t="shared" si="1"/>
        <v>6.9999999999999785E-3</v>
      </c>
    </row>
    <row r="34" spans="1:3" x14ac:dyDescent="0.2">
      <c r="A34">
        <v>1984</v>
      </c>
      <c r="B34" s="83">
        <v>0.23010000000000003</v>
      </c>
      <c r="C34" s="83">
        <f t="shared" si="1"/>
        <v>1.3900000000000023E-2</v>
      </c>
    </row>
    <row r="35" spans="1:3" x14ac:dyDescent="0.2">
      <c r="A35">
        <v>1983</v>
      </c>
      <c r="B35" s="83">
        <v>0.2162</v>
      </c>
      <c r="C35" s="83">
        <f t="shared" si="1"/>
        <v>4.9000000000000155E-3</v>
      </c>
    </row>
    <row r="36" spans="1:3" x14ac:dyDescent="0.2">
      <c r="A36">
        <v>1982</v>
      </c>
      <c r="B36" s="83">
        <v>0.21129999999999999</v>
      </c>
      <c r="C36" s="83">
        <f t="shared" si="1"/>
        <v>9.6999999999999864E-3</v>
      </c>
    </row>
    <row r="37" spans="1:3" x14ac:dyDescent="0.2">
      <c r="A37">
        <v>1981</v>
      </c>
      <c r="B37" s="83">
        <v>0.2016</v>
      </c>
      <c r="C37" s="83">
        <f t="shared" si="1"/>
        <v>7.6999999999999846E-3</v>
      </c>
    </row>
    <row r="38" spans="1:3" x14ac:dyDescent="0.2">
      <c r="A38">
        <v>1980</v>
      </c>
      <c r="B38" s="83">
        <v>0.19390000000000002</v>
      </c>
      <c r="C38" s="83">
        <f t="shared" si="1"/>
        <v>4.2999999999999983E-3</v>
      </c>
    </row>
    <row r="39" spans="1:3" x14ac:dyDescent="0.2">
      <c r="A39">
        <v>1979</v>
      </c>
      <c r="B39" s="83">
        <v>0.18960000000000002</v>
      </c>
      <c r="C39" s="83">
        <f t="shared" si="1"/>
        <v>1.0399999999999993E-2</v>
      </c>
    </row>
    <row r="40" spans="1:3" x14ac:dyDescent="0.2">
      <c r="A40">
        <v>1978</v>
      </c>
      <c r="B40" s="83">
        <v>0.17920000000000003</v>
      </c>
      <c r="C40" s="83">
        <f t="shared" si="1"/>
        <v>3.7000000000000088E-3</v>
      </c>
    </row>
    <row r="41" spans="1:3" x14ac:dyDescent="0.2">
      <c r="A41">
        <v>1977</v>
      </c>
      <c r="B41" s="83">
        <v>0.17550000000000002</v>
      </c>
      <c r="C41" s="83">
        <f t="shared" si="1"/>
        <v>1.1000000000000176E-3</v>
      </c>
    </row>
    <row r="42" spans="1:3" x14ac:dyDescent="0.2">
      <c r="A42">
        <v>1976</v>
      </c>
      <c r="B42" s="83">
        <v>0.1744</v>
      </c>
      <c r="C42" s="83">
        <f t="shared" si="1"/>
        <v>1.0000000000000009E-3</v>
      </c>
    </row>
    <row r="43" spans="1:3" x14ac:dyDescent="0.2">
      <c r="A43">
        <v>1975</v>
      </c>
      <c r="B43" s="83">
        <v>0.1734</v>
      </c>
      <c r="C43" s="83">
        <f t="shared" si="1"/>
        <v>1.799999999999996E-3</v>
      </c>
    </row>
    <row r="44" spans="1:3" x14ac:dyDescent="0.2">
      <c r="A44">
        <v>1974</v>
      </c>
      <c r="B44" s="83">
        <v>0.1716</v>
      </c>
      <c r="C44" s="83">
        <f t="shared" si="1"/>
        <v>-3.999999999999837E-4</v>
      </c>
    </row>
    <row r="45" spans="1:3" x14ac:dyDescent="0.2">
      <c r="A45">
        <v>1973</v>
      </c>
      <c r="B45" s="83">
        <v>0.17199999999999999</v>
      </c>
      <c r="C45" s="83">
        <f t="shared" si="1"/>
        <v>7.0000000000000617E-4</v>
      </c>
    </row>
    <row r="46" spans="1:3" x14ac:dyDescent="0.2">
      <c r="A46">
        <v>1972</v>
      </c>
      <c r="B46" s="83">
        <v>0.17129999999999998</v>
      </c>
      <c r="C46" s="83">
        <f t="shared" si="1"/>
        <v>-1.3000000000000234E-3</v>
      </c>
    </row>
    <row r="47" spans="1:3" x14ac:dyDescent="0.2">
      <c r="A47">
        <v>1971</v>
      </c>
      <c r="B47" s="83">
        <v>0.1726</v>
      </c>
      <c r="C47" s="83">
        <f t="shared" si="1"/>
        <v>-1.1999999999999789E-3</v>
      </c>
    </row>
    <row r="48" spans="1:3" x14ac:dyDescent="0.2">
      <c r="A48">
        <v>1970</v>
      </c>
      <c r="B48" s="83">
        <v>0.17379999999999998</v>
      </c>
      <c r="C48" s="83">
        <f t="shared" si="1"/>
        <v>-1.2000000000000066E-3</v>
      </c>
    </row>
    <row r="49" spans="1:3" x14ac:dyDescent="0.2">
      <c r="A49">
        <v>1969</v>
      </c>
      <c r="B49" s="83">
        <v>0.17499999999999999</v>
      </c>
      <c r="C49" s="83">
        <f t="shared" si="1"/>
        <v>-1.2000000000000344E-3</v>
      </c>
    </row>
    <row r="50" spans="1:3" x14ac:dyDescent="0.2">
      <c r="A50">
        <v>1968</v>
      </c>
      <c r="B50" s="83">
        <v>0.17620000000000002</v>
      </c>
      <c r="C50" s="83">
        <f t="shared" si="1"/>
        <v>-1.1999999999999511E-3</v>
      </c>
    </row>
    <row r="51" spans="1:3" x14ac:dyDescent="0.2">
      <c r="A51">
        <v>1967</v>
      </c>
      <c r="B51" s="83">
        <v>0.17739999999999997</v>
      </c>
      <c r="C51" s="83">
        <f t="shared" si="1"/>
        <v>-1.2000000000000066E-3</v>
      </c>
    </row>
    <row r="52" spans="1:3" x14ac:dyDescent="0.2">
      <c r="A52">
        <v>1966</v>
      </c>
      <c r="B52" s="83">
        <v>0.17859999999999998</v>
      </c>
      <c r="C52" s="83">
        <f t="shared" si="1"/>
        <v>-1.2000000000000344E-3</v>
      </c>
    </row>
    <row r="53" spans="1:3" x14ac:dyDescent="0.2">
      <c r="A53">
        <v>1965</v>
      </c>
      <c r="B53" s="83">
        <v>0.17980000000000002</v>
      </c>
      <c r="C53" s="83">
        <f t="shared" si="1"/>
        <v>-3.8999999999999868E-3</v>
      </c>
    </row>
    <row r="54" spans="1:3" x14ac:dyDescent="0.2">
      <c r="A54">
        <v>1964</v>
      </c>
      <c r="B54" s="83">
        <v>0.1837</v>
      </c>
      <c r="C54" s="83">
        <f t="shared" si="1"/>
        <v>1.5300000000000008E-2</v>
      </c>
    </row>
    <row r="55" spans="1:3" x14ac:dyDescent="0.2">
      <c r="A55">
        <v>1963</v>
      </c>
      <c r="B55" s="83">
        <v>0.16839999999999999</v>
      </c>
      <c r="C55" s="83">
        <f t="shared" si="1"/>
        <v>-4.8999999999999877E-3</v>
      </c>
    </row>
    <row r="56" spans="1:3" x14ac:dyDescent="0.2">
      <c r="A56">
        <v>1962</v>
      </c>
      <c r="B56" s="83">
        <v>0.17329999999999998</v>
      </c>
      <c r="C56" s="83">
        <f t="shared" si="1"/>
        <v>-1.9600000000000006E-2</v>
      </c>
    </row>
    <row r="57" spans="1:3" x14ac:dyDescent="0.2">
      <c r="A57">
        <v>1961</v>
      </c>
      <c r="B57" s="83">
        <v>0.19289999999999999</v>
      </c>
      <c r="C57" s="83">
        <f t="shared" si="1"/>
        <v>-4.6000000000000207E-3</v>
      </c>
    </row>
    <row r="58" spans="1:3" x14ac:dyDescent="0.2">
      <c r="A58">
        <v>1960</v>
      </c>
      <c r="B58" s="83">
        <v>0.19750000000000001</v>
      </c>
      <c r="C58" s="83"/>
    </row>
    <row r="59" spans="1:3" x14ac:dyDescent="0.2">
      <c r="A59">
        <v>1959</v>
      </c>
    </row>
    <row r="60" spans="1:3" x14ac:dyDescent="0.2">
      <c r="A60">
        <v>1958</v>
      </c>
    </row>
    <row r="61" spans="1:3" x14ac:dyDescent="0.2">
      <c r="A61">
        <v>1957</v>
      </c>
      <c r="B61" s="83">
        <v>0.154</v>
      </c>
    </row>
    <row r="62" spans="1:3" x14ac:dyDescent="0.2">
      <c r="A62">
        <v>1956</v>
      </c>
    </row>
    <row r="63" spans="1:3" x14ac:dyDescent="0.2">
      <c r="A63">
        <v>1955</v>
      </c>
      <c r="B63" s="83">
        <v>0.1348</v>
      </c>
    </row>
    <row r="64" spans="1:3" x14ac:dyDescent="0.2">
      <c r="A64">
        <v>1954</v>
      </c>
    </row>
    <row r="65" spans="1:2" x14ac:dyDescent="0.2">
      <c r="A65">
        <v>1953</v>
      </c>
      <c r="B65" s="83">
        <v>0.1326</v>
      </c>
    </row>
    <row r="66" spans="1:2" x14ac:dyDescent="0.2">
      <c r="A66">
        <v>1952</v>
      </c>
      <c r="B66" s="83">
        <v>0.125</v>
      </c>
    </row>
    <row r="67" spans="1:2" x14ac:dyDescent="0.2">
      <c r="A67">
        <v>1951</v>
      </c>
      <c r="B67" s="83">
        <v>0.1178</v>
      </c>
    </row>
    <row r="68" spans="1:2" x14ac:dyDescent="0.2">
      <c r="A68">
        <v>1950</v>
      </c>
      <c r="B68" s="83">
        <v>0.1118</v>
      </c>
    </row>
    <row r="69" spans="1:2" x14ac:dyDescent="0.2">
      <c r="A69">
        <v>1949</v>
      </c>
      <c r="B69" s="83">
        <v>0.10640000000000001</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workbookViewId="0">
      <pane xSplit="1" ySplit="1" topLeftCell="E22" activePane="bottomRight" state="frozen"/>
      <selection pane="topRight" activeCell="B1" sqref="B1"/>
      <selection pane="bottomLeft" activeCell="A2" sqref="A2"/>
      <selection pane="bottomRight" activeCell="H48" sqref="H48"/>
    </sheetView>
  </sheetViews>
  <sheetFormatPr baseColWidth="10" defaultRowHeight="15" x14ac:dyDescent="0.2"/>
  <cols>
    <col min="1" max="1" width="37.5" bestFit="1" customWidth="1"/>
    <col min="2" max="4" width="20.5" bestFit="1" customWidth="1"/>
    <col min="5" max="9" width="19.5" bestFit="1" customWidth="1"/>
    <col min="10" max="10" width="19.33203125" customWidth="1"/>
    <col min="11" max="11" width="19" customWidth="1"/>
  </cols>
  <sheetData>
    <row r="1" spans="1:10" x14ac:dyDescent="0.2">
      <c r="A1" s="109"/>
      <c r="B1" s="109" t="s">
        <v>270</v>
      </c>
      <c r="C1" s="109" t="s">
        <v>271</v>
      </c>
      <c r="D1" s="109" t="s">
        <v>272</v>
      </c>
      <c r="E1" s="109" t="s">
        <v>273</v>
      </c>
      <c r="F1" s="109" t="s">
        <v>274</v>
      </c>
      <c r="G1" s="109" t="s">
        <v>275</v>
      </c>
      <c r="H1" s="109" t="s">
        <v>318</v>
      </c>
      <c r="I1" s="109" t="s">
        <v>319</v>
      </c>
      <c r="J1" s="109" t="s">
        <v>323</v>
      </c>
    </row>
    <row r="2" spans="1:10" x14ac:dyDescent="0.2">
      <c r="A2" s="110" t="s">
        <v>276</v>
      </c>
      <c r="B2" s="138">
        <v>42736</v>
      </c>
      <c r="C2" s="138">
        <v>42736</v>
      </c>
      <c r="D2" s="138">
        <v>42370</v>
      </c>
      <c r="E2" s="138">
        <v>42370</v>
      </c>
      <c r="F2" s="138">
        <v>42005</v>
      </c>
      <c r="G2" s="138">
        <v>42005</v>
      </c>
      <c r="H2" s="138">
        <v>41640</v>
      </c>
      <c r="I2" s="138">
        <v>41640</v>
      </c>
    </row>
    <row r="3" spans="1:10" x14ac:dyDescent="0.2">
      <c r="A3" s="110" t="s">
        <v>277</v>
      </c>
      <c r="B3" s="138">
        <v>43100</v>
      </c>
      <c r="C3" s="138">
        <v>42916</v>
      </c>
      <c r="D3" s="138">
        <v>42735</v>
      </c>
      <c r="E3" s="138">
        <v>42551</v>
      </c>
      <c r="F3" s="138">
        <v>42369</v>
      </c>
      <c r="G3" s="138">
        <v>42185</v>
      </c>
      <c r="H3" s="138">
        <v>42004</v>
      </c>
      <c r="I3" s="138">
        <v>41820</v>
      </c>
    </row>
    <row r="4" spans="1:10" x14ac:dyDescent="0.2">
      <c r="A4" s="110" t="s">
        <v>278</v>
      </c>
      <c r="B4" s="110" t="s">
        <v>279</v>
      </c>
      <c r="C4" s="110" t="s">
        <v>279</v>
      </c>
      <c r="D4" s="110" t="s">
        <v>279</v>
      </c>
      <c r="E4" s="110" t="s">
        <v>279</v>
      </c>
      <c r="F4" s="110" t="s">
        <v>279</v>
      </c>
      <c r="G4" s="110" t="s">
        <v>279</v>
      </c>
      <c r="H4" s="110" t="s">
        <v>279</v>
      </c>
      <c r="I4" s="110" t="s">
        <v>279</v>
      </c>
    </row>
    <row r="5" spans="1:10" x14ac:dyDescent="0.2">
      <c r="A5" s="110" t="s">
        <v>280</v>
      </c>
      <c r="B5" s="110">
        <v>1231</v>
      </c>
      <c r="C5" s="110">
        <v>1231</v>
      </c>
      <c r="D5" s="110">
        <v>1231</v>
      </c>
      <c r="E5" s="110">
        <v>1231</v>
      </c>
      <c r="F5" s="110">
        <v>1231</v>
      </c>
      <c r="G5" s="110">
        <v>1231</v>
      </c>
      <c r="H5" s="110">
        <v>1231</v>
      </c>
      <c r="I5" s="110">
        <v>1231</v>
      </c>
    </row>
    <row r="6" spans="1:10" x14ac:dyDescent="0.2">
      <c r="A6" s="110" t="s">
        <v>281</v>
      </c>
      <c r="B6" s="110" t="s">
        <v>282</v>
      </c>
      <c r="C6" s="110" t="s">
        <v>282</v>
      </c>
      <c r="D6" s="110" t="s">
        <v>282</v>
      </c>
      <c r="E6" s="110" t="s">
        <v>282</v>
      </c>
      <c r="F6" s="110" t="s">
        <v>282</v>
      </c>
      <c r="G6" s="110" t="s">
        <v>282</v>
      </c>
      <c r="H6" s="110" t="s">
        <v>282</v>
      </c>
      <c r="I6" s="110" t="s">
        <v>282</v>
      </c>
    </row>
    <row r="7" spans="1:10" x14ac:dyDescent="0.2">
      <c r="A7" s="110" t="s">
        <v>283</v>
      </c>
      <c r="B7" s="110" t="s">
        <v>284</v>
      </c>
      <c r="C7" s="110" t="s">
        <v>284</v>
      </c>
      <c r="D7" s="110" t="s">
        <v>284</v>
      </c>
      <c r="E7" s="110" t="s">
        <v>284</v>
      </c>
      <c r="F7" s="110" t="s">
        <v>284</v>
      </c>
      <c r="G7" s="110" t="s">
        <v>284</v>
      </c>
      <c r="H7" s="110" t="s">
        <v>284</v>
      </c>
      <c r="I7" s="110" t="s">
        <v>284</v>
      </c>
    </row>
    <row r="8" spans="1:10" x14ac:dyDescent="0.2">
      <c r="A8" s="110" t="s">
        <v>285</v>
      </c>
      <c r="B8" s="112">
        <v>311022000000</v>
      </c>
      <c r="C8" s="112">
        <v>187981000000</v>
      </c>
      <c r="D8" s="112">
        <v>211444000000</v>
      </c>
      <c r="E8" s="112">
        <v>87498000000</v>
      </c>
      <c r="F8" s="112">
        <v>133130000000</v>
      </c>
      <c r="G8" s="112">
        <v>77743209000</v>
      </c>
      <c r="H8" s="112">
        <v>111398112000</v>
      </c>
      <c r="I8" s="112">
        <v>63336747000</v>
      </c>
    </row>
    <row r="9" spans="1:10" x14ac:dyDescent="0.2">
      <c r="A9" s="110" t="s">
        <v>286</v>
      </c>
      <c r="B9" s="112">
        <v>-198760000000</v>
      </c>
      <c r="C9" s="112">
        <v>-120677000000</v>
      </c>
      <c r="D9" s="112">
        <v>-152022000000</v>
      </c>
      <c r="E9" s="112">
        <v>-62728000000</v>
      </c>
      <c r="F9" s="112">
        <v>-95717000000</v>
      </c>
      <c r="G9" s="112">
        <v>-55673495000</v>
      </c>
      <c r="H9" s="112">
        <v>-79614503000</v>
      </c>
      <c r="I9" s="112">
        <v>-45242114000</v>
      </c>
    </row>
    <row r="10" spans="1:10" x14ac:dyDescent="0.2">
      <c r="A10" s="111" t="s">
        <v>287</v>
      </c>
      <c r="B10" s="112">
        <v>112262000000</v>
      </c>
      <c r="C10" s="112">
        <v>67304000000</v>
      </c>
      <c r="D10" s="112">
        <v>59422000000</v>
      </c>
      <c r="E10" s="112">
        <v>24770000000</v>
      </c>
      <c r="F10" s="112">
        <v>37413000000</v>
      </c>
      <c r="G10" s="112">
        <v>22069714000</v>
      </c>
      <c r="H10" s="112">
        <f>SUM(H8:H9)</f>
        <v>31783609000</v>
      </c>
      <c r="I10" s="112">
        <f>SUM(I8:I9)</f>
        <v>18094633000</v>
      </c>
    </row>
    <row r="11" spans="1:10" x14ac:dyDescent="0.2">
      <c r="A11" s="110" t="s">
        <v>288</v>
      </c>
      <c r="B11" s="112">
        <v>-475000000</v>
      </c>
      <c r="C11" s="112">
        <v>-4503000000</v>
      </c>
      <c r="D11" s="112">
        <v>11923000000</v>
      </c>
      <c r="E11" s="112">
        <v>1875000000</v>
      </c>
      <c r="F11" s="112">
        <v>2585000000</v>
      </c>
      <c r="G11" s="112">
        <v>1217189000</v>
      </c>
      <c r="H11" s="112"/>
      <c r="I11" s="112"/>
    </row>
    <row r="12" spans="1:10" x14ac:dyDescent="0.2">
      <c r="A12" s="110" t="s">
        <v>289</v>
      </c>
      <c r="B12" s="112">
        <v>-17210000000</v>
      </c>
      <c r="C12" s="112">
        <v>-7824000000</v>
      </c>
      <c r="D12" s="112">
        <v>-15983000000</v>
      </c>
      <c r="E12" s="112">
        <v>-8029000000</v>
      </c>
      <c r="F12" s="112">
        <v>-13325000000</v>
      </c>
      <c r="G12" s="112">
        <v>-5299872000</v>
      </c>
      <c r="H12" s="112"/>
      <c r="I12" s="112"/>
    </row>
    <row r="13" spans="1:10" x14ac:dyDescent="0.2">
      <c r="A13" s="110" t="s">
        <v>290</v>
      </c>
      <c r="B13" s="112">
        <v>-12246000000</v>
      </c>
      <c r="C13" s="112">
        <v>-5430000000</v>
      </c>
      <c r="D13" s="112">
        <v>-9598000000</v>
      </c>
      <c r="E13" s="112">
        <v>-3664000000</v>
      </c>
      <c r="F13" s="112">
        <v>-6139000000</v>
      </c>
      <c r="G13" s="112">
        <v>-2977096000</v>
      </c>
      <c r="H13" s="112"/>
      <c r="I13" s="112"/>
    </row>
    <row r="14" spans="1:10" x14ac:dyDescent="0.2">
      <c r="A14" s="110" t="s">
        <v>291</v>
      </c>
      <c r="B14" s="110">
        <v>0</v>
      </c>
      <c r="C14" s="110">
        <v>0</v>
      </c>
      <c r="D14" s="110">
        <v>0</v>
      </c>
      <c r="E14" s="110">
        <v>0</v>
      </c>
      <c r="F14" s="110">
        <v>0</v>
      </c>
      <c r="G14" s="110">
        <v>0</v>
      </c>
      <c r="H14" s="110"/>
      <c r="I14" s="110"/>
    </row>
    <row r="15" spans="1:10" x14ac:dyDescent="0.2">
      <c r="A15" s="110" t="s">
        <v>292</v>
      </c>
      <c r="B15" s="110">
        <v>0</v>
      </c>
      <c r="C15" s="110">
        <v>0</v>
      </c>
      <c r="D15" s="110">
        <v>0</v>
      </c>
      <c r="E15" s="110">
        <v>0</v>
      </c>
      <c r="F15" s="110">
        <v>0</v>
      </c>
      <c r="G15" s="110">
        <v>0</v>
      </c>
      <c r="H15" s="110"/>
      <c r="I15" s="110"/>
    </row>
    <row r="16" spans="1:10" x14ac:dyDescent="0.2">
      <c r="A16" s="110" t="s">
        <v>293</v>
      </c>
      <c r="B16" s="110">
        <v>0</v>
      </c>
      <c r="C16" s="110">
        <v>0</v>
      </c>
      <c r="D16" s="110">
        <v>0</v>
      </c>
      <c r="E16" s="110">
        <v>0</v>
      </c>
      <c r="F16" s="110">
        <v>0</v>
      </c>
      <c r="G16" s="110">
        <v>0</v>
      </c>
      <c r="H16" s="110"/>
      <c r="I16" s="110"/>
    </row>
    <row r="17" spans="1:11" x14ac:dyDescent="0.2">
      <c r="A17" s="110" t="s">
        <v>294</v>
      </c>
      <c r="B17" s="112">
        <v>-5599000000</v>
      </c>
      <c r="C17" s="112">
        <v>-2051000000</v>
      </c>
      <c r="D17" s="112">
        <v>-2663000000</v>
      </c>
      <c r="E17" s="112">
        <v>-1620000000</v>
      </c>
      <c r="F17" s="112">
        <v>-1077000000</v>
      </c>
      <c r="G17" s="112">
        <v>-539200000</v>
      </c>
      <c r="H17" s="112"/>
      <c r="I17" s="112"/>
    </row>
    <row r="18" spans="1:11" x14ac:dyDescent="0.2">
      <c r="A18" s="110" t="s">
        <v>295</v>
      </c>
      <c r="B18" s="110">
        <v>0</v>
      </c>
      <c r="C18" s="110">
        <v>0</v>
      </c>
      <c r="D18" s="110">
        <v>0</v>
      </c>
      <c r="E18" s="110">
        <v>0</v>
      </c>
      <c r="F18" s="110">
        <v>0</v>
      </c>
      <c r="G18" s="110">
        <v>0</v>
      </c>
      <c r="H18" s="110"/>
      <c r="I18" s="110"/>
    </row>
    <row r="19" spans="1:11" x14ac:dyDescent="0.2">
      <c r="A19" s="110" t="s">
        <v>296</v>
      </c>
      <c r="B19" s="112">
        <v>8513000000</v>
      </c>
      <c r="C19" s="112">
        <v>5735000000</v>
      </c>
      <c r="D19" s="112">
        <v>5265000000</v>
      </c>
      <c r="E19" s="112">
        <v>2858000000</v>
      </c>
      <c r="F19" s="112">
        <v>15374000000</v>
      </c>
      <c r="G19" s="112">
        <v>8015404000</v>
      </c>
      <c r="H19" s="112"/>
      <c r="I19" s="112"/>
    </row>
    <row r="20" spans="1:11" x14ac:dyDescent="0.2">
      <c r="A20" s="110" t="s">
        <v>297</v>
      </c>
      <c r="B20" s="110">
        <v>0</v>
      </c>
      <c r="C20" s="110">
        <v>0</v>
      </c>
      <c r="D20" s="110">
        <v>0</v>
      </c>
      <c r="E20" s="110">
        <v>0</v>
      </c>
      <c r="F20" s="110">
        <v>0</v>
      </c>
      <c r="G20" s="110">
        <v>0</v>
      </c>
      <c r="H20" s="110"/>
      <c r="I20" s="110"/>
    </row>
    <row r="21" spans="1:11" x14ac:dyDescent="0.2">
      <c r="A21" s="111" t="s">
        <v>298</v>
      </c>
      <c r="B21" s="112">
        <v>85245000000</v>
      </c>
      <c r="C21" s="112">
        <v>53231000000</v>
      </c>
      <c r="D21" s="112">
        <v>48366000000</v>
      </c>
      <c r="E21" s="112">
        <v>16190000000</v>
      </c>
      <c r="F21" s="112">
        <v>34831000000</v>
      </c>
      <c r="G21" s="112">
        <v>22486139000</v>
      </c>
      <c r="H21" s="112">
        <v>28552573000</v>
      </c>
      <c r="I21" s="112">
        <v>16780333000</v>
      </c>
    </row>
    <row r="22" spans="1:11" x14ac:dyDescent="0.2">
      <c r="A22" s="110" t="s">
        <v>299</v>
      </c>
      <c r="B22" s="110">
        <v>0</v>
      </c>
      <c r="C22" s="110">
        <v>0</v>
      </c>
      <c r="D22" s="110">
        <v>0</v>
      </c>
      <c r="E22" s="110">
        <v>0</v>
      </c>
      <c r="F22" s="110">
        <v>0</v>
      </c>
      <c r="G22" s="110">
        <v>0</v>
      </c>
      <c r="H22" s="110">
        <v>0</v>
      </c>
      <c r="I22" s="110">
        <v>0</v>
      </c>
    </row>
    <row r="23" spans="1:11" x14ac:dyDescent="0.2">
      <c r="A23" s="110" t="s">
        <v>300</v>
      </c>
      <c r="B23" s="110">
        <v>0</v>
      </c>
      <c r="C23" s="110">
        <v>0</v>
      </c>
      <c r="D23" s="110">
        <v>0</v>
      </c>
      <c r="E23" s="110">
        <v>0</v>
      </c>
      <c r="F23" s="110">
        <v>0</v>
      </c>
      <c r="G23" s="110">
        <v>0</v>
      </c>
      <c r="H23" s="110">
        <v>0</v>
      </c>
      <c r="I23" s="110">
        <v>0</v>
      </c>
    </row>
    <row r="24" spans="1:11" x14ac:dyDescent="0.2">
      <c r="A24" s="110" t="s">
        <v>301</v>
      </c>
      <c r="B24" s="112">
        <v>-7917000000</v>
      </c>
      <c r="C24" s="112">
        <v>-5151000000</v>
      </c>
      <c r="D24" s="112">
        <v>-11301000000</v>
      </c>
      <c r="E24" s="112">
        <v>-1782000000</v>
      </c>
      <c r="F24" s="112">
        <v>-2994000000</v>
      </c>
      <c r="G24" s="112">
        <v>-606901000</v>
      </c>
      <c r="H24" s="112">
        <v>-1015274000</v>
      </c>
      <c r="I24" s="112">
        <v>-224984000</v>
      </c>
    </row>
    <row r="25" spans="1:11" x14ac:dyDescent="0.2">
      <c r="A25" s="110" t="s">
        <v>302</v>
      </c>
      <c r="B25" s="112">
        <v>145000000</v>
      </c>
      <c r="C25" s="112">
        <v>263000000</v>
      </c>
      <c r="D25" s="112">
        <v>-203000000</v>
      </c>
      <c r="E25" s="112">
        <v>-71000000</v>
      </c>
      <c r="F25" s="112">
        <v>-392000000</v>
      </c>
      <c r="G25" s="112">
        <v>38649000</v>
      </c>
      <c r="H25" s="112"/>
      <c r="I25" s="112"/>
    </row>
    <row r="26" spans="1:11" x14ac:dyDescent="0.2">
      <c r="A26" s="111" t="s">
        <v>303</v>
      </c>
      <c r="B26" s="112">
        <v>77473000000</v>
      </c>
      <c r="C26" s="112">
        <v>48343000000</v>
      </c>
      <c r="D26" s="112">
        <v>36862000000</v>
      </c>
      <c r="E26" s="112">
        <v>14337000000</v>
      </c>
      <c r="F26" s="112">
        <v>31445000000</v>
      </c>
      <c r="G26" s="112">
        <v>21917887000</v>
      </c>
      <c r="H26" s="112">
        <v>31191169000</v>
      </c>
      <c r="I26" s="112">
        <v>16555349000</v>
      </c>
    </row>
    <row r="27" spans="1:11" x14ac:dyDescent="0.2">
      <c r="A27" s="110" t="s">
        <v>304</v>
      </c>
      <c r="B27" s="112">
        <v>-40424000000</v>
      </c>
      <c r="C27" s="112">
        <v>-25216000000</v>
      </c>
      <c r="D27" s="112">
        <v>-19245000000</v>
      </c>
      <c r="E27" s="112">
        <v>-7210000000</v>
      </c>
      <c r="F27" s="112">
        <v>-14105000000</v>
      </c>
      <c r="G27" s="112">
        <v>-8631880000</v>
      </c>
      <c r="H27" s="112">
        <v>-13175091000</v>
      </c>
      <c r="I27" s="112">
        <v>-7060480000</v>
      </c>
    </row>
    <row r="28" spans="1:11" x14ac:dyDescent="0.2">
      <c r="A28" s="110" t="s">
        <v>305</v>
      </c>
      <c r="B28" s="110">
        <v>0</v>
      </c>
      <c r="C28" s="110">
        <v>0</v>
      </c>
      <c r="D28" s="110">
        <v>0</v>
      </c>
      <c r="E28" s="110">
        <v>0</v>
      </c>
      <c r="F28" s="110">
        <v>0</v>
      </c>
      <c r="G28" s="110">
        <v>0</v>
      </c>
      <c r="H28" s="110">
        <v>0</v>
      </c>
      <c r="I28" s="110">
        <v>0</v>
      </c>
    </row>
    <row r="29" spans="1:11" x14ac:dyDescent="0.2">
      <c r="A29" s="111" t="s">
        <v>36</v>
      </c>
      <c r="B29" s="112">
        <v>37049000000</v>
      </c>
      <c r="C29" s="112">
        <v>23127000000</v>
      </c>
      <c r="D29" s="112">
        <v>17617000000</v>
      </c>
      <c r="E29" s="112">
        <v>7127000000</v>
      </c>
      <c r="F29" s="112">
        <v>17340000000</v>
      </c>
      <c r="G29" s="112">
        <v>13286007000</v>
      </c>
      <c r="H29" s="112">
        <v>18016078000</v>
      </c>
      <c r="I29" s="112">
        <v>9494869000</v>
      </c>
      <c r="J29" s="112">
        <v>13709032000</v>
      </c>
      <c r="K29" s="112">
        <v>6514634000</v>
      </c>
    </row>
    <row r="30" spans="1:11" x14ac:dyDescent="0.2">
      <c r="A30" s="110" t="s">
        <v>306</v>
      </c>
      <c r="B30" s="112">
        <v>24372000000</v>
      </c>
      <c r="C30" s="112">
        <v>18834000000</v>
      </c>
      <c r="D30" s="112">
        <v>5091000000</v>
      </c>
      <c r="E30" s="112">
        <v>2017000000</v>
      </c>
      <c r="F30" s="112">
        <v>10460000000</v>
      </c>
      <c r="G30" s="112">
        <v>9426371000</v>
      </c>
      <c r="H30" s="112">
        <v>12604053000</v>
      </c>
      <c r="I30" s="112">
        <v>7093578000</v>
      </c>
      <c r="J30" s="112">
        <v>12611778000</v>
      </c>
      <c r="K30" s="112">
        <v>6237273000</v>
      </c>
    </row>
    <row r="31" spans="1:11" x14ac:dyDescent="0.2">
      <c r="A31" s="110" t="s">
        <v>307</v>
      </c>
      <c r="B31" s="112">
        <v>12677000000</v>
      </c>
      <c r="C31" s="112">
        <v>4293000000</v>
      </c>
      <c r="D31" s="112">
        <v>1880000000</v>
      </c>
      <c r="E31" s="112">
        <v>890000000</v>
      </c>
      <c r="F31" s="112">
        <v>1792000000</v>
      </c>
      <c r="G31" s="112">
        <v>1248335000</v>
      </c>
      <c r="H31" s="112">
        <v>1073269000</v>
      </c>
      <c r="I31" s="112">
        <v>1883863000</v>
      </c>
    </row>
    <row r="32" spans="1:11" x14ac:dyDescent="0.2">
      <c r="A32" s="111" t="s">
        <v>308</v>
      </c>
      <c r="B32" s="110">
        <v>0</v>
      </c>
      <c r="C32" s="110">
        <v>0</v>
      </c>
      <c r="D32" s="110">
        <v>0</v>
      </c>
      <c r="E32" s="110">
        <v>0</v>
      </c>
      <c r="F32" s="112">
        <v>5200000000</v>
      </c>
      <c r="G32" s="110">
        <v>0</v>
      </c>
      <c r="H32" s="112">
        <v>5200000000</v>
      </c>
      <c r="I32" s="110">
        <v>0</v>
      </c>
    </row>
    <row r="33" spans="1:9" x14ac:dyDescent="0.2">
      <c r="A33" s="110" t="s">
        <v>309</v>
      </c>
      <c r="B33" s="110">
        <v>0</v>
      </c>
      <c r="C33" s="110">
        <v>0</v>
      </c>
      <c r="D33" s="110">
        <v>0</v>
      </c>
      <c r="E33" s="110">
        <v>0</v>
      </c>
      <c r="F33" s="110">
        <v>0</v>
      </c>
      <c r="G33" s="110">
        <v>0</v>
      </c>
      <c r="H33" s="110">
        <v>0</v>
      </c>
      <c r="I33" s="110">
        <v>0</v>
      </c>
    </row>
    <row r="34" spans="1:9" x14ac:dyDescent="0.2">
      <c r="A34" s="111" t="s">
        <v>310</v>
      </c>
      <c r="B34" s="110" t="s">
        <v>178</v>
      </c>
      <c r="C34" s="110" t="s">
        <v>178</v>
      </c>
      <c r="D34" s="110" t="s">
        <v>178</v>
      </c>
      <c r="E34" s="110" t="s">
        <v>178</v>
      </c>
      <c r="F34" s="110" t="s">
        <v>178</v>
      </c>
      <c r="G34" s="110" t="s">
        <v>178</v>
      </c>
      <c r="H34" s="110" t="s">
        <v>178</v>
      </c>
      <c r="I34" s="110" t="s">
        <v>178</v>
      </c>
    </row>
    <row r="35" spans="1:9" x14ac:dyDescent="0.2">
      <c r="A35" s="110" t="s">
        <v>311</v>
      </c>
      <c r="B35" s="110">
        <v>1.833</v>
      </c>
      <c r="C35" s="110">
        <v>1.4</v>
      </c>
      <c r="D35" s="110">
        <v>0.372</v>
      </c>
      <c r="E35" s="110">
        <v>0.14699999999999999</v>
      </c>
      <c r="F35" s="110">
        <v>0.71299999999999997</v>
      </c>
      <c r="G35" s="110">
        <v>0.63</v>
      </c>
      <c r="H35" s="110">
        <v>0.85399999999999998</v>
      </c>
      <c r="I35" s="110">
        <v>0.48</v>
      </c>
    </row>
    <row r="36" spans="1:9" x14ac:dyDescent="0.2">
      <c r="A36" s="110" t="s">
        <v>312</v>
      </c>
      <c r="B36" s="110">
        <v>1.7949999999999999</v>
      </c>
      <c r="C36" s="110">
        <v>1.3740000000000001</v>
      </c>
      <c r="D36" s="110">
        <v>0.36599999999999999</v>
      </c>
      <c r="E36" s="110">
        <v>0.14499999999999999</v>
      </c>
      <c r="F36" s="110">
        <v>0.70299999999999996</v>
      </c>
      <c r="G36" s="110">
        <v>0.62</v>
      </c>
      <c r="H36" s="110">
        <v>0.84899999999999998</v>
      </c>
      <c r="I36" s="110">
        <v>0.47</v>
      </c>
    </row>
    <row r="37" spans="1:9" x14ac:dyDescent="0.2">
      <c r="A37" s="111" t="s">
        <v>313</v>
      </c>
      <c r="B37" s="112">
        <v>3861000000</v>
      </c>
      <c r="C37" s="112">
        <v>4211000000</v>
      </c>
      <c r="D37" s="112">
        <v>-4892000000</v>
      </c>
      <c r="E37" s="112">
        <v>446000000</v>
      </c>
      <c r="F37" s="112">
        <v>30000000</v>
      </c>
      <c r="G37" s="112">
        <v>-12999000</v>
      </c>
      <c r="H37" s="112"/>
      <c r="I37" s="112"/>
    </row>
    <row r="38" spans="1:9" x14ac:dyDescent="0.2">
      <c r="A38" s="111" t="s">
        <v>314</v>
      </c>
      <c r="B38" s="112">
        <v>40910000000</v>
      </c>
      <c r="C38" s="112">
        <v>27338000000</v>
      </c>
      <c r="D38" s="112">
        <v>12725000000</v>
      </c>
      <c r="E38" s="112">
        <v>7573000000</v>
      </c>
      <c r="F38" s="112">
        <v>17370000000</v>
      </c>
      <c r="G38" s="112">
        <v>13273008000</v>
      </c>
      <c r="H38" s="112">
        <v>18173313000</v>
      </c>
      <c r="I38" s="112">
        <v>9666165000</v>
      </c>
    </row>
    <row r="39" spans="1:9" x14ac:dyDescent="0.2">
      <c r="A39" s="110" t="s">
        <v>315</v>
      </c>
      <c r="B39" s="112">
        <v>27432000000</v>
      </c>
      <c r="C39" s="112">
        <v>22028000000</v>
      </c>
      <c r="D39" s="112">
        <v>199000000</v>
      </c>
      <c r="E39" s="112">
        <v>2463000000</v>
      </c>
      <c r="F39" s="112">
        <v>10490000000</v>
      </c>
      <c r="G39" s="112">
        <v>9413372000</v>
      </c>
      <c r="H39" s="112">
        <v>12761288000</v>
      </c>
      <c r="I39" s="112">
        <v>7264874000</v>
      </c>
    </row>
    <row r="40" spans="1:9" x14ac:dyDescent="0.2">
      <c r="A40" s="110" t="s">
        <v>316</v>
      </c>
      <c r="B40" s="112">
        <v>13478000000</v>
      </c>
      <c r="C40" s="112">
        <v>5310000000</v>
      </c>
      <c r="D40" s="112">
        <v>1880000000</v>
      </c>
      <c r="E40" s="112">
        <v>890000000</v>
      </c>
      <c r="F40" s="112">
        <v>1792000000</v>
      </c>
      <c r="G40" s="112">
        <v>1248335000</v>
      </c>
      <c r="H40" s="112">
        <v>1073269000</v>
      </c>
      <c r="I40" s="112"/>
    </row>
    <row r="41" spans="1:9" x14ac:dyDescent="0.2">
      <c r="A41" s="110" t="s">
        <v>321</v>
      </c>
      <c r="B41" s="138">
        <v>43220</v>
      </c>
      <c r="C41" s="138">
        <v>43006</v>
      </c>
      <c r="D41" s="138">
        <v>42853</v>
      </c>
      <c r="E41" s="138">
        <v>42643</v>
      </c>
      <c r="F41" s="138">
        <v>42481</v>
      </c>
      <c r="G41" s="138">
        <v>42276</v>
      </c>
      <c r="H41" s="138">
        <v>42123</v>
      </c>
      <c r="I41" s="138">
        <v>41911</v>
      </c>
    </row>
    <row r="42" spans="1:9" x14ac:dyDescent="0.2">
      <c r="A42" s="110" t="s">
        <v>317</v>
      </c>
      <c r="B42" s="138">
        <v>43185</v>
      </c>
      <c r="C42" s="138">
        <v>42975</v>
      </c>
      <c r="D42" s="138">
        <v>42822</v>
      </c>
      <c r="E42" s="138">
        <v>42612</v>
      </c>
      <c r="F42" s="138">
        <v>42458</v>
      </c>
      <c r="G42" s="138">
        <v>42247</v>
      </c>
      <c r="H42" s="138">
        <v>42093</v>
      </c>
      <c r="I42" s="138">
        <v>41877</v>
      </c>
    </row>
    <row r="43" spans="1:9" ht="16" x14ac:dyDescent="0.2">
      <c r="A43" s="86" t="s">
        <v>320</v>
      </c>
      <c r="H43" s="138">
        <v>42076</v>
      </c>
    </row>
    <row r="44" spans="1:9" ht="16" x14ac:dyDescent="0.2">
      <c r="A44" s="86" t="s">
        <v>322</v>
      </c>
      <c r="H44" s="139">
        <v>0.3</v>
      </c>
    </row>
    <row r="45" spans="1:9" x14ac:dyDescent="0.2">
      <c r="G45" s="71">
        <f>G29+H29-I29</f>
        <v>21807216000</v>
      </c>
      <c r="H45" s="112">
        <f>J29*(1+H44)</f>
        <v>17821741600</v>
      </c>
      <c r="I45" s="71">
        <f>I29+J29-K29</f>
        <v>16689267000</v>
      </c>
    </row>
    <row r="46" spans="1:9" x14ac:dyDescent="0.2">
      <c r="G46" s="71">
        <f>G30+H30-I30</f>
        <v>14936846000</v>
      </c>
      <c r="H46" s="112">
        <f>J30*(1+H44)</f>
        <v>16395311400</v>
      </c>
      <c r="I46" s="71">
        <f>I30+J30-K30</f>
        <v>13468083000</v>
      </c>
    </row>
    <row r="47" spans="1:9" x14ac:dyDescent="0.2">
      <c r="H47" s="112"/>
    </row>
    <row r="48" spans="1:9" x14ac:dyDescent="0.2">
      <c r="F48" s="112">
        <v>51006000000</v>
      </c>
      <c r="H48" s="112">
        <v>51112000000</v>
      </c>
    </row>
    <row r="49" spans="6:8" x14ac:dyDescent="0.2">
      <c r="F49" s="112">
        <v>142142000000</v>
      </c>
      <c r="H49" s="112">
        <v>112378000000</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workbookViewId="0">
      <selection activeCell="B1" sqref="B1"/>
    </sheetView>
  </sheetViews>
  <sheetFormatPr baseColWidth="10" defaultRowHeight="15" x14ac:dyDescent="0.2"/>
  <cols>
    <col min="1" max="1" width="11.5" bestFit="1" customWidth="1"/>
    <col min="2" max="2" width="13.5" bestFit="1" customWidth="1"/>
    <col min="3" max="3" width="17.5" bestFit="1" customWidth="1"/>
    <col min="4" max="5" width="15.5" bestFit="1" customWidth="1"/>
  </cols>
  <sheetData>
    <row r="1" spans="1:5" x14ac:dyDescent="0.2">
      <c r="A1" s="109" t="s">
        <v>324</v>
      </c>
      <c r="B1" s="109" t="s">
        <v>325</v>
      </c>
      <c r="C1" s="109" t="s">
        <v>326</v>
      </c>
      <c r="D1" s="109" t="s">
        <v>327</v>
      </c>
      <c r="E1" s="109" t="s">
        <v>328</v>
      </c>
    </row>
    <row r="2" spans="1:5" x14ac:dyDescent="0.2">
      <c r="A2" s="140">
        <v>40743</v>
      </c>
      <c r="B2" s="141">
        <v>110626000</v>
      </c>
      <c r="C2" s="142">
        <v>655751877</v>
      </c>
      <c r="D2" s="143">
        <v>6</v>
      </c>
      <c r="E2" s="143">
        <v>5.58</v>
      </c>
    </row>
    <row r="3" spans="1:5" x14ac:dyDescent="0.2">
      <c r="A3" s="140">
        <v>41666</v>
      </c>
      <c r="B3" s="141">
        <v>71929000</v>
      </c>
      <c r="C3" s="142">
        <v>208896202</v>
      </c>
      <c r="D3" s="143">
        <v>2.97</v>
      </c>
      <c r="E3" s="143">
        <v>2.8</v>
      </c>
    </row>
    <row r="4" spans="1:5" x14ac:dyDescent="0.2">
      <c r="A4" s="140">
        <v>41667</v>
      </c>
      <c r="B4" s="141">
        <v>134549000</v>
      </c>
      <c r="C4" s="142">
        <v>404596406.5</v>
      </c>
      <c r="D4" s="143">
        <v>3.02</v>
      </c>
      <c r="E4" s="143">
        <v>2.9</v>
      </c>
    </row>
    <row r="5" spans="1:5" x14ac:dyDescent="0.2">
      <c r="A5" s="140">
        <v>41668</v>
      </c>
      <c r="B5" s="141">
        <v>96421000</v>
      </c>
      <c r="C5" s="142">
        <v>295190296.80000001</v>
      </c>
      <c r="D5" s="143">
        <v>3.07</v>
      </c>
      <c r="E5" s="143">
        <v>3.02</v>
      </c>
    </row>
    <row r="6" spans="1:5" x14ac:dyDescent="0.2">
      <c r="A6" s="140">
        <v>41669</v>
      </c>
      <c r="B6" s="141">
        <v>51548000</v>
      </c>
      <c r="C6" s="142">
        <v>159780003.19999999</v>
      </c>
      <c r="D6" s="143">
        <v>3.1</v>
      </c>
      <c r="E6" s="143">
        <v>3.09</v>
      </c>
    </row>
    <row r="7" spans="1:5" x14ac:dyDescent="0.2">
      <c r="A7" s="140">
        <v>41674</v>
      </c>
      <c r="B7" s="141">
        <v>118040000</v>
      </c>
      <c r="C7" s="142">
        <v>371699560</v>
      </c>
      <c r="D7" s="143">
        <v>3.15</v>
      </c>
      <c r="E7" s="143">
        <v>3.14</v>
      </c>
    </row>
    <row r="8" spans="1:5" x14ac:dyDescent="0.2">
      <c r="A8" s="140">
        <v>41677</v>
      </c>
      <c r="B8" s="141">
        <v>115135000</v>
      </c>
      <c r="C8" s="142">
        <v>373553920</v>
      </c>
      <c r="D8" s="143">
        <v>3.27</v>
      </c>
      <c r="E8" s="143">
        <v>3.14</v>
      </c>
    </row>
    <row r="9" spans="1:5" x14ac:dyDescent="0.2">
      <c r="A9" s="140">
        <v>41680</v>
      </c>
      <c r="B9" s="141">
        <v>130203000</v>
      </c>
      <c r="C9" s="142">
        <v>424334977</v>
      </c>
      <c r="D9" s="143">
        <v>3.29</v>
      </c>
      <c r="E9" s="143">
        <v>3.11</v>
      </c>
    </row>
    <row r="10" spans="1:5" x14ac:dyDescent="0.2">
      <c r="A10" s="140">
        <v>41681</v>
      </c>
      <c r="B10" s="141">
        <v>50208000</v>
      </c>
      <c r="C10" s="142">
        <v>166348690</v>
      </c>
      <c r="D10" s="143">
        <v>3.32</v>
      </c>
      <c r="E10" s="143">
        <v>3.29</v>
      </c>
    </row>
    <row r="11" spans="1:5" x14ac:dyDescent="0.2">
      <c r="A11" s="140">
        <v>41682</v>
      </c>
      <c r="B11" s="141">
        <v>21531000</v>
      </c>
      <c r="C11" s="142">
        <v>72082050</v>
      </c>
      <c r="D11" s="143">
        <v>3.36</v>
      </c>
      <c r="E11" s="143">
        <v>3.33</v>
      </c>
    </row>
    <row r="12" spans="1:5" x14ac:dyDescent="0.2">
      <c r="A12" s="140">
        <v>41683</v>
      </c>
      <c r="B12" s="141">
        <v>30740000</v>
      </c>
      <c r="C12" s="142">
        <v>103262100</v>
      </c>
      <c r="D12" s="143">
        <v>3.39</v>
      </c>
      <c r="E12" s="143">
        <v>3.34</v>
      </c>
    </row>
    <row r="13" spans="1:5" x14ac:dyDescent="0.2">
      <c r="A13" s="140">
        <v>41684</v>
      </c>
      <c r="B13" s="141">
        <v>79339000</v>
      </c>
      <c r="C13" s="142">
        <v>272751470</v>
      </c>
      <c r="D13" s="143">
        <v>3.47</v>
      </c>
      <c r="E13" s="143">
        <v>3.38</v>
      </c>
    </row>
    <row r="14" spans="1:5" x14ac:dyDescent="0.2">
      <c r="A14" s="140">
        <v>41687</v>
      </c>
      <c r="B14" s="141">
        <v>103935000</v>
      </c>
      <c r="C14" s="142">
        <v>365257270</v>
      </c>
      <c r="D14" s="143">
        <v>3.53</v>
      </c>
      <c r="E14" s="143">
        <v>3.43</v>
      </c>
    </row>
    <row r="15" spans="1:5" x14ac:dyDescent="0.2">
      <c r="A15" s="140">
        <v>41688</v>
      </c>
      <c r="B15" s="141">
        <v>107278000</v>
      </c>
      <c r="C15" s="142">
        <v>380754380</v>
      </c>
      <c r="D15" s="143">
        <v>3.58</v>
      </c>
      <c r="E15" s="143">
        <v>3.49</v>
      </c>
    </row>
    <row r="16" spans="1:5" x14ac:dyDescent="0.2">
      <c r="A16" s="140">
        <v>41689</v>
      </c>
      <c r="B16" s="141">
        <v>196064000</v>
      </c>
      <c r="C16" s="142">
        <v>711273060</v>
      </c>
      <c r="D16" s="143">
        <v>3.64</v>
      </c>
      <c r="E16" s="143">
        <v>3.57</v>
      </c>
    </row>
    <row r="17" spans="1:5" x14ac:dyDescent="0.2">
      <c r="A17" s="140">
        <v>41690</v>
      </c>
      <c r="B17" s="141">
        <v>56000000</v>
      </c>
      <c r="C17" s="142">
        <v>197360250</v>
      </c>
      <c r="D17" s="143">
        <v>3.58</v>
      </c>
      <c r="E17" s="143">
        <v>3.49</v>
      </c>
    </row>
    <row r="18" spans="1:5" x14ac:dyDescent="0.2">
      <c r="A18" s="140">
        <v>41691</v>
      </c>
      <c r="B18" s="141">
        <v>84706000</v>
      </c>
      <c r="C18" s="142">
        <v>292857380</v>
      </c>
      <c r="D18" s="143">
        <v>3.51</v>
      </c>
      <c r="E18" s="143">
        <v>3.39</v>
      </c>
    </row>
    <row r="19" spans="1:5" x14ac:dyDescent="0.2">
      <c r="A19" s="140">
        <v>41695</v>
      </c>
      <c r="B19" s="141">
        <v>21000000</v>
      </c>
      <c r="C19" s="142">
        <v>68955600</v>
      </c>
      <c r="D19" s="143">
        <v>3.33</v>
      </c>
      <c r="E19" s="143">
        <v>3.21</v>
      </c>
    </row>
    <row r="20" spans="1:5" x14ac:dyDescent="0.2">
      <c r="A20" s="140">
        <v>41696</v>
      </c>
      <c r="B20" s="141">
        <v>24000000</v>
      </c>
      <c r="C20" s="142">
        <v>80126400</v>
      </c>
      <c r="D20" s="143">
        <v>3.38</v>
      </c>
      <c r="E20" s="143">
        <v>3.26</v>
      </c>
    </row>
    <row r="21" spans="1:5" x14ac:dyDescent="0.2">
      <c r="A21" s="140">
        <v>41697</v>
      </c>
      <c r="B21" s="141">
        <v>12000000</v>
      </c>
      <c r="C21" s="142">
        <v>40143600</v>
      </c>
      <c r="D21" s="143">
        <v>3.37</v>
      </c>
      <c r="E21" s="143">
        <v>3.32</v>
      </c>
    </row>
    <row r="22" spans="1:5" x14ac:dyDescent="0.2">
      <c r="A22" s="140">
        <v>41698</v>
      </c>
      <c r="B22" s="141">
        <v>8543100</v>
      </c>
      <c r="C22" s="142">
        <v>28267623</v>
      </c>
      <c r="D22" s="143">
        <v>3.33</v>
      </c>
      <c r="E22" s="143">
        <v>3.28</v>
      </c>
    </row>
    <row r="23" spans="1:5" x14ac:dyDescent="0.2">
      <c r="A23" s="140">
        <v>41828</v>
      </c>
      <c r="B23" s="141">
        <v>27010000</v>
      </c>
      <c r="C23" s="142">
        <v>88292989</v>
      </c>
      <c r="D23" s="143">
        <v>3.28</v>
      </c>
      <c r="E23" s="143">
        <v>3.25</v>
      </c>
    </row>
    <row r="24" spans="1:5" x14ac:dyDescent="0.2">
      <c r="A24" s="140">
        <v>41836</v>
      </c>
      <c r="B24" s="141">
        <v>31229000</v>
      </c>
      <c r="C24" s="142">
        <v>103729740.09999999</v>
      </c>
      <c r="D24" s="143">
        <v>3.35</v>
      </c>
      <c r="E24" s="143">
        <v>3.27</v>
      </c>
    </row>
    <row r="25" spans="1:5" x14ac:dyDescent="0.2">
      <c r="A25" s="140">
        <v>41842</v>
      </c>
      <c r="B25" s="141">
        <v>17000000</v>
      </c>
      <c r="C25" s="142">
        <v>57029900</v>
      </c>
      <c r="D25" s="143">
        <v>3.38</v>
      </c>
      <c r="E25" s="143">
        <v>3.3</v>
      </c>
    </row>
    <row r="26" spans="1:5" x14ac:dyDescent="0.2">
      <c r="A26" s="140">
        <v>41843</v>
      </c>
      <c r="B26" s="141">
        <v>11856000</v>
      </c>
      <c r="C26" s="142">
        <v>40402520</v>
      </c>
      <c r="D26" s="143">
        <v>3.42</v>
      </c>
      <c r="E26" s="143">
        <v>3.4</v>
      </c>
    </row>
    <row r="27" spans="1:5" x14ac:dyDescent="0.2">
      <c r="A27" s="140">
        <v>41844</v>
      </c>
      <c r="B27" s="141">
        <v>73187000</v>
      </c>
      <c r="C27" s="142">
        <v>255869070</v>
      </c>
      <c r="D27" s="143">
        <v>3.51</v>
      </c>
      <c r="E27" s="143">
        <v>3.46</v>
      </c>
    </row>
    <row r="28" spans="1:5" x14ac:dyDescent="0.2">
      <c r="A28" s="140">
        <v>42193</v>
      </c>
      <c r="B28" s="141">
        <v>374256000</v>
      </c>
      <c r="C28" s="142">
        <v>1475350740</v>
      </c>
      <c r="D28" s="143">
        <v>4.4800000000000004</v>
      </c>
      <c r="E28" s="143">
        <v>3.31</v>
      </c>
    </row>
    <row r="29" spans="1:5" x14ac:dyDescent="0.2">
      <c r="A29" s="140">
        <v>42194</v>
      </c>
      <c r="B29" s="141">
        <v>34987000</v>
      </c>
      <c r="C29" s="142">
        <v>150147740</v>
      </c>
      <c r="D29" s="143">
        <v>4.32</v>
      </c>
      <c r="E29" s="143">
        <v>4.21</v>
      </c>
    </row>
    <row r="30" spans="1:5" x14ac:dyDescent="0.2">
      <c r="A30" s="140">
        <v>42200</v>
      </c>
      <c r="B30" s="141">
        <v>40351000</v>
      </c>
      <c r="C30" s="142">
        <v>183449550</v>
      </c>
      <c r="D30" s="143">
        <v>4.55</v>
      </c>
      <c r="E30" s="143">
        <v>4.45</v>
      </c>
    </row>
    <row r="31" spans="1:5" x14ac:dyDescent="0.2">
      <c r="A31" s="140">
        <v>42201</v>
      </c>
      <c r="B31" s="141">
        <v>9936000</v>
      </c>
      <c r="C31" s="142">
        <v>46240380</v>
      </c>
      <c r="D31" s="143">
        <v>4.6900000000000004</v>
      </c>
      <c r="E31" s="143">
        <v>4.5599999999999996</v>
      </c>
    </row>
    <row r="32" spans="1:5" x14ac:dyDescent="0.2">
      <c r="A32" s="140">
        <v>42202</v>
      </c>
      <c r="B32" s="141">
        <v>789000</v>
      </c>
      <c r="C32" s="142">
        <v>3758760</v>
      </c>
      <c r="D32" s="143">
        <v>4.7699999999999996</v>
      </c>
      <c r="E32" s="143">
        <v>4.76</v>
      </c>
    </row>
    <row r="33" spans="1:5" x14ac:dyDescent="0.2">
      <c r="A33" s="140">
        <v>42205</v>
      </c>
      <c r="B33" s="141">
        <v>2570000</v>
      </c>
      <c r="C33" s="142">
        <v>12490200</v>
      </c>
      <c r="D33" s="143">
        <v>4.8600000000000003</v>
      </c>
      <c r="E33" s="143">
        <v>4.8600000000000003</v>
      </c>
    </row>
    <row r="34" spans="1:5" x14ac:dyDescent="0.2">
      <c r="A34" s="140">
        <v>42206</v>
      </c>
      <c r="B34" s="141">
        <v>439000</v>
      </c>
      <c r="C34" s="142">
        <v>2168660</v>
      </c>
      <c r="D34" s="143">
        <v>4.9400000000000004</v>
      </c>
      <c r="E34" s="143">
        <v>4.9400000000000004</v>
      </c>
    </row>
    <row r="35" spans="1:5" x14ac:dyDescent="0.2">
      <c r="A35" s="140">
        <v>42207</v>
      </c>
      <c r="B35" s="141">
        <v>59709000</v>
      </c>
      <c r="C35" s="142">
        <v>301805700</v>
      </c>
      <c r="D35" s="143">
        <v>5.07</v>
      </c>
      <c r="E35" s="143">
        <v>4.99</v>
      </c>
    </row>
    <row r="36" spans="1:5" x14ac:dyDescent="0.2">
      <c r="A36" s="140">
        <v>42208</v>
      </c>
      <c r="B36" s="141">
        <v>23811000</v>
      </c>
      <c r="C36" s="142">
        <v>122814210</v>
      </c>
      <c r="D36" s="143">
        <v>5.17</v>
      </c>
      <c r="E36" s="143">
        <v>5.12</v>
      </c>
    </row>
    <row r="37" spans="1:5" x14ac:dyDescent="0.2">
      <c r="A37" s="140">
        <v>42209</v>
      </c>
      <c r="B37" s="141">
        <v>90431000</v>
      </c>
      <c r="C37" s="142">
        <v>476573200</v>
      </c>
      <c r="D37" s="143">
        <v>5.28</v>
      </c>
      <c r="E37" s="143">
        <v>5.2</v>
      </c>
    </row>
    <row r="38" spans="1:5" x14ac:dyDescent="0.2">
      <c r="A38" s="140">
        <v>42212</v>
      </c>
      <c r="B38" s="141">
        <v>167443000</v>
      </c>
      <c r="C38" s="142">
        <v>862962420</v>
      </c>
      <c r="D38" s="143">
        <v>5.36</v>
      </c>
      <c r="E38" s="143">
        <v>4.92</v>
      </c>
    </row>
    <row r="39" spans="1:5" x14ac:dyDescent="0.2">
      <c r="A39" s="140">
        <v>42213</v>
      </c>
      <c r="B39" s="141">
        <v>127652000</v>
      </c>
      <c r="C39" s="142">
        <v>679524820</v>
      </c>
      <c r="D39" s="143">
        <v>5.39</v>
      </c>
      <c r="E39" s="143">
        <v>5.07</v>
      </c>
    </row>
    <row r="40" spans="1:5" x14ac:dyDescent="0.2">
      <c r="A40" s="140">
        <v>42214</v>
      </c>
      <c r="B40" s="141">
        <v>103569000</v>
      </c>
      <c r="C40" s="142">
        <v>557240580</v>
      </c>
      <c r="D40" s="143">
        <v>5.45</v>
      </c>
      <c r="E40" s="143">
        <v>5.18</v>
      </c>
    </row>
    <row r="41" spans="1:5" x14ac:dyDescent="0.2">
      <c r="A41" s="140">
        <v>42215</v>
      </c>
      <c r="B41" s="141">
        <v>20000000</v>
      </c>
      <c r="C41" s="142">
        <v>106710500</v>
      </c>
      <c r="D41" s="143">
        <v>5.5</v>
      </c>
      <c r="E41" s="143">
        <v>5.19</v>
      </c>
    </row>
    <row r="42" spans="1:5" x14ac:dyDescent="0.2">
      <c r="A42" s="140">
        <v>42216</v>
      </c>
      <c r="B42" s="141">
        <v>94673000</v>
      </c>
      <c r="C42" s="142">
        <v>490279120</v>
      </c>
      <c r="D42" s="143">
        <v>5.31</v>
      </c>
      <c r="E42" s="143">
        <v>5.07</v>
      </c>
    </row>
    <row r="43" spans="1:5" x14ac:dyDescent="0.2">
      <c r="A43" s="140">
        <v>42297</v>
      </c>
      <c r="B43" s="141">
        <v>39500000</v>
      </c>
      <c r="C43" s="142">
        <v>207693410</v>
      </c>
      <c r="D43" s="143">
        <v>5.3</v>
      </c>
      <c r="E43" s="143">
        <v>5.18</v>
      </c>
    </row>
    <row r="44" spans="1:5" x14ac:dyDescent="0.2">
      <c r="A44" s="140">
        <v>42303</v>
      </c>
      <c r="B44" s="141">
        <v>13234000</v>
      </c>
      <c r="C44" s="142">
        <v>72328640</v>
      </c>
      <c r="D44" s="143">
        <v>5.5</v>
      </c>
      <c r="E44" s="143">
        <v>5.37</v>
      </c>
    </row>
    <row r="45" spans="1:5" x14ac:dyDescent="0.2">
      <c r="A45" s="140">
        <v>42304</v>
      </c>
      <c r="B45" s="141">
        <v>32679000</v>
      </c>
      <c r="C45" s="142">
        <v>178758370</v>
      </c>
      <c r="D45" s="143">
        <v>5.53</v>
      </c>
      <c r="E45" s="143">
        <v>5.37</v>
      </c>
    </row>
    <row r="46" spans="1:5" x14ac:dyDescent="0.2">
      <c r="A46" s="140">
        <v>42305</v>
      </c>
      <c r="B46" s="141">
        <v>15991000</v>
      </c>
      <c r="C46" s="142">
        <v>89327640</v>
      </c>
      <c r="D46" s="143">
        <v>5.62</v>
      </c>
      <c r="E46" s="143">
        <v>5.47</v>
      </c>
    </row>
    <row r="47" spans="1:5" x14ac:dyDescent="0.2">
      <c r="A47" s="140">
        <v>42306</v>
      </c>
      <c r="B47" s="141">
        <v>14423000</v>
      </c>
      <c r="C47" s="142">
        <v>81987200</v>
      </c>
      <c r="D47" s="143">
        <v>5.69</v>
      </c>
      <c r="E47" s="143">
        <v>5.61</v>
      </c>
    </row>
    <row r="48" spans="1:5" x14ac:dyDescent="0.2">
      <c r="A48" s="140">
        <v>42310</v>
      </c>
      <c r="B48" s="141">
        <v>9937000</v>
      </c>
      <c r="C48" s="142">
        <v>59025570</v>
      </c>
      <c r="D48" s="143">
        <v>5.94</v>
      </c>
      <c r="E48" s="143">
        <v>5.93</v>
      </c>
    </row>
    <row r="49" spans="1:5" x14ac:dyDescent="0.2">
      <c r="A49" s="140">
        <v>42311</v>
      </c>
      <c r="B49" s="141">
        <v>18110000</v>
      </c>
      <c r="C49" s="142">
        <v>109662190</v>
      </c>
      <c r="D49" s="143">
        <v>6.07</v>
      </c>
      <c r="E49" s="143">
        <v>6</v>
      </c>
    </row>
    <row r="50" spans="1:5" x14ac:dyDescent="0.2">
      <c r="A50" s="140">
        <v>42312</v>
      </c>
      <c r="B50" s="141">
        <v>21139000</v>
      </c>
      <c r="C50" s="142">
        <v>130604400</v>
      </c>
      <c r="D50" s="143">
        <v>6.18</v>
      </c>
      <c r="E50" s="143">
        <v>6.14</v>
      </c>
    </row>
    <row r="51" spans="1:5" x14ac:dyDescent="0.2">
      <c r="A51" s="140">
        <v>42313</v>
      </c>
      <c r="B51" s="141">
        <v>42408000</v>
      </c>
      <c r="C51" s="142">
        <v>264678080</v>
      </c>
      <c r="D51" s="143">
        <v>6.3</v>
      </c>
      <c r="E51" s="143">
        <v>6.08</v>
      </c>
    </row>
    <row r="52" spans="1:5" x14ac:dyDescent="0.2">
      <c r="A52" s="140">
        <v>42314</v>
      </c>
      <c r="B52" s="141">
        <v>30510000</v>
      </c>
      <c r="C52" s="142">
        <v>190654390</v>
      </c>
      <c r="D52" s="143">
        <v>6.3</v>
      </c>
      <c r="E52" s="143">
        <v>6.19</v>
      </c>
    </row>
    <row r="53" spans="1:5" x14ac:dyDescent="0.2">
      <c r="A53" s="140">
        <v>42317</v>
      </c>
      <c r="B53" s="141">
        <v>34783000</v>
      </c>
      <c r="C53" s="142">
        <v>217031020</v>
      </c>
      <c r="D53" s="143">
        <v>6.29</v>
      </c>
      <c r="E53" s="143">
        <v>6.15</v>
      </c>
    </row>
    <row r="54" spans="1:5" x14ac:dyDescent="0.2">
      <c r="A54" s="140">
        <v>42318</v>
      </c>
      <c r="B54" s="141">
        <v>108069000</v>
      </c>
      <c r="C54" s="142">
        <v>691099270</v>
      </c>
      <c r="D54" s="143">
        <v>6.51</v>
      </c>
      <c r="E54" s="143">
        <v>6.16</v>
      </c>
    </row>
    <row r="55" spans="1:5" x14ac:dyDescent="0.2">
      <c r="A55" s="140">
        <v>42319</v>
      </c>
      <c r="B55" s="141">
        <v>46247000</v>
      </c>
      <c r="C55" s="142">
        <v>302784150</v>
      </c>
      <c r="D55" s="143">
        <v>6.6</v>
      </c>
      <c r="E55" s="143">
        <v>6.48</v>
      </c>
    </row>
    <row r="56" spans="1:5" x14ac:dyDescent="0.2">
      <c r="A56" s="140">
        <v>42320</v>
      </c>
      <c r="B56" s="141">
        <v>45937000</v>
      </c>
      <c r="C56" s="142">
        <v>300857150</v>
      </c>
      <c r="D56" s="143">
        <v>6.61</v>
      </c>
      <c r="E56" s="143">
        <v>6.51</v>
      </c>
    </row>
    <row r="57" spans="1:5" x14ac:dyDescent="0.2">
      <c r="A57" s="140">
        <v>42321</v>
      </c>
      <c r="B57" s="141">
        <v>67050000</v>
      </c>
      <c r="C57" s="142">
        <v>420372070</v>
      </c>
      <c r="D57" s="143">
        <v>6.5</v>
      </c>
      <c r="E57" s="143">
        <v>6.04</v>
      </c>
    </row>
    <row r="58" spans="1:5" x14ac:dyDescent="0.2">
      <c r="A58" s="140">
        <v>42324</v>
      </c>
      <c r="B58" s="141">
        <v>45070000</v>
      </c>
      <c r="C58" s="142">
        <v>282540350</v>
      </c>
      <c r="D58" s="143">
        <v>6.34</v>
      </c>
      <c r="E58" s="143">
        <v>6.15</v>
      </c>
    </row>
    <row r="59" spans="1:5" x14ac:dyDescent="0.2">
      <c r="A59" s="140">
        <v>42355</v>
      </c>
      <c r="B59" s="141">
        <v>27446000</v>
      </c>
      <c r="C59" s="142">
        <v>164128560</v>
      </c>
      <c r="D59" s="143">
        <v>6.01</v>
      </c>
      <c r="E59" s="143">
        <v>5.9</v>
      </c>
    </row>
    <row r="60" spans="1:5" x14ac:dyDescent="0.2">
      <c r="A60" s="140">
        <v>42360</v>
      </c>
      <c r="B60" s="141">
        <v>11984000</v>
      </c>
      <c r="C60" s="142">
        <v>74840740</v>
      </c>
      <c r="D60" s="143">
        <v>6.25</v>
      </c>
      <c r="E60" s="143">
        <v>6.24</v>
      </c>
    </row>
    <row r="61" spans="1:5" x14ac:dyDescent="0.2">
      <c r="A61" s="140">
        <v>42362</v>
      </c>
      <c r="B61" s="141">
        <v>22586000</v>
      </c>
      <c r="C61" s="142">
        <v>146310890</v>
      </c>
      <c r="D61" s="143">
        <v>6.5</v>
      </c>
      <c r="E61" s="143">
        <v>6.27</v>
      </c>
    </row>
    <row r="62" spans="1:5" x14ac:dyDescent="0.2">
      <c r="A62" s="140">
        <v>42367</v>
      </c>
      <c r="B62" s="141">
        <v>17000000</v>
      </c>
      <c r="C62" s="142">
        <v>112260550</v>
      </c>
      <c r="D62" s="143">
        <v>6.63</v>
      </c>
      <c r="E62" s="143">
        <v>6.37</v>
      </c>
    </row>
    <row r="63" spans="1:5" x14ac:dyDescent="0.2">
      <c r="A63" s="140">
        <v>42368</v>
      </c>
      <c r="B63" s="141">
        <v>64584000</v>
      </c>
      <c r="C63" s="142">
        <v>431620630</v>
      </c>
      <c r="D63" s="143">
        <v>6.72</v>
      </c>
      <c r="E63" s="143">
        <v>6.57</v>
      </c>
    </row>
    <row r="64" spans="1:5" x14ac:dyDescent="0.2">
      <c r="A64" s="140">
        <v>42369</v>
      </c>
      <c r="B64" s="141">
        <v>44010000</v>
      </c>
      <c r="C64" s="142">
        <v>298663030</v>
      </c>
      <c r="D64" s="143">
        <v>6.81</v>
      </c>
      <c r="E64" s="143">
        <v>6.66</v>
      </c>
    </row>
    <row r="65" spans="1:5" x14ac:dyDescent="0.2">
      <c r="A65" s="140">
        <v>42373</v>
      </c>
      <c r="B65" s="141">
        <v>34554000</v>
      </c>
      <c r="C65" s="142">
        <v>225482040</v>
      </c>
      <c r="D65" s="143">
        <v>6.64</v>
      </c>
      <c r="E65" s="143">
        <v>6.41</v>
      </c>
    </row>
    <row r="66" spans="1:5" x14ac:dyDescent="0.2">
      <c r="A66" s="140">
        <v>42374</v>
      </c>
      <c r="B66" s="141">
        <v>65442000</v>
      </c>
      <c r="C66" s="142">
        <v>429003400</v>
      </c>
      <c r="D66" s="143">
        <v>6.7</v>
      </c>
      <c r="E66" s="143">
        <v>6.32</v>
      </c>
    </row>
    <row r="67" spans="1:5" x14ac:dyDescent="0.2">
      <c r="A67" s="140">
        <v>42377</v>
      </c>
      <c r="B67" s="141">
        <v>27669000</v>
      </c>
      <c r="C67" s="142">
        <v>167507550</v>
      </c>
      <c r="D67" s="143">
        <v>6.12</v>
      </c>
      <c r="E67" s="143">
        <v>5.91</v>
      </c>
    </row>
    <row r="68" spans="1:5" x14ac:dyDescent="0.2">
      <c r="A68" s="140">
        <v>42823</v>
      </c>
      <c r="B68" s="141">
        <v>33692000</v>
      </c>
      <c r="C68" s="142">
        <v>221855930</v>
      </c>
      <c r="D68" s="143">
        <v>6.8</v>
      </c>
      <c r="E68" s="143">
        <v>6.21</v>
      </c>
    </row>
    <row r="69" spans="1:5" x14ac:dyDescent="0.2">
      <c r="A69" s="140">
        <v>42838</v>
      </c>
      <c r="B69" s="141">
        <v>202915000</v>
      </c>
      <c r="C69" s="142">
        <v>1736221640</v>
      </c>
      <c r="D69" s="143">
        <v>8.73</v>
      </c>
      <c r="E69" s="143">
        <v>8</v>
      </c>
    </row>
    <row r="70" spans="1:5" x14ac:dyDescent="0.2">
      <c r="A70" s="140">
        <v>42843</v>
      </c>
      <c r="B70" s="141">
        <v>95364000</v>
      </c>
      <c r="C70" s="142">
        <v>816159280</v>
      </c>
      <c r="D70" s="143">
        <v>8.6300000000000008</v>
      </c>
      <c r="E70" s="143">
        <v>8.44</v>
      </c>
    </row>
    <row r="71" spans="1:5" x14ac:dyDescent="0.2">
      <c r="A71" s="140">
        <v>42844</v>
      </c>
      <c r="B71" s="141">
        <v>62699000</v>
      </c>
      <c r="C71" s="142">
        <v>545492740</v>
      </c>
      <c r="D71" s="143">
        <v>8.84</v>
      </c>
      <c r="E71" s="143">
        <v>8.51</v>
      </c>
    </row>
    <row r="72" spans="1:5" x14ac:dyDescent="0.2">
      <c r="A72" s="140">
        <v>42845</v>
      </c>
      <c r="B72" s="141">
        <v>14118000</v>
      </c>
      <c r="C72" s="142">
        <v>125856830</v>
      </c>
      <c r="D72" s="143">
        <v>9</v>
      </c>
      <c r="E72" s="143">
        <v>8.74</v>
      </c>
    </row>
    <row r="73" spans="1:5" x14ac:dyDescent="0.2">
      <c r="A73" s="140">
        <v>42846</v>
      </c>
      <c r="B73" s="141">
        <v>15781000</v>
      </c>
      <c r="C73" s="142">
        <v>143018260</v>
      </c>
      <c r="D73" s="143">
        <v>9.1199999999999992</v>
      </c>
      <c r="E73" s="143">
        <v>8.9499999999999993</v>
      </c>
    </row>
    <row r="74" spans="1:5" x14ac:dyDescent="0.2">
      <c r="A74" s="140">
        <v>42849</v>
      </c>
      <c r="B74" s="141">
        <v>37000000</v>
      </c>
      <c r="C74" s="142">
        <v>323627130</v>
      </c>
      <c r="D74" s="143">
        <v>8.8699999999999992</v>
      </c>
      <c r="E74" s="143">
        <v>8.5</v>
      </c>
    </row>
    <row r="75" spans="1:5" x14ac:dyDescent="0.2">
      <c r="A75" s="140">
        <v>42850</v>
      </c>
      <c r="B75" s="141">
        <v>215197000</v>
      </c>
      <c r="C75" s="142">
        <v>1966155530</v>
      </c>
      <c r="D75" s="143">
        <v>9.31</v>
      </c>
      <c r="E75" s="143">
        <v>8.6300000000000008</v>
      </c>
    </row>
    <row r="76" spans="1:5" x14ac:dyDescent="0.2">
      <c r="A76" s="140">
        <v>42851</v>
      </c>
      <c r="B76" s="141">
        <v>46206000</v>
      </c>
      <c r="C76" s="142">
        <v>409974280</v>
      </c>
      <c r="D76" s="143">
        <v>9.2200000000000006</v>
      </c>
      <c r="E76" s="143">
        <v>8.59</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0"/>
  <sheetViews>
    <sheetView topLeftCell="A92" workbookViewId="0">
      <selection activeCell="D114" sqref="D114"/>
    </sheetView>
  </sheetViews>
  <sheetFormatPr baseColWidth="10" defaultRowHeight="15" x14ac:dyDescent="0.2"/>
  <cols>
    <col min="6" max="6" width="12.6640625" customWidth="1"/>
    <col min="7" max="7" width="12.5" bestFit="1" customWidth="1"/>
    <col min="8" max="8" width="12.5" customWidth="1"/>
    <col min="9" max="9" width="13.5" bestFit="1" customWidth="1"/>
    <col min="10" max="10" width="19.1640625" customWidth="1"/>
    <col min="11" max="11" width="12.5" bestFit="1" customWidth="1"/>
    <col min="12" max="12" width="8.5" bestFit="1" customWidth="1"/>
    <col min="13" max="13" width="12.5" bestFit="1" customWidth="1"/>
    <col min="14" max="14" width="18.5" bestFit="1" customWidth="1"/>
    <col min="15" max="15" width="21" customWidth="1"/>
  </cols>
  <sheetData>
    <row r="1" spans="1:16" x14ac:dyDescent="0.2">
      <c r="A1" s="143" t="s">
        <v>324</v>
      </c>
      <c r="B1" t="s">
        <v>3</v>
      </c>
      <c r="C1" t="s">
        <v>340</v>
      </c>
      <c r="D1" t="s">
        <v>344</v>
      </c>
      <c r="E1" s="143" t="s">
        <v>329</v>
      </c>
      <c r="F1" s="143" t="s">
        <v>346</v>
      </c>
      <c r="G1" s="109" t="s">
        <v>325</v>
      </c>
      <c r="H1" s="109" t="s">
        <v>332</v>
      </c>
      <c r="I1" s="109" t="s">
        <v>336</v>
      </c>
      <c r="J1" t="s">
        <v>331</v>
      </c>
      <c r="K1" t="s">
        <v>330</v>
      </c>
      <c r="L1" t="s">
        <v>333</v>
      </c>
      <c r="M1" t="s">
        <v>334</v>
      </c>
      <c r="N1" t="s">
        <v>335</v>
      </c>
      <c r="O1" t="s">
        <v>339</v>
      </c>
      <c r="P1" t="s">
        <v>343</v>
      </c>
    </row>
    <row r="2" spans="1:16" x14ac:dyDescent="0.15">
      <c r="A2" s="143">
        <v>20150102</v>
      </c>
      <c r="B2" s="74">
        <f t="shared" ref="B2:B65" si="0">M2/N2</f>
        <v>2.8542366334535805</v>
      </c>
      <c r="C2" s="74">
        <f t="shared" ref="C2:C65" si="1">M2/O2</f>
        <v>0.83521263596790218</v>
      </c>
      <c r="D2" s="51">
        <f>P2/F2</f>
        <v>0.1287425149700599</v>
      </c>
      <c r="E2" s="143">
        <v>3.34</v>
      </c>
      <c r="F2" s="143">
        <v>3.34</v>
      </c>
      <c r="J2" s="142">
        <v>14589060900</v>
      </c>
      <c r="K2">
        <f>E2*J2</f>
        <v>48727463406</v>
      </c>
      <c r="L2" s="144">
        <v>0.78890000000000005</v>
      </c>
      <c r="M2">
        <f>K2*L2</f>
        <v>38441095880.993401</v>
      </c>
      <c r="N2" s="112">
        <v>13468083000</v>
      </c>
      <c r="O2" s="112">
        <v>46025520000</v>
      </c>
      <c r="P2">
        <v>0.43</v>
      </c>
    </row>
    <row r="3" spans="1:16" x14ac:dyDescent="0.15">
      <c r="A3" s="143">
        <v>20150105</v>
      </c>
      <c r="B3" s="74">
        <f t="shared" si="0"/>
        <v>2.9343762677078464</v>
      </c>
      <c r="C3" s="74">
        <f t="shared" si="1"/>
        <v>0.85866326174521213</v>
      </c>
      <c r="D3" s="51">
        <f t="shared" ref="D3:D66" si="2">P3/F3</f>
        <v>0.12536443148688045</v>
      </c>
      <c r="E3" s="143">
        <v>3.43</v>
      </c>
      <c r="F3" s="143">
        <v>3.43</v>
      </c>
      <c r="H3" s="113">
        <f>312682000/245</f>
        <v>1276253.0612244897</v>
      </c>
      <c r="J3" s="142">
        <f>J2-G3+H3+I3</f>
        <v>14590337153.061224</v>
      </c>
      <c r="K3">
        <f t="shared" ref="K3:K66" si="3">E3*J3</f>
        <v>50044856435</v>
      </c>
      <c r="L3" s="144">
        <v>0.78969999999999996</v>
      </c>
      <c r="M3">
        <f t="shared" ref="M3:M66" si="4">K3*L3</f>
        <v>39520423126.719498</v>
      </c>
      <c r="N3" s="112">
        <v>13468083000</v>
      </c>
      <c r="O3" s="112">
        <v>46025520000</v>
      </c>
      <c r="P3">
        <v>0.43</v>
      </c>
    </row>
    <row r="4" spans="1:16" x14ac:dyDescent="0.15">
      <c r="A4" s="143">
        <v>20150106</v>
      </c>
      <c r="B4" s="74">
        <f t="shared" si="0"/>
        <v>2.9268182241583109</v>
      </c>
      <c r="C4" s="74">
        <f t="shared" si="1"/>
        <v>0.85645161138596027</v>
      </c>
      <c r="D4" s="51">
        <f t="shared" si="2"/>
        <v>0.12573099415204678</v>
      </c>
      <c r="E4" s="143">
        <v>3.42</v>
      </c>
      <c r="F4" s="143">
        <v>3.42</v>
      </c>
      <c r="H4" s="113">
        <f t="shared" ref="H4:H67" si="5">312682000/245</f>
        <v>1276253.0612244897</v>
      </c>
      <c r="J4" s="142">
        <f t="shared" ref="J4:J67" si="6">J3-G4+H4+I4</f>
        <v>14591613406.122448</v>
      </c>
      <c r="K4">
        <f t="shared" si="3"/>
        <v>49903317848.938774</v>
      </c>
      <c r="L4" s="144">
        <v>0.78990000000000005</v>
      </c>
      <c r="M4">
        <f t="shared" si="4"/>
        <v>39418630768.87674</v>
      </c>
      <c r="N4" s="112">
        <v>13468083000</v>
      </c>
      <c r="O4" s="112">
        <v>46025520000</v>
      </c>
      <c r="P4">
        <v>0.43</v>
      </c>
    </row>
    <row r="5" spans="1:16" x14ac:dyDescent="0.15">
      <c r="A5" s="143">
        <v>20150107</v>
      </c>
      <c r="B5" s="74">
        <f t="shared" si="0"/>
        <v>2.8850110252112224</v>
      </c>
      <c r="C5" s="74">
        <f t="shared" si="1"/>
        <v>0.84421790223032434</v>
      </c>
      <c r="D5" s="51">
        <f t="shared" si="2"/>
        <v>0.12759643916913946</v>
      </c>
      <c r="E5" s="143">
        <v>3.37</v>
      </c>
      <c r="F5" s="143">
        <v>3.37</v>
      </c>
      <c r="H5" s="113">
        <f t="shared" si="5"/>
        <v>1276253.0612244897</v>
      </c>
      <c r="J5" s="142">
        <f t="shared" si="6"/>
        <v>14592889659.183672</v>
      </c>
      <c r="K5">
        <f t="shared" si="3"/>
        <v>49178038151.448975</v>
      </c>
      <c r="L5" s="144">
        <v>0.79010000000000002</v>
      </c>
      <c r="M5">
        <f t="shared" si="4"/>
        <v>38855567943.459839</v>
      </c>
      <c r="N5" s="112">
        <v>13468083000</v>
      </c>
      <c r="O5" s="112">
        <v>46025520000</v>
      </c>
      <c r="P5">
        <v>0.43</v>
      </c>
    </row>
    <row r="6" spans="1:16" x14ac:dyDescent="0.15">
      <c r="A6" s="143">
        <v>20150108</v>
      </c>
      <c r="B6" s="74">
        <f t="shared" si="0"/>
        <v>2.9038559415474579</v>
      </c>
      <c r="C6" s="74">
        <f t="shared" si="1"/>
        <v>0.84973234068413162</v>
      </c>
      <c r="D6" s="51">
        <f t="shared" si="2"/>
        <v>0.12684365781710913</v>
      </c>
      <c r="E6" s="143">
        <v>3.39</v>
      </c>
      <c r="F6" s="143">
        <v>3.39</v>
      </c>
      <c r="H6" s="113">
        <f t="shared" si="5"/>
        <v>1276253.0612244897</v>
      </c>
      <c r="J6" s="142">
        <f t="shared" si="6"/>
        <v>14594165912.244896</v>
      </c>
      <c r="K6">
        <f t="shared" si="3"/>
        <v>49474222442.510201</v>
      </c>
      <c r="L6" s="144">
        <v>0.79049999999999998</v>
      </c>
      <c r="M6">
        <f t="shared" si="4"/>
        <v>39109372840.804314</v>
      </c>
      <c r="N6" s="112">
        <v>13468083000</v>
      </c>
      <c r="O6" s="112">
        <v>46025520000</v>
      </c>
      <c r="P6">
        <v>0.43</v>
      </c>
    </row>
    <row r="7" spans="1:16" x14ac:dyDescent="0.15">
      <c r="A7" s="143">
        <v>20150109</v>
      </c>
      <c r="B7" s="74">
        <f t="shared" si="0"/>
        <v>2.9294393424146716</v>
      </c>
      <c r="C7" s="74">
        <f t="shared" si="1"/>
        <v>0.85721860843954001</v>
      </c>
      <c r="D7" s="51">
        <f t="shared" si="2"/>
        <v>0.12573099415204678</v>
      </c>
      <c r="E7" s="143">
        <v>3.42</v>
      </c>
      <c r="F7" s="143">
        <v>3.42</v>
      </c>
      <c r="H7" s="113">
        <f t="shared" si="5"/>
        <v>1276253.0612244897</v>
      </c>
      <c r="J7" s="142">
        <f t="shared" si="6"/>
        <v>14595442165.30612</v>
      </c>
      <c r="K7">
        <f t="shared" si="3"/>
        <v>49916412205.346931</v>
      </c>
      <c r="L7" s="144">
        <v>0.79039999999999999</v>
      </c>
      <c r="M7">
        <f t="shared" si="4"/>
        <v>39453932207.106216</v>
      </c>
      <c r="N7" s="112">
        <v>13468083000</v>
      </c>
      <c r="O7" s="112">
        <v>46025520000</v>
      </c>
      <c r="P7">
        <v>0.43</v>
      </c>
    </row>
    <row r="8" spans="1:16" x14ac:dyDescent="0.15">
      <c r="A8" s="143">
        <v>20150112</v>
      </c>
      <c r="B8" s="74">
        <f t="shared" si="0"/>
        <v>2.9103518223944853</v>
      </c>
      <c r="C8" s="74">
        <f t="shared" si="1"/>
        <v>0.8516331787932041</v>
      </c>
      <c r="D8" s="51">
        <f t="shared" si="2"/>
        <v>0.12647058823529411</v>
      </c>
      <c r="E8" s="143">
        <v>3.4</v>
      </c>
      <c r="F8" s="143">
        <v>3.4</v>
      </c>
      <c r="H8" s="113">
        <f t="shared" si="5"/>
        <v>1276253.0612244897</v>
      </c>
      <c r="J8" s="142">
        <f t="shared" si="6"/>
        <v>14596718418.367344</v>
      </c>
      <c r="K8">
        <f t="shared" si="3"/>
        <v>49628842622.448967</v>
      </c>
      <c r="L8" s="144">
        <v>0.78979999999999995</v>
      </c>
      <c r="M8">
        <f t="shared" si="4"/>
        <v>39196859903.21019</v>
      </c>
      <c r="N8" s="112">
        <v>13468083000</v>
      </c>
      <c r="O8" s="112">
        <v>46025520000</v>
      </c>
      <c r="P8">
        <v>0.43</v>
      </c>
    </row>
    <row r="9" spans="1:16" x14ac:dyDescent="0.15">
      <c r="A9" s="143">
        <v>20150113</v>
      </c>
      <c r="B9" s="74">
        <f t="shared" si="0"/>
        <v>2.8916532899489824</v>
      </c>
      <c r="C9" s="74">
        <f t="shared" si="1"/>
        <v>0.84616157549672355</v>
      </c>
      <c r="D9" s="51">
        <f t="shared" si="2"/>
        <v>0.12721893491124261</v>
      </c>
      <c r="E9" s="143">
        <v>3.38</v>
      </c>
      <c r="F9" s="143">
        <v>3.38</v>
      </c>
      <c r="H9" s="113">
        <f t="shared" si="5"/>
        <v>1276253.0612244897</v>
      </c>
      <c r="J9" s="142">
        <f t="shared" si="6"/>
        <v>14597994671.428568</v>
      </c>
      <c r="K9">
        <f t="shared" si="3"/>
        <v>49341221989.428558</v>
      </c>
      <c r="L9" s="144">
        <v>0.7893</v>
      </c>
      <c r="M9">
        <f t="shared" si="4"/>
        <v>38945026516.255959</v>
      </c>
      <c r="N9" s="112">
        <v>13468083000</v>
      </c>
      <c r="O9" s="112">
        <v>46025520000</v>
      </c>
      <c r="P9">
        <v>0.43</v>
      </c>
    </row>
    <row r="10" spans="1:16" x14ac:dyDescent="0.15">
      <c r="A10" s="143">
        <v>20150114</v>
      </c>
      <c r="B10" s="74">
        <f t="shared" si="0"/>
        <v>2.9093865244588724</v>
      </c>
      <c r="C10" s="74">
        <f t="shared" si="1"/>
        <v>0.85135071131175966</v>
      </c>
      <c r="D10" s="51">
        <f t="shared" si="2"/>
        <v>0.12647058823529411</v>
      </c>
      <c r="E10" s="143">
        <v>3.4</v>
      </c>
      <c r="F10" s="143">
        <v>3.4</v>
      </c>
      <c r="H10" s="113">
        <f t="shared" si="5"/>
        <v>1276253.0612244897</v>
      </c>
      <c r="J10" s="142">
        <f t="shared" si="6"/>
        <v>14599270924.489792</v>
      </c>
      <c r="K10">
        <f t="shared" si="3"/>
        <v>49637521143.265289</v>
      </c>
      <c r="L10" s="144">
        <v>0.78939999999999999</v>
      </c>
      <c r="M10">
        <f t="shared" si="4"/>
        <v>39183859190.493622</v>
      </c>
      <c r="N10" s="112">
        <v>13468083000</v>
      </c>
      <c r="O10" s="112">
        <v>46025520000</v>
      </c>
      <c r="P10">
        <v>0.43</v>
      </c>
    </row>
    <row r="11" spans="1:16" x14ac:dyDescent="0.15">
      <c r="A11" s="143">
        <v>20150115</v>
      </c>
      <c r="B11" s="74">
        <f t="shared" si="0"/>
        <v>2.8917924840475528</v>
      </c>
      <c r="C11" s="74">
        <f t="shared" si="1"/>
        <v>0.846202306762175</v>
      </c>
      <c r="D11" s="51">
        <f t="shared" si="2"/>
        <v>0.12721893491124261</v>
      </c>
      <c r="E11" s="143">
        <v>3.38</v>
      </c>
      <c r="F11" s="143">
        <v>3.38</v>
      </c>
      <c r="H11" s="113">
        <f t="shared" si="5"/>
        <v>1276253.0612244897</v>
      </c>
      <c r="J11" s="142">
        <f t="shared" si="6"/>
        <v>14600547177.551016</v>
      </c>
      <c r="K11">
        <f t="shared" si="3"/>
        <v>49349849460.122429</v>
      </c>
      <c r="L11" s="144">
        <v>0.78920000000000001</v>
      </c>
      <c r="M11">
        <f t="shared" si="4"/>
        <v>38946901193.928619</v>
      </c>
      <c r="N11" s="112">
        <v>13468083000</v>
      </c>
      <c r="O11" s="112">
        <v>46025520000</v>
      </c>
      <c r="P11">
        <v>0.43</v>
      </c>
    </row>
    <row r="12" spans="1:16" x14ac:dyDescent="0.15">
      <c r="A12" s="143">
        <v>20150116</v>
      </c>
      <c r="B12" s="74">
        <f t="shared" si="0"/>
        <v>2.8581819878027694</v>
      </c>
      <c r="C12" s="74">
        <f t="shared" si="1"/>
        <v>0.83636713372999782</v>
      </c>
      <c r="D12" s="51">
        <f t="shared" si="2"/>
        <v>0.1287425149700599</v>
      </c>
      <c r="E12" s="143">
        <v>3.34</v>
      </c>
      <c r="F12" s="143">
        <v>3.34</v>
      </c>
      <c r="H12" s="113">
        <f t="shared" si="5"/>
        <v>1276253.0612244897</v>
      </c>
      <c r="J12" s="142">
        <f t="shared" si="6"/>
        <v>14601823430.61224</v>
      </c>
      <c r="K12">
        <f t="shared" si="3"/>
        <v>48770090258.244881</v>
      </c>
      <c r="L12" s="144">
        <v>0.7893</v>
      </c>
      <c r="M12">
        <f t="shared" si="4"/>
        <v>38494232240.832687</v>
      </c>
      <c r="N12" s="112">
        <v>13468083000</v>
      </c>
      <c r="O12" s="112">
        <v>46025520000</v>
      </c>
      <c r="P12">
        <v>0.43</v>
      </c>
    </row>
    <row r="13" spans="1:16" x14ac:dyDescent="0.15">
      <c r="A13" s="143">
        <v>20150119</v>
      </c>
      <c r="B13" s="74">
        <f t="shared" si="0"/>
        <v>2.7924406855327994</v>
      </c>
      <c r="C13" s="74">
        <f t="shared" si="1"/>
        <v>0.81712977768274297</v>
      </c>
      <c r="D13" s="51">
        <f t="shared" si="2"/>
        <v>0.13190184049079756</v>
      </c>
      <c r="E13" s="143">
        <v>3.26</v>
      </c>
      <c r="F13" s="143">
        <v>3.26</v>
      </c>
      <c r="H13" s="113">
        <f t="shared" si="5"/>
        <v>1276253.0612244897</v>
      </c>
      <c r="J13" s="142">
        <f t="shared" si="6"/>
        <v>14603099683.673464</v>
      </c>
      <c r="K13">
        <f t="shared" si="3"/>
        <v>47606104968.77549</v>
      </c>
      <c r="L13" s="144">
        <v>0.79</v>
      </c>
      <c r="M13">
        <f t="shared" si="4"/>
        <v>37608822925.332642</v>
      </c>
      <c r="N13" s="112">
        <v>13468083000</v>
      </c>
      <c r="O13" s="112">
        <v>46025520000</v>
      </c>
      <c r="P13">
        <v>0.43</v>
      </c>
    </row>
    <row r="14" spans="1:16" x14ac:dyDescent="0.15">
      <c r="A14" s="143">
        <v>20150120</v>
      </c>
      <c r="B14" s="74">
        <f t="shared" si="0"/>
        <v>2.7491559807445585</v>
      </c>
      <c r="C14" s="74">
        <f t="shared" si="1"/>
        <v>0.80446371770735259</v>
      </c>
      <c r="D14" s="51">
        <f t="shared" si="2"/>
        <v>0.13395638629283488</v>
      </c>
      <c r="E14" s="143">
        <v>3.21</v>
      </c>
      <c r="F14" s="143">
        <v>3.21</v>
      </c>
      <c r="H14" s="113">
        <f t="shared" si="5"/>
        <v>1276253.0612244897</v>
      </c>
      <c r="J14" s="142">
        <f t="shared" si="6"/>
        <v>14604375936.734688</v>
      </c>
      <c r="K14">
        <f t="shared" si="3"/>
        <v>46880046756.91835</v>
      </c>
      <c r="L14" s="144">
        <v>0.78979999999999995</v>
      </c>
      <c r="M14">
        <f t="shared" si="4"/>
        <v>37025860928.614113</v>
      </c>
      <c r="N14" s="112">
        <v>13468083000</v>
      </c>
      <c r="O14" s="112">
        <v>46025520000</v>
      </c>
      <c r="P14">
        <v>0.43</v>
      </c>
    </row>
    <row r="15" spans="1:16" x14ac:dyDescent="0.15">
      <c r="A15" s="143">
        <v>20150121</v>
      </c>
      <c r="B15" s="74">
        <f t="shared" si="0"/>
        <v>2.8197009466907712</v>
      </c>
      <c r="C15" s="74">
        <f t="shared" si="1"/>
        <v>0.8251067317698938</v>
      </c>
      <c r="D15" s="51">
        <f t="shared" si="2"/>
        <v>0.13069908814589665</v>
      </c>
      <c r="E15" s="143">
        <v>3.29</v>
      </c>
      <c r="F15" s="143">
        <v>3.29</v>
      </c>
      <c r="H15" s="113">
        <f t="shared" si="5"/>
        <v>1276253.0612244897</v>
      </c>
      <c r="J15" s="142">
        <f t="shared" si="6"/>
        <v>14605652189.795912</v>
      </c>
      <c r="K15">
        <f t="shared" si="3"/>
        <v>48052595704.428551</v>
      </c>
      <c r="L15" s="144">
        <v>0.7903</v>
      </c>
      <c r="M15">
        <f t="shared" si="4"/>
        <v>37975966385.209885</v>
      </c>
      <c r="N15" s="112">
        <v>13468083000</v>
      </c>
      <c r="O15" s="112">
        <v>46025520000</v>
      </c>
      <c r="P15">
        <v>0.43</v>
      </c>
    </row>
    <row r="16" spans="1:16" x14ac:dyDescent="0.15">
      <c r="A16" s="143">
        <v>20150122</v>
      </c>
      <c r="B16" s="74">
        <f t="shared" si="0"/>
        <v>2.802095495849978</v>
      </c>
      <c r="C16" s="74">
        <f t="shared" si="1"/>
        <v>0.8199549882768008</v>
      </c>
      <c r="D16" s="51">
        <f t="shared" si="2"/>
        <v>0.13149847094801223</v>
      </c>
      <c r="E16" s="143">
        <v>3.27</v>
      </c>
      <c r="F16" s="143">
        <v>3.27</v>
      </c>
      <c r="H16" s="113">
        <f t="shared" si="5"/>
        <v>1276253.0612244897</v>
      </c>
      <c r="J16" s="142">
        <f t="shared" si="6"/>
        <v>14606928442.857136</v>
      </c>
      <c r="K16">
        <f t="shared" si="3"/>
        <v>47764656008.142838</v>
      </c>
      <c r="L16" s="144">
        <v>0.79010000000000002</v>
      </c>
      <c r="M16">
        <f t="shared" si="4"/>
        <v>37738854712.033661</v>
      </c>
      <c r="N16" s="112">
        <v>13468083000</v>
      </c>
      <c r="O16" s="112">
        <v>46025520000</v>
      </c>
      <c r="P16">
        <v>0.43</v>
      </c>
    </row>
    <row r="17" spans="1:16" x14ac:dyDescent="0.15">
      <c r="A17" s="143">
        <v>20150123</v>
      </c>
      <c r="B17" s="74">
        <f t="shared" si="0"/>
        <v>2.8491507190713934</v>
      </c>
      <c r="C17" s="74">
        <f t="shared" si="1"/>
        <v>0.83372438516638614</v>
      </c>
      <c r="D17" s="51">
        <f t="shared" si="2"/>
        <v>0.12951807228915663</v>
      </c>
      <c r="E17" s="143">
        <v>3.32</v>
      </c>
      <c r="F17" s="143">
        <v>3.32</v>
      </c>
      <c r="H17" s="113">
        <f t="shared" si="5"/>
        <v>1276253.0612244897</v>
      </c>
      <c r="J17" s="142">
        <f t="shared" si="6"/>
        <v>14608204695.91836</v>
      </c>
      <c r="K17">
        <f t="shared" si="3"/>
        <v>48499239590.448952</v>
      </c>
      <c r="L17" s="144">
        <v>0.79120000000000001</v>
      </c>
      <c r="M17">
        <f t="shared" si="4"/>
        <v>38372598363.963211</v>
      </c>
      <c r="N17" s="112">
        <v>13468083000</v>
      </c>
      <c r="O17" s="112">
        <v>46025520000</v>
      </c>
      <c r="P17">
        <v>0.43</v>
      </c>
    </row>
    <row r="18" spans="1:16" x14ac:dyDescent="0.15">
      <c r="A18" s="143">
        <v>20150126</v>
      </c>
      <c r="B18" s="74">
        <f t="shared" si="0"/>
        <v>2.8687385303047797</v>
      </c>
      <c r="C18" s="74">
        <f t="shared" si="1"/>
        <v>0.83945621106383561</v>
      </c>
      <c r="D18" s="51">
        <f t="shared" si="2"/>
        <v>0.1287425149700599</v>
      </c>
      <c r="E18" s="143">
        <v>3.34</v>
      </c>
      <c r="F18" s="143">
        <v>3.34</v>
      </c>
      <c r="H18" s="113">
        <f t="shared" si="5"/>
        <v>1276253.0612244897</v>
      </c>
      <c r="J18" s="142">
        <f t="shared" si="6"/>
        <v>14609480948.979584</v>
      </c>
      <c r="K18">
        <f t="shared" si="3"/>
        <v>48795666369.591805</v>
      </c>
      <c r="L18" s="144">
        <v>0.79179999999999995</v>
      </c>
      <c r="M18">
        <f t="shared" si="4"/>
        <v>38636408631.442787</v>
      </c>
      <c r="N18" s="112">
        <v>13468083000</v>
      </c>
      <c r="O18" s="112">
        <v>46025520000</v>
      </c>
      <c r="P18">
        <v>0.43</v>
      </c>
    </row>
    <row r="19" spans="1:16" x14ac:dyDescent="0.15">
      <c r="A19" s="143">
        <v>20150127</v>
      </c>
      <c r="B19" s="74">
        <f t="shared" si="0"/>
        <v>2.8507290577566824</v>
      </c>
      <c r="C19" s="74">
        <f t="shared" si="1"/>
        <v>0.83418624190185775</v>
      </c>
      <c r="D19" s="51">
        <f t="shared" si="2"/>
        <v>0.12951807228915663</v>
      </c>
      <c r="E19" s="143">
        <v>3.32</v>
      </c>
      <c r="F19" s="143">
        <v>3.32</v>
      </c>
      <c r="H19" s="113">
        <f t="shared" si="5"/>
        <v>1276253.0612244897</v>
      </c>
      <c r="J19" s="142">
        <f t="shared" si="6"/>
        <v>14610757202.040808</v>
      </c>
      <c r="K19">
        <f t="shared" si="3"/>
        <v>48507713910.775482</v>
      </c>
      <c r="L19" s="144">
        <v>0.79149999999999998</v>
      </c>
      <c r="M19">
        <f t="shared" si="4"/>
        <v>38393855560.378792</v>
      </c>
      <c r="N19" s="112">
        <v>13468083000</v>
      </c>
      <c r="O19" s="112">
        <v>46025520000</v>
      </c>
      <c r="P19">
        <v>0.43</v>
      </c>
    </row>
    <row r="20" spans="1:16" x14ac:dyDescent="0.15">
      <c r="A20" s="143">
        <v>20150128</v>
      </c>
      <c r="B20" s="74">
        <f t="shared" si="0"/>
        <v>2.7959174720560891</v>
      </c>
      <c r="C20" s="74">
        <f t="shared" si="1"/>
        <v>0.81814716215702921</v>
      </c>
      <c r="D20" s="51">
        <f t="shared" si="2"/>
        <v>0.13190184049079756</v>
      </c>
      <c r="E20" s="143">
        <v>3.26</v>
      </c>
      <c r="F20" s="143">
        <v>3.26</v>
      </c>
      <c r="H20" s="113">
        <f t="shared" si="5"/>
        <v>1276253.0612244897</v>
      </c>
      <c r="J20" s="142">
        <f t="shared" si="6"/>
        <v>14612033455.102032</v>
      </c>
      <c r="K20">
        <f t="shared" si="3"/>
        <v>47635229063.632622</v>
      </c>
      <c r="L20" s="144">
        <v>0.79049999999999998</v>
      </c>
      <c r="M20">
        <f t="shared" si="4"/>
        <v>37655648574.80159</v>
      </c>
      <c r="N20" s="112">
        <v>13468083000</v>
      </c>
      <c r="O20" s="112">
        <v>46025520000</v>
      </c>
      <c r="P20">
        <v>0.43</v>
      </c>
    </row>
    <row r="21" spans="1:16" x14ac:dyDescent="0.15">
      <c r="A21" s="143">
        <v>20150129</v>
      </c>
      <c r="B21" s="74">
        <f t="shared" si="0"/>
        <v>2.7471290495845668</v>
      </c>
      <c r="C21" s="74">
        <f t="shared" si="1"/>
        <v>0.80387059291271579</v>
      </c>
      <c r="D21" s="51">
        <f t="shared" si="2"/>
        <v>0.13437499999999999</v>
      </c>
      <c r="E21" s="143">
        <v>3.2</v>
      </c>
      <c r="F21" s="143">
        <v>3.2</v>
      </c>
      <c r="H21" s="113">
        <f t="shared" si="5"/>
        <v>1276253.0612244897</v>
      </c>
      <c r="J21" s="142">
        <f t="shared" si="6"/>
        <v>14613309708.163256</v>
      </c>
      <c r="K21">
        <f t="shared" si="3"/>
        <v>46762591066.122421</v>
      </c>
      <c r="L21" s="144">
        <v>0.79120000000000001</v>
      </c>
      <c r="M21">
        <f t="shared" si="4"/>
        <v>36998562051.51606</v>
      </c>
      <c r="N21" s="112">
        <v>13468083000</v>
      </c>
      <c r="O21" s="112">
        <v>46025520000</v>
      </c>
      <c r="P21">
        <v>0.43</v>
      </c>
    </row>
    <row r="22" spans="1:16" x14ac:dyDescent="0.15">
      <c r="A22" s="143">
        <v>20150130</v>
      </c>
      <c r="B22" s="74">
        <f t="shared" si="0"/>
        <v>2.774878034889567</v>
      </c>
      <c r="C22" s="74">
        <f t="shared" si="1"/>
        <v>0.81199055847211687</v>
      </c>
      <c r="D22" s="51">
        <f t="shared" si="2"/>
        <v>0.13312693498452013</v>
      </c>
      <c r="E22" s="143">
        <v>3.23</v>
      </c>
      <c r="F22" s="143">
        <v>3.23</v>
      </c>
      <c r="H22" s="113">
        <f t="shared" si="5"/>
        <v>1276253.0612244897</v>
      </c>
      <c r="J22" s="142">
        <f t="shared" si="6"/>
        <v>14614585961.22448</v>
      </c>
      <c r="K22">
        <f t="shared" si="3"/>
        <v>47205112654.755066</v>
      </c>
      <c r="L22" s="144">
        <v>0.79169999999999996</v>
      </c>
      <c r="M22">
        <f t="shared" si="4"/>
        <v>37372287688.769585</v>
      </c>
      <c r="N22" s="112">
        <v>13468083000</v>
      </c>
      <c r="O22" s="112">
        <v>46025520000</v>
      </c>
      <c r="P22">
        <v>0.43</v>
      </c>
    </row>
    <row r="23" spans="1:16" x14ac:dyDescent="0.15">
      <c r="A23" s="143">
        <v>20150202</v>
      </c>
      <c r="B23" s="74">
        <f t="shared" si="0"/>
        <v>2.741099727931275</v>
      </c>
      <c r="C23" s="74">
        <f t="shared" si="1"/>
        <v>0.80210628032134845</v>
      </c>
      <c r="D23" s="51">
        <f t="shared" si="2"/>
        <v>0.13479623824451412</v>
      </c>
      <c r="E23" s="143">
        <v>3.19</v>
      </c>
      <c r="F23" s="143">
        <v>3.19</v>
      </c>
      <c r="H23" s="113">
        <f t="shared" si="5"/>
        <v>1276253.0612244897</v>
      </c>
      <c r="J23" s="142">
        <f t="shared" si="6"/>
        <v>14615862214.285704</v>
      </c>
      <c r="K23">
        <f t="shared" si="3"/>
        <v>46624600463.571396</v>
      </c>
      <c r="L23" s="144">
        <v>0.79179999999999995</v>
      </c>
      <c r="M23">
        <f t="shared" si="4"/>
        <v>36917358647.055832</v>
      </c>
      <c r="N23" s="112">
        <v>13468083000</v>
      </c>
      <c r="O23" s="112">
        <v>46025520000</v>
      </c>
      <c r="P23">
        <v>0.43</v>
      </c>
    </row>
    <row r="24" spans="1:16" x14ac:dyDescent="0.15">
      <c r="A24" s="143">
        <v>20150203</v>
      </c>
      <c r="B24" s="74">
        <f t="shared" si="0"/>
        <v>2.8004324160989058</v>
      </c>
      <c r="C24" s="74">
        <f t="shared" si="1"/>
        <v>0.81946833443512634</v>
      </c>
      <c r="D24" s="51">
        <f t="shared" si="2"/>
        <v>0.13190184049079756</v>
      </c>
      <c r="E24" s="143">
        <v>3.26</v>
      </c>
      <c r="F24" s="143">
        <v>3.26</v>
      </c>
      <c r="H24" s="113">
        <f t="shared" si="5"/>
        <v>1276253.0612244897</v>
      </c>
      <c r="J24" s="142">
        <f t="shared" si="6"/>
        <v>14617138467.346928</v>
      </c>
      <c r="K24">
        <f t="shared" si="3"/>
        <v>47651871403.55098</v>
      </c>
      <c r="L24" s="144">
        <v>0.79149999999999998</v>
      </c>
      <c r="M24">
        <f t="shared" si="4"/>
        <v>37716456215.910599</v>
      </c>
      <c r="N24" s="112">
        <v>13468083000</v>
      </c>
      <c r="O24" s="112">
        <v>46025520000</v>
      </c>
      <c r="P24">
        <v>0.43</v>
      </c>
    </row>
    <row r="25" spans="1:16" x14ac:dyDescent="0.15">
      <c r="A25" s="143">
        <v>20150204</v>
      </c>
      <c r="B25" s="74">
        <f t="shared" si="0"/>
        <v>2.7724497113437012</v>
      </c>
      <c r="C25" s="74">
        <f t="shared" si="1"/>
        <v>0.81127997740607838</v>
      </c>
      <c r="D25" s="51">
        <f t="shared" si="2"/>
        <v>0.13312693498452013</v>
      </c>
      <c r="E25" s="143">
        <v>3.23</v>
      </c>
      <c r="F25" s="143">
        <v>3.23</v>
      </c>
      <c r="H25" s="113">
        <f t="shared" si="5"/>
        <v>1276253.0612244897</v>
      </c>
      <c r="J25" s="142">
        <f t="shared" si="6"/>
        <v>14618414720.408152</v>
      </c>
      <c r="K25">
        <f t="shared" si="3"/>
        <v>47217479546.918327</v>
      </c>
      <c r="L25" s="144">
        <v>0.79079999999999995</v>
      </c>
      <c r="M25">
        <f t="shared" si="4"/>
        <v>37339582825.703011</v>
      </c>
      <c r="N25" s="112">
        <v>13468083000</v>
      </c>
      <c r="O25" s="112">
        <v>46025520000</v>
      </c>
      <c r="P25">
        <v>0.43</v>
      </c>
    </row>
    <row r="26" spans="1:16" x14ac:dyDescent="0.15">
      <c r="A26" s="143">
        <v>20150205</v>
      </c>
      <c r="B26" s="74">
        <f t="shared" si="0"/>
        <v>2.8184610525998846</v>
      </c>
      <c r="C26" s="74">
        <f t="shared" si="1"/>
        <v>0.82474391139269276</v>
      </c>
      <c r="D26" s="51">
        <f t="shared" si="2"/>
        <v>0.13109756097560976</v>
      </c>
      <c r="E26" s="143">
        <v>3.28</v>
      </c>
      <c r="F26" s="143">
        <v>3.28</v>
      </c>
      <c r="H26" s="113">
        <f t="shared" si="5"/>
        <v>1276253.0612244897</v>
      </c>
      <c r="J26" s="142">
        <f t="shared" si="6"/>
        <v>14619690973.469376</v>
      </c>
      <c r="K26">
        <f t="shared" si="3"/>
        <v>47952586392.979546</v>
      </c>
      <c r="L26" s="144">
        <v>0.79159999999999997</v>
      </c>
      <c r="M26">
        <f t="shared" si="4"/>
        <v>37959267388.68261</v>
      </c>
      <c r="N26" s="112">
        <v>13468083000</v>
      </c>
      <c r="O26" s="112">
        <v>46025520000</v>
      </c>
      <c r="P26">
        <v>0.43</v>
      </c>
    </row>
    <row r="27" spans="1:16" x14ac:dyDescent="0.15">
      <c r="A27" s="143">
        <v>20150206</v>
      </c>
      <c r="B27" s="74">
        <f t="shared" si="0"/>
        <v>2.8051435938479625</v>
      </c>
      <c r="C27" s="74">
        <f t="shared" si="1"/>
        <v>0.82084692902682355</v>
      </c>
      <c r="D27" s="51">
        <f t="shared" si="2"/>
        <v>0.13149847094801223</v>
      </c>
      <c r="E27" s="143">
        <v>3.27</v>
      </c>
      <c r="F27" s="143">
        <v>3.27</v>
      </c>
      <c r="H27" s="113">
        <f t="shared" si="5"/>
        <v>1276253.0612244897</v>
      </c>
      <c r="J27" s="142">
        <f t="shared" si="6"/>
        <v>14620967226.5306</v>
      </c>
      <c r="K27">
        <f t="shared" si="3"/>
        <v>47810562830.755058</v>
      </c>
      <c r="L27" s="144">
        <v>0.79020000000000001</v>
      </c>
      <c r="M27">
        <f t="shared" si="4"/>
        <v>37779906748.862648</v>
      </c>
      <c r="N27" s="112">
        <v>13468083000</v>
      </c>
      <c r="O27" s="112">
        <v>46025520000</v>
      </c>
      <c r="P27">
        <v>0.43</v>
      </c>
    </row>
    <row r="28" spans="1:16" x14ac:dyDescent="0.15">
      <c r="A28" s="143">
        <v>20150209</v>
      </c>
      <c r="B28" s="74">
        <f t="shared" si="0"/>
        <v>2.7907000718684176</v>
      </c>
      <c r="C28" s="74">
        <f t="shared" si="1"/>
        <v>0.81662043570675169</v>
      </c>
      <c r="D28" s="51">
        <f t="shared" si="2"/>
        <v>0.13230769230769229</v>
      </c>
      <c r="E28" s="143">
        <v>3.25</v>
      </c>
      <c r="F28" s="143">
        <v>3.25</v>
      </c>
      <c r="H28" s="113">
        <f t="shared" si="5"/>
        <v>1276253.0612244897</v>
      </c>
      <c r="J28" s="142">
        <f t="shared" si="6"/>
        <v>14622243479.591824</v>
      </c>
      <c r="K28">
        <f t="shared" si="3"/>
        <v>47522291308.673424</v>
      </c>
      <c r="L28" s="144">
        <v>0.79090000000000005</v>
      </c>
      <c r="M28">
        <f t="shared" si="4"/>
        <v>37585380196.029816</v>
      </c>
      <c r="N28" s="112">
        <v>13468083000</v>
      </c>
      <c r="O28" s="112">
        <v>46025520000</v>
      </c>
      <c r="P28">
        <v>0.43</v>
      </c>
    </row>
    <row r="29" spans="1:16" x14ac:dyDescent="0.15">
      <c r="A29" s="143">
        <v>20150210</v>
      </c>
      <c r="B29" s="74">
        <f t="shared" si="0"/>
        <v>2.7727164796246551</v>
      </c>
      <c r="C29" s="74">
        <f t="shared" si="1"/>
        <v>0.81135803969303699</v>
      </c>
      <c r="D29" s="51">
        <f t="shared" si="2"/>
        <v>0.13312693498452013</v>
      </c>
      <c r="E29" s="143">
        <v>3.23</v>
      </c>
      <c r="F29" s="143">
        <v>3.23</v>
      </c>
      <c r="H29" s="113">
        <f t="shared" si="5"/>
        <v>1276253.0612244897</v>
      </c>
      <c r="J29" s="142">
        <f t="shared" si="6"/>
        <v>14623519732.653048</v>
      </c>
      <c r="K29">
        <f t="shared" si="3"/>
        <v>47233968736.469345</v>
      </c>
      <c r="L29" s="144">
        <v>0.79059999999999997</v>
      </c>
      <c r="M29">
        <f t="shared" si="4"/>
        <v>37343175683.052666</v>
      </c>
      <c r="N29" s="112">
        <v>13468083000</v>
      </c>
      <c r="O29" s="112">
        <v>46025520000</v>
      </c>
      <c r="P29">
        <v>0.43</v>
      </c>
    </row>
    <row r="30" spans="1:16" x14ac:dyDescent="0.15">
      <c r="A30" s="143">
        <v>20150211</v>
      </c>
      <c r="B30" s="74">
        <f t="shared" si="0"/>
        <v>2.765072765212329</v>
      </c>
      <c r="C30" s="74">
        <f t="shared" si="1"/>
        <v>0.80912132014845584</v>
      </c>
      <c r="D30" s="51">
        <f t="shared" si="2"/>
        <v>0.13354037267080746</v>
      </c>
      <c r="E30" s="143">
        <v>3.22</v>
      </c>
      <c r="F30" s="143">
        <v>3.22</v>
      </c>
      <c r="H30" s="113">
        <f t="shared" si="5"/>
        <v>1276253.0612244897</v>
      </c>
      <c r="J30" s="142">
        <f t="shared" si="6"/>
        <v>14624795985.714272</v>
      </c>
      <c r="K30">
        <f t="shared" si="3"/>
        <v>47091843073.999954</v>
      </c>
      <c r="L30" s="144">
        <v>0.79079999999999995</v>
      </c>
      <c r="M30">
        <f t="shared" si="4"/>
        <v>37240229502.919159</v>
      </c>
      <c r="N30" s="112">
        <v>13468083000</v>
      </c>
      <c r="O30" s="112">
        <v>46025520000</v>
      </c>
      <c r="P30">
        <v>0.43</v>
      </c>
    </row>
    <row r="31" spans="1:16" x14ac:dyDescent="0.15">
      <c r="A31" s="143">
        <v>20150212</v>
      </c>
      <c r="B31" s="74">
        <f t="shared" si="0"/>
        <v>2.7914308023164476</v>
      </c>
      <c r="C31" s="74">
        <f t="shared" si="1"/>
        <v>0.81683426356409461</v>
      </c>
      <c r="D31" s="51">
        <f t="shared" si="2"/>
        <v>0.13230769230769229</v>
      </c>
      <c r="E31" s="143">
        <v>3.25</v>
      </c>
      <c r="F31" s="143">
        <v>3.25</v>
      </c>
      <c r="H31" s="113">
        <f t="shared" si="5"/>
        <v>1276253.0612244897</v>
      </c>
      <c r="J31" s="142">
        <f t="shared" si="6"/>
        <v>14626072238.775496</v>
      </c>
      <c r="K31">
        <f t="shared" si="3"/>
        <v>47534734776.020363</v>
      </c>
      <c r="L31" s="144">
        <v>0.79090000000000005</v>
      </c>
      <c r="M31">
        <f t="shared" si="4"/>
        <v>37595221734.354507</v>
      </c>
      <c r="N31" s="112">
        <v>13468083000</v>
      </c>
      <c r="O31" s="112">
        <v>46025520000</v>
      </c>
      <c r="P31">
        <v>0.43</v>
      </c>
    </row>
    <row r="32" spans="1:16" x14ac:dyDescent="0.15">
      <c r="A32" s="143">
        <v>20150213</v>
      </c>
      <c r="B32" s="74">
        <f t="shared" si="0"/>
        <v>2.789909507227581</v>
      </c>
      <c r="C32" s="74">
        <f t="shared" si="1"/>
        <v>0.81638909904396872</v>
      </c>
      <c r="D32" s="51">
        <f t="shared" si="2"/>
        <v>0.13230769230769229</v>
      </c>
      <c r="E32" s="143">
        <v>3.25</v>
      </c>
      <c r="F32" s="143">
        <v>3.25</v>
      </c>
      <c r="H32" s="113">
        <f t="shared" si="5"/>
        <v>1276253.0612244897</v>
      </c>
      <c r="J32" s="142">
        <f t="shared" si="6"/>
        <v>14627348491.83672</v>
      </c>
      <c r="K32">
        <f t="shared" si="3"/>
        <v>47538882598.469337</v>
      </c>
      <c r="L32" s="144">
        <v>0.79039999999999999</v>
      </c>
      <c r="M32">
        <f t="shared" si="4"/>
        <v>37574732805.830162</v>
      </c>
      <c r="N32" s="112">
        <v>13468083000</v>
      </c>
      <c r="O32" s="112">
        <v>46025520000</v>
      </c>
      <c r="P32">
        <v>0.43</v>
      </c>
    </row>
    <row r="33" spans="1:16" x14ac:dyDescent="0.15">
      <c r="A33" s="143">
        <v>20150216</v>
      </c>
      <c r="B33" s="74">
        <f t="shared" si="0"/>
        <v>2.7976757419505804</v>
      </c>
      <c r="C33" s="74">
        <f t="shared" si="1"/>
        <v>0.81866167073564844</v>
      </c>
      <c r="D33" s="51">
        <f t="shared" si="2"/>
        <v>0.13190184049079756</v>
      </c>
      <c r="E33" s="143">
        <v>3.26</v>
      </c>
      <c r="F33" s="143">
        <v>3.26</v>
      </c>
      <c r="H33" s="113">
        <f t="shared" si="5"/>
        <v>1276253.0612244897</v>
      </c>
      <c r="J33" s="142">
        <f t="shared" si="6"/>
        <v>14628624744.897943</v>
      </c>
      <c r="K33">
        <f t="shared" si="3"/>
        <v>47689316668.367294</v>
      </c>
      <c r="L33" s="144">
        <v>0.79010000000000002</v>
      </c>
      <c r="M33">
        <f t="shared" si="4"/>
        <v>37679329099.677002</v>
      </c>
      <c r="N33" s="112">
        <v>13468083000</v>
      </c>
      <c r="O33" s="112">
        <v>46025520000</v>
      </c>
      <c r="P33">
        <v>0.43</v>
      </c>
    </row>
    <row r="34" spans="1:16" x14ac:dyDescent="0.15">
      <c r="A34" s="143">
        <v>20150217</v>
      </c>
      <c r="B34" s="74">
        <f t="shared" si="0"/>
        <v>2.8161538576812393</v>
      </c>
      <c r="C34" s="74">
        <f t="shared" si="1"/>
        <v>0.82406877523645838</v>
      </c>
      <c r="D34" s="51">
        <f t="shared" si="2"/>
        <v>0.13109756097560976</v>
      </c>
      <c r="E34" s="143">
        <v>3.28</v>
      </c>
      <c r="F34" s="143">
        <v>3.28</v>
      </c>
      <c r="H34" s="113">
        <f t="shared" si="5"/>
        <v>1276253.0612244897</v>
      </c>
      <c r="J34" s="142">
        <f t="shared" si="6"/>
        <v>14629900997.959167</v>
      </c>
      <c r="K34">
        <f t="shared" si="3"/>
        <v>47986075273.306068</v>
      </c>
      <c r="L34" s="144">
        <v>0.79039999999999999</v>
      </c>
      <c r="M34">
        <f t="shared" si="4"/>
        <v>37928193896.021118</v>
      </c>
      <c r="N34" s="112">
        <v>13468083000</v>
      </c>
      <c r="O34" s="112">
        <v>46025520000</v>
      </c>
      <c r="P34">
        <v>0.43</v>
      </c>
    </row>
    <row r="35" spans="1:16" x14ac:dyDescent="0.15">
      <c r="A35" s="143">
        <v>20150218</v>
      </c>
      <c r="B35" s="74">
        <f t="shared" si="0"/>
        <v>2.7906397757142707</v>
      </c>
      <c r="C35" s="74">
        <f t="shared" si="1"/>
        <v>0.81660279172122729</v>
      </c>
      <c r="D35" s="51">
        <f t="shared" si="2"/>
        <v>0.13230769230769229</v>
      </c>
      <c r="E35" s="143">
        <v>3.25</v>
      </c>
      <c r="F35" s="143">
        <v>3.25</v>
      </c>
      <c r="H35" s="113">
        <f t="shared" si="5"/>
        <v>1276253.0612244897</v>
      </c>
      <c r="J35" s="142">
        <f t="shared" si="6"/>
        <v>14631177251.020391</v>
      </c>
      <c r="K35">
        <f t="shared" si="3"/>
        <v>47551326065.816269</v>
      </c>
      <c r="L35" s="144">
        <v>0.79039999999999999</v>
      </c>
      <c r="M35">
        <f t="shared" si="4"/>
        <v>37584568122.421181</v>
      </c>
      <c r="N35" s="112">
        <v>13468083000</v>
      </c>
      <c r="O35" s="112">
        <v>46025520000</v>
      </c>
      <c r="P35">
        <v>0.43</v>
      </c>
    </row>
    <row r="36" spans="1:16" x14ac:dyDescent="0.15">
      <c r="A36" s="143">
        <v>20150223</v>
      </c>
      <c r="B36" s="74">
        <f t="shared" si="0"/>
        <v>2.7994705314617612</v>
      </c>
      <c r="C36" s="74">
        <f t="shared" si="1"/>
        <v>0.81918686576015032</v>
      </c>
      <c r="D36" s="51">
        <f t="shared" si="2"/>
        <v>0.13190184049079756</v>
      </c>
      <c r="E36" s="143">
        <v>3.26</v>
      </c>
      <c r="F36" s="143">
        <v>3.26</v>
      </c>
      <c r="H36" s="113">
        <f t="shared" si="5"/>
        <v>1276253.0612244897</v>
      </c>
      <c r="J36" s="142">
        <f t="shared" si="6"/>
        <v>14632453504.081615</v>
      </c>
      <c r="K36">
        <f t="shared" si="3"/>
        <v>47701798423.306061</v>
      </c>
      <c r="L36" s="144">
        <v>0.79039999999999999</v>
      </c>
      <c r="M36">
        <f t="shared" si="4"/>
        <v>37703501473.781113</v>
      </c>
      <c r="N36" s="112">
        <v>13468083000</v>
      </c>
      <c r="O36" s="112">
        <v>46025520000</v>
      </c>
      <c r="P36">
        <v>0.43</v>
      </c>
    </row>
    <row r="37" spans="1:16" x14ac:dyDescent="0.15">
      <c r="A37" s="143">
        <v>20150224</v>
      </c>
      <c r="B37" s="74">
        <f t="shared" si="0"/>
        <v>2.8083027851958913</v>
      </c>
      <c r="C37" s="74">
        <f t="shared" si="1"/>
        <v>0.8217713781430267</v>
      </c>
      <c r="D37" s="51">
        <f t="shared" si="2"/>
        <v>0.13149847094801223</v>
      </c>
      <c r="E37" s="143">
        <v>3.27</v>
      </c>
      <c r="F37" s="143">
        <v>3.27</v>
      </c>
      <c r="H37" s="113">
        <f t="shared" si="5"/>
        <v>1276253.0612244897</v>
      </c>
      <c r="J37" s="142">
        <f t="shared" si="6"/>
        <v>14633729757.142839</v>
      </c>
      <c r="K37">
        <f t="shared" si="3"/>
        <v>47852296305.857086</v>
      </c>
      <c r="L37" s="144">
        <v>0.79039999999999999</v>
      </c>
      <c r="M37">
        <f t="shared" si="4"/>
        <v>37822455000.149437</v>
      </c>
      <c r="N37" s="112">
        <v>13468083000</v>
      </c>
      <c r="O37" s="112">
        <v>46025520000</v>
      </c>
      <c r="P37">
        <v>0.43</v>
      </c>
    </row>
    <row r="38" spans="1:16" x14ac:dyDescent="0.15">
      <c r="A38" s="143">
        <v>20150225</v>
      </c>
      <c r="B38" s="74">
        <f t="shared" si="0"/>
        <v>2.9152973986314108</v>
      </c>
      <c r="C38" s="74">
        <f t="shared" si="1"/>
        <v>0.85308036355595607</v>
      </c>
      <c r="D38" s="51">
        <f t="shared" si="2"/>
        <v>0.12684365781710913</v>
      </c>
      <c r="E38" s="143">
        <v>3.39</v>
      </c>
      <c r="F38" s="143">
        <v>3.39</v>
      </c>
      <c r="H38" s="113">
        <f t="shared" si="5"/>
        <v>1276253.0612244897</v>
      </c>
      <c r="J38" s="142">
        <f t="shared" si="6"/>
        <v>14635006010.204063</v>
      </c>
      <c r="K38">
        <f t="shared" si="3"/>
        <v>49612670374.591774</v>
      </c>
      <c r="L38" s="144">
        <v>0.79139999999999999</v>
      </c>
      <c r="M38">
        <f t="shared" si="4"/>
        <v>39263467334.451927</v>
      </c>
      <c r="N38" s="112">
        <v>13468083000</v>
      </c>
      <c r="O38" s="112">
        <v>46025520000</v>
      </c>
      <c r="P38">
        <v>0.43</v>
      </c>
    </row>
    <row r="39" spans="1:16" x14ac:dyDescent="0.15">
      <c r="A39" s="143">
        <v>20150226</v>
      </c>
      <c r="B39" s="74">
        <f t="shared" si="0"/>
        <v>2.9241520758896202</v>
      </c>
      <c r="C39" s="74">
        <f t="shared" si="1"/>
        <v>0.85567143755689679</v>
      </c>
      <c r="D39" s="51">
        <f t="shared" si="2"/>
        <v>0.12647058823529411</v>
      </c>
      <c r="E39" s="143">
        <v>3.4</v>
      </c>
      <c r="F39" s="143">
        <v>3.4</v>
      </c>
      <c r="H39" s="113">
        <f t="shared" si="5"/>
        <v>1276253.0612244897</v>
      </c>
      <c r="J39" s="142">
        <f t="shared" si="6"/>
        <v>14636282263.265287</v>
      </c>
      <c r="K39">
        <f t="shared" si="3"/>
        <v>49763359695.101974</v>
      </c>
      <c r="L39" s="144">
        <v>0.79139999999999999</v>
      </c>
      <c r="M39">
        <f t="shared" si="4"/>
        <v>39382722862.703705</v>
      </c>
      <c r="N39" s="112">
        <v>13468083000</v>
      </c>
      <c r="O39" s="112">
        <v>46025520000</v>
      </c>
      <c r="P39">
        <v>0.43</v>
      </c>
    </row>
    <row r="40" spans="1:16" x14ac:dyDescent="0.15">
      <c r="A40" s="143">
        <v>20150227</v>
      </c>
      <c r="B40" s="74">
        <f t="shared" si="0"/>
        <v>2.9464415102543344</v>
      </c>
      <c r="C40" s="74">
        <f t="shared" si="1"/>
        <v>0.86219381801119732</v>
      </c>
      <c r="D40" s="51">
        <f t="shared" si="2"/>
        <v>0.12573099415204678</v>
      </c>
      <c r="E40" s="143">
        <v>3.42</v>
      </c>
      <c r="F40" s="143">
        <v>3.42</v>
      </c>
      <c r="H40" s="113">
        <f t="shared" si="5"/>
        <v>1276253.0612244897</v>
      </c>
      <c r="J40" s="142">
        <f t="shared" si="6"/>
        <v>14637558516.326511</v>
      </c>
      <c r="K40">
        <f t="shared" si="3"/>
        <v>50060450125.83667</v>
      </c>
      <c r="L40" s="144">
        <v>0.79269999999999996</v>
      </c>
      <c r="M40">
        <f t="shared" si="4"/>
        <v>39682918814.750725</v>
      </c>
      <c r="N40" s="112">
        <v>13468083000</v>
      </c>
      <c r="O40" s="112">
        <v>46025520000</v>
      </c>
      <c r="P40">
        <v>0.43</v>
      </c>
    </row>
    <row r="41" spans="1:16" x14ac:dyDescent="0.15">
      <c r="A41" s="143">
        <v>20150302</v>
      </c>
      <c r="B41" s="74">
        <f t="shared" si="0"/>
        <v>3.0092869789054584</v>
      </c>
      <c r="C41" s="74">
        <f t="shared" si="1"/>
        <v>0.88058378922645442</v>
      </c>
      <c r="D41" s="51">
        <f t="shared" si="2"/>
        <v>0.12320916905444125</v>
      </c>
      <c r="E41" s="143">
        <v>3.49</v>
      </c>
      <c r="F41" s="143">
        <v>3.49</v>
      </c>
      <c r="H41" s="113">
        <f t="shared" si="5"/>
        <v>1276253.0612244897</v>
      </c>
      <c r="J41" s="142">
        <f t="shared" si="6"/>
        <v>14638834769.387735</v>
      </c>
      <c r="K41">
        <f t="shared" si="3"/>
        <v>51089533345.1632</v>
      </c>
      <c r="L41" s="144">
        <v>0.79330000000000001</v>
      </c>
      <c r="M41">
        <f t="shared" si="4"/>
        <v>40529326802.717964</v>
      </c>
      <c r="N41" s="112">
        <v>13468083000</v>
      </c>
      <c r="O41" s="112">
        <v>46025520000</v>
      </c>
      <c r="P41">
        <v>0.43</v>
      </c>
    </row>
    <row r="42" spans="1:16" x14ac:dyDescent="0.15">
      <c r="A42" s="143">
        <v>20150303</v>
      </c>
      <c r="B42" s="74">
        <f t="shared" si="0"/>
        <v>2.9589277797319147</v>
      </c>
      <c r="C42" s="74">
        <f t="shared" si="1"/>
        <v>0.86584757604987717</v>
      </c>
      <c r="D42" s="51">
        <f t="shared" si="2"/>
        <v>0.12536443148688045</v>
      </c>
      <c r="E42" s="143">
        <v>3.43</v>
      </c>
      <c r="F42" s="143">
        <v>3.43</v>
      </c>
      <c r="H42" s="113">
        <f t="shared" si="5"/>
        <v>1276253.0612244897</v>
      </c>
      <c r="J42" s="142">
        <f t="shared" si="6"/>
        <v>14640111022.448959</v>
      </c>
      <c r="K42">
        <f t="shared" si="3"/>
        <v>50215580806.999931</v>
      </c>
      <c r="L42" s="144">
        <v>0.79359999999999997</v>
      </c>
      <c r="M42">
        <f t="shared" si="4"/>
        <v>39851084928.435143</v>
      </c>
      <c r="N42" s="112">
        <v>13468083000</v>
      </c>
      <c r="O42" s="112">
        <v>46025520000</v>
      </c>
      <c r="P42">
        <v>0.43</v>
      </c>
    </row>
    <row r="43" spans="1:16" x14ac:dyDescent="0.15">
      <c r="A43" s="143">
        <v>20150304</v>
      </c>
      <c r="B43" s="74">
        <f t="shared" si="0"/>
        <v>2.9666911830197411</v>
      </c>
      <c r="C43" s="74">
        <f t="shared" si="1"/>
        <v>0.8681193192011315</v>
      </c>
      <c r="D43" s="51">
        <f t="shared" si="2"/>
        <v>0.125</v>
      </c>
      <c r="E43" s="143">
        <v>3.44</v>
      </c>
      <c r="F43" s="143">
        <v>3.44</v>
      </c>
      <c r="H43" s="113">
        <f t="shared" si="5"/>
        <v>1276253.0612244897</v>
      </c>
      <c r="J43" s="142">
        <f t="shared" si="6"/>
        <v>14641387275.510183</v>
      </c>
      <c r="K43">
        <f t="shared" si="3"/>
        <v>50366372227.755028</v>
      </c>
      <c r="L43" s="144">
        <v>0.79330000000000001</v>
      </c>
      <c r="M43">
        <f t="shared" si="4"/>
        <v>39955643088.278061</v>
      </c>
      <c r="N43" s="112">
        <v>13468083000</v>
      </c>
      <c r="O43" s="112">
        <v>46025520000</v>
      </c>
      <c r="P43">
        <v>0.43</v>
      </c>
    </row>
    <row r="44" spans="1:16" x14ac:dyDescent="0.15">
      <c r="A44" s="143">
        <v>20150305</v>
      </c>
      <c r="B44" s="74">
        <f t="shared" si="0"/>
        <v>2.906942194433018</v>
      </c>
      <c r="C44" s="74">
        <f t="shared" si="1"/>
        <v>0.8506354463963911</v>
      </c>
      <c r="D44" s="51">
        <f t="shared" si="2"/>
        <v>0.12759643916913946</v>
      </c>
      <c r="E44" s="143">
        <v>3.37</v>
      </c>
      <c r="F44" s="143">
        <v>3.37</v>
      </c>
      <c r="H44" s="113">
        <f t="shared" si="5"/>
        <v>1276253.0612244897</v>
      </c>
      <c r="J44" s="142">
        <f t="shared" si="6"/>
        <v>14642663528.571407</v>
      </c>
      <c r="K44">
        <f t="shared" si="3"/>
        <v>49345776091.285645</v>
      </c>
      <c r="L44" s="144">
        <v>0.79339999999999999</v>
      </c>
      <c r="M44">
        <f t="shared" si="4"/>
        <v>39150938750.826027</v>
      </c>
      <c r="N44" s="112">
        <v>13468083000</v>
      </c>
      <c r="O44" s="112">
        <v>46025520000</v>
      </c>
      <c r="P44">
        <v>0.43</v>
      </c>
    </row>
    <row r="45" spans="1:16" x14ac:dyDescent="0.15">
      <c r="A45" s="143">
        <v>20150306</v>
      </c>
      <c r="B45" s="74">
        <f t="shared" si="0"/>
        <v>2.9071955632184996</v>
      </c>
      <c r="C45" s="74">
        <f t="shared" si="1"/>
        <v>0.85070958769522864</v>
      </c>
      <c r="D45" s="51">
        <f t="shared" si="2"/>
        <v>0.12759643916913946</v>
      </c>
      <c r="E45" s="143">
        <v>3.37</v>
      </c>
      <c r="F45" s="143">
        <v>3.37</v>
      </c>
      <c r="H45" s="113">
        <f t="shared" si="5"/>
        <v>1276253.0612244897</v>
      </c>
      <c r="J45" s="142">
        <f t="shared" si="6"/>
        <v>14643939781.632631</v>
      </c>
      <c r="K45">
        <f t="shared" si="3"/>
        <v>49350077064.101967</v>
      </c>
      <c r="L45" s="144">
        <v>0.79339999999999999</v>
      </c>
      <c r="M45">
        <f t="shared" si="4"/>
        <v>39154351142.658501</v>
      </c>
      <c r="N45" s="112">
        <v>13468083000</v>
      </c>
      <c r="O45" s="112">
        <v>46025520000</v>
      </c>
      <c r="P45">
        <v>0.43</v>
      </c>
    </row>
    <row r="46" spans="1:16" x14ac:dyDescent="0.15">
      <c r="A46" s="143">
        <v>20150309</v>
      </c>
      <c r="B46" s="74">
        <f t="shared" si="0"/>
        <v>2.9513299392612158</v>
      </c>
      <c r="C46" s="74">
        <f t="shared" si="1"/>
        <v>0.86362428023311877</v>
      </c>
      <c r="D46" s="51">
        <f t="shared" si="2"/>
        <v>0.12573099415204678</v>
      </c>
      <c r="E46" s="143">
        <v>3.42</v>
      </c>
      <c r="F46" s="143">
        <v>3.42</v>
      </c>
      <c r="H46" s="113">
        <f t="shared" si="5"/>
        <v>1276253.0612244897</v>
      </c>
      <c r="J46" s="142">
        <f t="shared" si="6"/>
        <v>14645216034.693855</v>
      </c>
      <c r="K46">
        <f t="shared" si="3"/>
        <v>50086638838.652985</v>
      </c>
      <c r="L46" s="144">
        <v>0.79359999999999997</v>
      </c>
      <c r="M46">
        <f t="shared" si="4"/>
        <v>39748756582.355011</v>
      </c>
      <c r="N46" s="112">
        <v>13468083000</v>
      </c>
      <c r="O46" s="112">
        <v>46025520000</v>
      </c>
      <c r="P46">
        <v>0.43</v>
      </c>
    </row>
    <row r="47" spans="1:16" x14ac:dyDescent="0.15">
      <c r="A47" s="143">
        <v>20150310</v>
      </c>
      <c r="B47" s="74">
        <f t="shared" si="0"/>
        <v>2.8994395028543472</v>
      </c>
      <c r="C47" s="74">
        <f t="shared" si="1"/>
        <v>0.84843999324550989</v>
      </c>
      <c r="D47" s="51">
        <f t="shared" si="2"/>
        <v>0.12797619047619047</v>
      </c>
      <c r="E47" s="143">
        <v>3.36</v>
      </c>
      <c r="F47" s="143">
        <v>3.36</v>
      </c>
      <c r="H47" s="113">
        <f t="shared" si="5"/>
        <v>1276253.0612244897</v>
      </c>
      <c r="J47" s="142">
        <f t="shared" si="6"/>
        <v>14646492287.755079</v>
      </c>
      <c r="K47">
        <f t="shared" si="3"/>
        <v>49212214086.857063</v>
      </c>
      <c r="L47" s="144">
        <v>0.79349999999999998</v>
      </c>
      <c r="M47">
        <f t="shared" si="4"/>
        <v>39049891877.921082</v>
      </c>
      <c r="N47" s="112">
        <v>13468083000</v>
      </c>
      <c r="O47" s="112">
        <v>46025520000</v>
      </c>
      <c r="P47">
        <v>0.43</v>
      </c>
    </row>
    <row r="48" spans="1:16" x14ac:dyDescent="0.15">
      <c r="A48" s="143">
        <v>20150311</v>
      </c>
      <c r="B48" s="74">
        <f t="shared" si="0"/>
        <v>2.9353216393290666</v>
      </c>
      <c r="C48" s="74">
        <f t="shared" si="1"/>
        <v>0.85893989834726325</v>
      </c>
      <c r="D48" s="51">
        <f t="shared" si="2"/>
        <v>0.12647058823529411</v>
      </c>
      <c r="E48" s="143">
        <v>3.4</v>
      </c>
      <c r="F48" s="143">
        <v>3.4</v>
      </c>
      <c r="H48" s="113">
        <f t="shared" si="5"/>
        <v>1276253.0612244897</v>
      </c>
      <c r="J48" s="142">
        <f t="shared" si="6"/>
        <v>14647768540.816303</v>
      </c>
      <c r="K48">
        <f t="shared" si="3"/>
        <v>49802413038.775429</v>
      </c>
      <c r="L48" s="144">
        <v>0.79379999999999995</v>
      </c>
      <c r="M48">
        <f t="shared" si="4"/>
        <v>39533155470.179932</v>
      </c>
      <c r="N48" s="112">
        <v>13468083000</v>
      </c>
      <c r="O48" s="112">
        <v>46025520000</v>
      </c>
      <c r="P48">
        <v>0.43</v>
      </c>
    </row>
    <row r="49" spans="1:16" x14ac:dyDescent="0.15">
      <c r="A49" s="143">
        <v>20150312</v>
      </c>
      <c r="B49" s="74">
        <f t="shared" si="0"/>
        <v>2.9340981395921206</v>
      </c>
      <c r="C49" s="74">
        <f t="shared" si="1"/>
        <v>0.85858187531987173</v>
      </c>
      <c r="D49" s="51">
        <f t="shared" si="2"/>
        <v>0.12647058823529411</v>
      </c>
      <c r="E49" s="143">
        <v>3.4</v>
      </c>
      <c r="F49" s="143">
        <v>3.4</v>
      </c>
      <c r="H49" s="113">
        <f t="shared" si="5"/>
        <v>1276253.0612244897</v>
      </c>
      <c r="J49" s="142">
        <f t="shared" si="6"/>
        <v>14649044793.877527</v>
      </c>
      <c r="K49">
        <f t="shared" si="3"/>
        <v>49806752299.183594</v>
      </c>
      <c r="L49" s="144">
        <v>0.79339999999999999</v>
      </c>
      <c r="M49">
        <f t="shared" si="4"/>
        <v>39516677274.172264</v>
      </c>
      <c r="N49" s="112">
        <v>13468083000</v>
      </c>
      <c r="O49" s="112">
        <v>46025520000</v>
      </c>
      <c r="P49">
        <v>0.43</v>
      </c>
    </row>
    <row r="50" spans="1:16" x14ac:dyDescent="0.15">
      <c r="A50" s="143">
        <v>20150313</v>
      </c>
      <c r="B50" s="74">
        <f t="shared" si="0"/>
        <v>2.9246170386452883</v>
      </c>
      <c r="C50" s="74">
        <f t="shared" si="1"/>
        <v>0.85580749592158767</v>
      </c>
      <c r="D50" s="51">
        <f t="shared" si="2"/>
        <v>0.12684365781710913</v>
      </c>
      <c r="E50" s="143">
        <v>3.39</v>
      </c>
      <c r="F50" s="143">
        <v>3.39</v>
      </c>
      <c r="H50" s="113">
        <f t="shared" si="5"/>
        <v>1276253.0612244897</v>
      </c>
      <c r="J50" s="142">
        <f t="shared" si="6"/>
        <v>14650321046.938751</v>
      </c>
      <c r="K50">
        <f t="shared" si="3"/>
        <v>49664588349.122368</v>
      </c>
      <c r="L50" s="144">
        <v>0.79310000000000003</v>
      </c>
      <c r="M50">
        <f t="shared" si="4"/>
        <v>39388985019.68895</v>
      </c>
      <c r="N50" s="112">
        <v>13468083000</v>
      </c>
      <c r="O50" s="112">
        <v>46025520000</v>
      </c>
      <c r="P50">
        <v>0.43</v>
      </c>
    </row>
    <row r="51" spans="1:16" x14ac:dyDescent="0.15">
      <c r="A51" s="143">
        <v>20150316</v>
      </c>
      <c r="B51" s="74">
        <f t="shared" si="0"/>
        <v>3.0126698934695781</v>
      </c>
      <c r="C51" s="74">
        <f t="shared" si="1"/>
        <v>0.88157370469360119</v>
      </c>
      <c r="D51" s="51">
        <f t="shared" si="2"/>
        <v>0.12320916905444125</v>
      </c>
      <c r="E51" s="143">
        <v>3.49</v>
      </c>
      <c r="F51" s="143">
        <v>3.49</v>
      </c>
      <c r="H51" s="113">
        <f t="shared" si="5"/>
        <v>1276253.0612244897</v>
      </c>
      <c r="J51" s="142">
        <f t="shared" si="6"/>
        <v>14651597299.999975</v>
      </c>
      <c r="K51">
        <f t="shared" si="3"/>
        <v>51134074576.999916</v>
      </c>
      <c r="L51" s="144">
        <v>0.79349999999999998</v>
      </c>
      <c r="M51">
        <f t="shared" si="4"/>
        <v>40574888176.849434</v>
      </c>
      <c r="N51" s="112">
        <v>13468083000</v>
      </c>
      <c r="O51" s="112">
        <v>46025520000</v>
      </c>
      <c r="P51">
        <v>0.43</v>
      </c>
    </row>
    <row r="52" spans="1:16" x14ac:dyDescent="0.15">
      <c r="A52" s="143">
        <v>20150317</v>
      </c>
      <c r="B52" s="74">
        <f t="shared" si="0"/>
        <v>2.968644312622013</v>
      </c>
      <c r="C52" s="74">
        <f t="shared" si="1"/>
        <v>0.86869084803107532</v>
      </c>
      <c r="D52" s="51">
        <f t="shared" si="2"/>
        <v>0.125</v>
      </c>
      <c r="E52" s="143">
        <v>3.44</v>
      </c>
      <c r="F52" s="143">
        <v>3.44</v>
      </c>
      <c r="H52" s="113">
        <f t="shared" si="5"/>
        <v>1276253.0612244897</v>
      </c>
      <c r="J52" s="142">
        <f t="shared" si="6"/>
        <v>14652873553.061199</v>
      </c>
      <c r="K52">
        <f t="shared" si="3"/>
        <v>50405885022.530525</v>
      </c>
      <c r="L52" s="144">
        <v>0.79320000000000002</v>
      </c>
      <c r="M52">
        <f t="shared" si="4"/>
        <v>39981947999.871216</v>
      </c>
      <c r="N52" s="112">
        <v>13468083000</v>
      </c>
      <c r="O52" s="112">
        <v>46025520000</v>
      </c>
      <c r="P52">
        <v>0.43</v>
      </c>
    </row>
    <row r="53" spans="1:16" x14ac:dyDescent="0.15">
      <c r="A53" s="143">
        <v>20150318</v>
      </c>
      <c r="B53" s="74">
        <f t="shared" si="0"/>
        <v>2.9940393568264416</v>
      </c>
      <c r="C53" s="74">
        <f t="shared" si="1"/>
        <v>0.87612199846965633</v>
      </c>
      <c r="D53" s="51">
        <f t="shared" si="2"/>
        <v>0.1239193083573487</v>
      </c>
      <c r="E53" s="143">
        <v>3.47</v>
      </c>
      <c r="F53" s="143">
        <v>3.47</v>
      </c>
      <c r="H53" s="113">
        <f t="shared" si="5"/>
        <v>1276253.0612244897</v>
      </c>
      <c r="J53" s="142">
        <f t="shared" si="6"/>
        <v>14654149806.122423</v>
      </c>
      <c r="K53">
        <f t="shared" si="3"/>
        <v>50849899827.244812</v>
      </c>
      <c r="L53" s="144">
        <v>0.79300000000000004</v>
      </c>
      <c r="M53">
        <f t="shared" si="4"/>
        <v>40323970563.005135</v>
      </c>
      <c r="N53" s="112">
        <v>13468083000</v>
      </c>
      <c r="O53" s="112">
        <v>46025520000</v>
      </c>
      <c r="P53">
        <v>0.43</v>
      </c>
    </row>
    <row r="54" spans="1:16" x14ac:dyDescent="0.15">
      <c r="A54" s="143">
        <v>20150319</v>
      </c>
      <c r="B54" s="74">
        <f t="shared" si="0"/>
        <v>3.0778718707100037</v>
      </c>
      <c r="C54" s="74">
        <f t="shared" si="1"/>
        <v>0.90065324233354893</v>
      </c>
      <c r="D54" s="51">
        <f t="shared" si="2"/>
        <v>0.12044817927170869</v>
      </c>
      <c r="E54" s="143">
        <v>3.57</v>
      </c>
      <c r="F54" s="143">
        <v>3.57</v>
      </c>
      <c r="H54" s="113">
        <f t="shared" si="5"/>
        <v>1276253.0612244897</v>
      </c>
      <c r="J54" s="142">
        <f t="shared" si="6"/>
        <v>14655426059.183647</v>
      </c>
      <c r="K54">
        <f t="shared" si="3"/>
        <v>52319871031.285622</v>
      </c>
      <c r="L54" s="144">
        <v>0.7923</v>
      </c>
      <c r="M54">
        <f t="shared" si="4"/>
        <v>41453033818.087601</v>
      </c>
      <c r="N54" s="112">
        <v>13468083000</v>
      </c>
      <c r="O54" s="112">
        <v>46025520000</v>
      </c>
      <c r="P54">
        <v>0.43</v>
      </c>
    </row>
    <row r="55" spans="1:16" x14ac:dyDescent="0.15">
      <c r="A55" s="143">
        <v>20150320</v>
      </c>
      <c r="B55" s="74">
        <f t="shared" si="0"/>
        <v>3.1396839624298751</v>
      </c>
      <c r="C55" s="74">
        <f t="shared" si="1"/>
        <v>0.91874082465063811</v>
      </c>
      <c r="D55" s="51">
        <f t="shared" si="2"/>
        <v>0.11813186813186813</v>
      </c>
      <c r="E55" s="143">
        <v>3.64</v>
      </c>
      <c r="F55" s="143">
        <v>3.64</v>
      </c>
      <c r="H55" s="113">
        <f t="shared" si="5"/>
        <v>1276253.0612244897</v>
      </c>
      <c r="J55" s="142">
        <f t="shared" si="6"/>
        <v>14656702312.244871</v>
      </c>
      <c r="K55">
        <f t="shared" si="3"/>
        <v>53350396416.571335</v>
      </c>
      <c r="L55" s="144">
        <v>0.79259999999999997</v>
      </c>
      <c r="M55">
        <f t="shared" si="4"/>
        <v>42285524199.774437</v>
      </c>
      <c r="N55" s="112">
        <v>13468083000</v>
      </c>
      <c r="O55" s="112">
        <v>46025520000</v>
      </c>
      <c r="P55">
        <v>0.43</v>
      </c>
    </row>
    <row r="56" spans="1:16" x14ac:dyDescent="0.15">
      <c r="A56" s="143">
        <v>20150323</v>
      </c>
      <c r="B56" s="74">
        <f t="shared" si="0"/>
        <v>3.1297508152088778</v>
      </c>
      <c r="C56" s="74">
        <f t="shared" si="1"/>
        <v>0.91583416653523586</v>
      </c>
      <c r="D56" s="51">
        <f t="shared" si="2"/>
        <v>0.1184573002754821</v>
      </c>
      <c r="E56" s="143">
        <v>3.63</v>
      </c>
      <c r="F56" s="143">
        <v>3.63</v>
      </c>
      <c r="H56" s="113">
        <f t="shared" si="5"/>
        <v>1276253.0612244897</v>
      </c>
      <c r="J56" s="142">
        <f t="shared" si="6"/>
        <v>14657978565.306095</v>
      </c>
      <c r="K56">
        <f t="shared" si="3"/>
        <v>53208462192.061127</v>
      </c>
      <c r="L56" s="144">
        <v>0.79220000000000002</v>
      </c>
      <c r="M56">
        <f t="shared" si="4"/>
        <v>42151743748.550827</v>
      </c>
      <c r="N56" s="112">
        <v>13468083000</v>
      </c>
      <c r="O56" s="112">
        <v>46025520000</v>
      </c>
      <c r="P56">
        <v>0.43</v>
      </c>
    </row>
    <row r="57" spans="1:16" x14ac:dyDescent="0.15">
      <c r="A57" s="143">
        <v>20150324</v>
      </c>
      <c r="B57" s="74">
        <f t="shared" si="0"/>
        <v>3.1448849340252378</v>
      </c>
      <c r="C57" s="74">
        <f t="shared" si="1"/>
        <v>0.92026274373220396</v>
      </c>
      <c r="D57" s="51">
        <f t="shared" si="2"/>
        <v>0.11780821917808219</v>
      </c>
      <c r="E57" s="143">
        <v>3.65</v>
      </c>
      <c r="F57" s="143">
        <v>3.65</v>
      </c>
      <c r="H57" s="113">
        <f t="shared" si="5"/>
        <v>1276253.0612244897</v>
      </c>
      <c r="J57" s="142">
        <f t="shared" si="6"/>
        <v>14659254818.367319</v>
      </c>
      <c r="K57">
        <f t="shared" si="3"/>
        <v>53506280087.04071</v>
      </c>
      <c r="L57" s="144">
        <v>0.79159999999999997</v>
      </c>
      <c r="M57">
        <f t="shared" si="4"/>
        <v>42355571316.901428</v>
      </c>
      <c r="N57" s="112">
        <v>13468083000</v>
      </c>
      <c r="O57" s="112">
        <v>46025520000</v>
      </c>
      <c r="P57">
        <v>0.43</v>
      </c>
    </row>
    <row r="58" spans="1:16" x14ac:dyDescent="0.15">
      <c r="A58" s="143">
        <v>20150325</v>
      </c>
      <c r="B58" s="74">
        <f t="shared" si="0"/>
        <v>3.2235248178093072</v>
      </c>
      <c r="C58" s="74">
        <f t="shared" si="1"/>
        <v>0.94327450942033086</v>
      </c>
      <c r="D58" s="51">
        <f t="shared" si="2"/>
        <v>0.11497326203208555</v>
      </c>
      <c r="E58" s="143">
        <v>3.74</v>
      </c>
      <c r="F58" s="143">
        <v>3.74</v>
      </c>
      <c r="H58" s="113">
        <f t="shared" si="5"/>
        <v>1276253.0612244897</v>
      </c>
      <c r="J58" s="142">
        <f t="shared" si="6"/>
        <v>14660531071.428543</v>
      </c>
      <c r="K58">
        <f t="shared" si="3"/>
        <v>54830386207.142754</v>
      </c>
      <c r="L58" s="144">
        <v>0.79179999999999995</v>
      </c>
      <c r="M58">
        <f t="shared" si="4"/>
        <v>43414699798.815628</v>
      </c>
      <c r="N58" s="112">
        <v>13468083000</v>
      </c>
      <c r="O58" s="112">
        <v>46025520000</v>
      </c>
      <c r="P58">
        <v>0.43</v>
      </c>
    </row>
    <row r="59" spans="1:16" x14ac:dyDescent="0.15">
      <c r="A59" s="143">
        <v>20150326</v>
      </c>
      <c r="B59" s="74">
        <f t="shared" si="0"/>
        <v>3.1877150572523538</v>
      </c>
      <c r="C59" s="74">
        <f t="shared" si="1"/>
        <v>0.93279578310955436</v>
      </c>
      <c r="D59" s="51">
        <f t="shared" si="2"/>
        <v>0.11621621621621621</v>
      </c>
      <c r="E59" s="143">
        <v>3.7</v>
      </c>
      <c r="F59" s="143">
        <v>3.7</v>
      </c>
      <c r="H59" s="113">
        <f t="shared" si="5"/>
        <v>1276253.0612244897</v>
      </c>
      <c r="J59" s="142">
        <f t="shared" si="6"/>
        <v>14661807324.489767</v>
      </c>
      <c r="K59">
        <f t="shared" si="3"/>
        <v>54248687100.612144</v>
      </c>
      <c r="L59" s="144">
        <v>0.79139999999999999</v>
      </c>
      <c r="M59">
        <f t="shared" si="4"/>
        <v>42932410971.424454</v>
      </c>
      <c r="N59" s="112">
        <v>13468083000</v>
      </c>
      <c r="O59" s="112">
        <v>46025520000</v>
      </c>
      <c r="P59">
        <v>0.43</v>
      </c>
    </row>
    <row r="60" spans="1:16" x14ac:dyDescent="0.15">
      <c r="A60" s="143">
        <v>20150327</v>
      </c>
      <c r="B60" s="74">
        <f t="shared" si="0"/>
        <v>3.1896038533329532</v>
      </c>
      <c r="C60" s="74">
        <f t="shared" si="1"/>
        <v>0.93334848653112523</v>
      </c>
      <c r="D60" s="51">
        <f t="shared" si="2"/>
        <v>0.11621621621621621</v>
      </c>
      <c r="E60" s="143">
        <v>3.7</v>
      </c>
      <c r="F60" s="143">
        <v>3.7</v>
      </c>
      <c r="H60" s="113">
        <f t="shared" si="5"/>
        <v>1276253.0612244897</v>
      </c>
      <c r="J60" s="142">
        <f t="shared" si="6"/>
        <v>14663083577.550991</v>
      </c>
      <c r="K60">
        <f t="shared" si="3"/>
        <v>54253409236.938667</v>
      </c>
      <c r="L60" s="144">
        <v>0.79179999999999995</v>
      </c>
      <c r="M60">
        <f t="shared" si="4"/>
        <v>42957849433.808037</v>
      </c>
      <c r="N60" s="112">
        <v>13468083000</v>
      </c>
      <c r="O60" s="112">
        <v>46025520000</v>
      </c>
      <c r="P60">
        <v>0.43</v>
      </c>
    </row>
    <row r="61" spans="1:16" x14ac:dyDescent="0.15">
      <c r="A61" s="143">
        <v>20150330</v>
      </c>
      <c r="B61" s="74">
        <f t="shared" si="0"/>
        <v>3.6208937506813825</v>
      </c>
      <c r="C61" s="74">
        <f t="shared" si="1"/>
        <v>0.89276454085966295</v>
      </c>
      <c r="D61" s="51">
        <f t="shared" si="2"/>
        <v>0.10941475826972009</v>
      </c>
      <c r="E61" s="143">
        <v>3.93</v>
      </c>
      <c r="F61" s="143">
        <v>3.93</v>
      </c>
      <c r="H61" s="113">
        <f t="shared" si="5"/>
        <v>1276253.0612244897</v>
      </c>
      <c r="J61" s="142">
        <f t="shared" si="6"/>
        <v>14664359830.612215</v>
      </c>
      <c r="K61">
        <f t="shared" si="3"/>
        <v>57630934134.306007</v>
      </c>
      <c r="L61" s="144">
        <v>0.79190000000000005</v>
      </c>
      <c r="M61">
        <f t="shared" si="4"/>
        <v>45637936740.956932</v>
      </c>
      <c r="N61" s="112">
        <v>12604053000</v>
      </c>
      <c r="O61" s="112">
        <v>51119791000</v>
      </c>
      <c r="P61">
        <v>0.43</v>
      </c>
    </row>
    <row r="62" spans="1:16" x14ac:dyDescent="0.15">
      <c r="A62" s="143">
        <v>20150331</v>
      </c>
      <c r="B62" s="74">
        <f t="shared" si="0"/>
        <v>3.6036902444588201</v>
      </c>
      <c r="C62" s="74">
        <f t="shared" si="1"/>
        <v>0.88852285872494918</v>
      </c>
      <c r="D62" s="51">
        <f t="shared" si="2"/>
        <v>0.10997442455242966</v>
      </c>
      <c r="E62" s="143">
        <v>3.91</v>
      </c>
      <c r="F62" s="143">
        <v>3.91</v>
      </c>
      <c r="H62" s="113">
        <f t="shared" si="5"/>
        <v>1276253.0612244897</v>
      </c>
      <c r="J62" s="142">
        <f t="shared" si="6"/>
        <v>14665636083.673439</v>
      </c>
      <c r="K62">
        <f t="shared" si="3"/>
        <v>57342637087.163147</v>
      </c>
      <c r="L62" s="144">
        <v>0.79210000000000003</v>
      </c>
      <c r="M62">
        <f t="shared" si="4"/>
        <v>45421102836.741928</v>
      </c>
      <c r="N62" s="112">
        <v>12604053000</v>
      </c>
      <c r="O62" s="112">
        <v>51119791000</v>
      </c>
      <c r="P62">
        <v>0.43</v>
      </c>
    </row>
    <row r="63" spans="1:16" x14ac:dyDescent="0.15">
      <c r="A63" s="143">
        <v>20150401</v>
      </c>
      <c r="B63" s="74">
        <f t="shared" si="0"/>
        <v>3.5680349228782329</v>
      </c>
      <c r="C63" s="74">
        <f t="shared" si="1"/>
        <v>0.87973171239702763</v>
      </c>
      <c r="D63" s="51">
        <f t="shared" si="2"/>
        <v>0.1111111111111111</v>
      </c>
      <c r="E63" s="143">
        <v>3.87</v>
      </c>
      <c r="F63" s="143">
        <v>3.87</v>
      </c>
      <c r="H63" s="113">
        <f t="shared" si="5"/>
        <v>1276253.0612244897</v>
      </c>
      <c r="J63" s="142">
        <f t="shared" si="6"/>
        <v>14666912336.734663</v>
      </c>
      <c r="K63">
        <f t="shared" si="3"/>
        <v>56760950743.163147</v>
      </c>
      <c r="L63" s="144">
        <v>0.7923</v>
      </c>
      <c r="M63">
        <f t="shared" si="4"/>
        <v>44971701273.808159</v>
      </c>
      <c r="N63" s="112">
        <v>12604053000</v>
      </c>
      <c r="O63" s="112">
        <v>51119791000</v>
      </c>
      <c r="P63">
        <v>0.43</v>
      </c>
    </row>
    <row r="64" spans="1:16" x14ac:dyDescent="0.15">
      <c r="A64" s="143">
        <v>20150402</v>
      </c>
      <c r="B64" s="74">
        <f t="shared" si="0"/>
        <v>3.5757597616993784</v>
      </c>
      <c r="C64" s="74">
        <f t="shared" si="1"/>
        <v>0.88163634220895648</v>
      </c>
      <c r="D64" s="51">
        <f t="shared" si="2"/>
        <v>0.11082474226804123</v>
      </c>
      <c r="E64" s="143">
        <v>3.88</v>
      </c>
      <c r="F64" s="143">
        <v>3.88</v>
      </c>
      <c r="H64" s="113">
        <f t="shared" si="5"/>
        <v>1276253.0612244897</v>
      </c>
      <c r="J64" s="142">
        <f t="shared" si="6"/>
        <v>14668188589.795887</v>
      </c>
      <c r="K64">
        <f t="shared" si="3"/>
        <v>56912571728.408043</v>
      </c>
      <c r="L64" s="144">
        <v>0.79190000000000005</v>
      </c>
      <c r="M64">
        <f t="shared" si="4"/>
        <v>45069065551.726334</v>
      </c>
      <c r="N64" s="112">
        <v>12604053000</v>
      </c>
      <c r="O64" s="112">
        <v>51119791000</v>
      </c>
      <c r="P64">
        <v>0.43</v>
      </c>
    </row>
    <row r="65" spans="1:16" x14ac:dyDescent="0.15">
      <c r="A65" s="143">
        <v>20150408</v>
      </c>
      <c r="B65" s="74">
        <f t="shared" si="0"/>
        <v>3.6378292557246223</v>
      </c>
      <c r="C65" s="74">
        <f t="shared" si="1"/>
        <v>0.89694014484729978</v>
      </c>
      <c r="D65" s="51">
        <f t="shared" si="2"/>
        <v>0.10886075949367088</v>
      </c>
      <c r="E65" s="143">
        <v>3.95</v>
      </c>
      <c r="F65" s="143">
        <v>3.95</v>
      </c>
      <c r="H65" s="113">
        <f t="shared" si="5"/>
        <v>1276253.0612244897</v>
      </c>
      <c r="J65" s="142">
        <f t="shared" si="6"/>
        <v>14669464842.857111</v>
      </c>
      <c r="K65">
        <f t="shared" si="3"/>
        <v>57944386129.285591</v>
      </c>
      <c r="L65" s="144">
        <v>0.7913</v>
      </c>
      <c r="M65">
        <f t="shared" si="4"/>
        <v>45851392744.103691</v>
      </c>
      <c r="N65" s="112">
        <v>12604053000</v>
      </c>
      <c r="O65" s="112">
        <v>51119791000</v>
      </c>
      <c r="P65">
        <v>0.43</v>
      </c>
    </row>
    <row r="66" spans="1:16" x14ac:dyDescent="0.15">
      <c r="A66" s="143">
        <v>20150409</v>
      </c>
      <c r="B66" s="74">
        <f t="shared" ref="B66:B129" si="7">M66/N66</f>
        <v>3.749145431907559</v>
      </c>
      <c r="C66" s="74">
        <f t="shared" ref="C66:C129" si="8">M66/O66</f>
        <v>0.92438616833294107</v>
      </c>
      <c r="D66" s="51">
        <f t="shared" si="2"/>
        <v>0.10565110565110564</v>
      </c>
      <c r="E66" s="143">
        <v>4.07</v>
      </c>
      <c r="F66" s="143">
        <v>4.07</v>
      </c>
      <c r="H66" s="113">
        <f t="shared" si="5"/>
        <v>1276253.0612244897</v>
      </c>
      <c r="J66" s="142">
        <f t="shared" si="6"/>
        <v>14670741095.918335</v>
      </c>
      <c r="K66">
        <f t="shared" si="3"/>
        <v>59709916260.387627</v>
      </c>
      <c r="L66" s="144">
        <v>0.79139999999999999</v>
      </c>
      <c r="M66">
        <f t="shared" si="4"/>
        <v>47254427728.470764</v>
      </c>
      <c r="N66" s="112">
        <v>12604053000</v>
      </c>
      <c r="O66" s="112">
        <v>51119791000</v>
      </c>
      <c r="P66">
        <v>0.43</v>
      </c>
    </row>
    <row r="67" spans="1:16" x14ac:dyDescent="0.15">
      <c r="A67" s="143">
        <v>20150410</v>
      </c>
      <c r="B67" s="74">
        <f t="shared" si="7"/>
        <v>3.8808964043348282</v>
      </c>
      <c r="C67" s="74">
        <f t="shared" si="8"/>
        <v>0.95687057812395215</v>
      </c>
      <c r="D67" s="51">
        <f t="shared" ref="D67:D130" si="9">P67/F67</f>
        <v>0.10213776722090261</v>
      </c>
      <c r="E67" s="143">
        <v>4.21</v>
      </c>
      <c r="F67" s="143">
        <v>4.21</v>
      </c>
      <c r="H67" s="113">
        <f t="shared" si="5"/>
        <v>1276253.0612244897</v>
      </c>
      <c r="J67" s="142">
        <f t="shared" si="6"/>
        <v>14672017348.979559</v>
      </c>
      <c r="K67">
        <f t="shared" ref="K67:K130" si="10">E67*J67</f>
        <v>61769193039.203941</v>
      </c>
      <c r="L67" s="144">
        <v>0.79190000000000005</v>
      </c>
      <c r="M67">
        <f t="shared" ref="M67:M130" si="11">K67*L67</f>
        <v>48915023967.745605</v>
      </c>
      <c r="N67" s="112">
        <v>12604053000</v>
      </c>
      <c r="O67" s="112">
        <v>51119791000</v>
      </c>
      <c r="P67">
        <v>0.43</v>
      </c>
    </row>
    <row r="68" spans="1:16" x14ac:dyDescent="0.15">
      <c r="A68" s="143">
        <v>20150413</v>
      </c>
      <c r="B68" s="74">
        <f t="shared" si="7"/>
        <v>4.2792750878412145</v>
      </c>
      <c r="C68" s="74">
        <f t="shared" si="8"/>
        <v>1.0550944938082849</v>
      </c>
      <c r="D68" s="51">
        <f t="shared" si="9"/>
        <v>9.2672413793103453E-2</v>
      </c>
      <c r="E68" s="143">
        <v>4.6399999999999997</v>
      </c>
      <c r="F68" s="143">
        <v>4.6399999999999997</v>
      </c>
      <c r="H68" s="113">
        <f t="shared" ref="H68:H131" si="12">312682000/245</f>
        <v>1276253.0612244897</v>
      </c>
      <c r="J68" s="142">
        <f t="shared" ref="J68:J131" si="13">J67-G68+H68+I68</f>
        <v>14673293602.040783</v>
      </c>
      <c r="K68">
        <f t="shared" si="10"/>
        <v>68084082313.469231</v>
      </c>
      <c r="L68" s="144">
        <v>0.79220000000000002</v>
      </c>
      <c r="M68">
        <f t="shared" si="11"/>
        <v>53936210008.730324</v>
      </c>
      <c r="N68" s="112">
        <v>12604053000</v>
      </c>
      <c r="O68" s="112">
        <v>51119791000</v>
      </c>
      <c r="P68">
        <v>0.43</v>
      </c>
    </row>
    <row r="69" spans="1:16" x14ac:dyDescent="0.15">
      <c r="A69" s="143">
        <v>20150414</v>
      </c>
      <c r="B69" s="74">
        <f t="shared" si="7"/>
        <v>4.2340648032458841</v>
      </c>
      <c r="C69" s="74">
        <f t="shared" si="8"/>
        <v>1.0439474837748397</v>
      </c>
      <c r="D69" s="51">
        <f t="shared" si="9"/>
        <v>9.3681917211328972E-2</v>
      </c>
      <c r="E69" s="143">
        <v>4.59</v>
      </c>
      <c r="F69" s="143">
        <v>4.59</v>
      </c>
      <c r="H69" s="113">
        <f t="shared" si="12"/>
        <v>1276253.0612244897</v>
      </c>
      <c r="J69" s="142">
        <f t="shared" si="13"/>
        <v>14674569855.102007</v>
      </c>
      <c r="K69">
        <f t="shared" si="10"/>
        <v>67356275634.918213</v>
      </c>
      <c r="L69" s="144">
        <v>0.7923</v>
      </c>
      <c r="M69">
        <f t="shared" si="11"/>
        <v>53366377185.5457</v>
      </c>
      <c r="N69" s="112">
        <v>12604053000</v>
      </c>
      <c r="O69" s="112">
        <v>51119791000</v>
      </c>
      <c r="P69">
        <v>0.43</v>
      </c>
    </row>
    <row r="70" spans="1:16" x14ac:dyDescent="0.15">
      <c r="A70" s="143">
        <v>20150415</v>
      </c>
      <c r="B70" s="74">
        <f t="shared" si="7"/>
        <v>4.3033419272913065</v>
      </c>
      <c r="C70" s="74">
        <f t="shared" si="8"/>
        <v>1.0610283936548524</v>
      </c>
      <c r="D70" s="51">
        <f t="shared" si="9"/>
        <v>9.2077087794432549E-2</v>
      </c>
      <c r="E70" s="143">
        <v>4.67</v>
      </c>
      <c r="F70" s="143">
        <v>4.67</v>
      </c>
      <c r="H70" s="113">
        <f t="shared" si="12"/>
        <v>1276253.0612244897</v>
      </c>
      <c r="J70" s="142">
        <f t="shared" si="13"/>
        <v>14675846108.163231</v>
      </c>
      <c r="K70">
        <f t="shared" si="10"/>
        <v>68536201325.122284</v>
      </c>
      <c r="L70" s="144">
        <v>0.79139999999999999</v>
      </c>
      <c r="M70">
        <f t="shared" si="11"/>
        <v>54239549728.701775</v>
      </c>
      <c r="N70" s="112">
        <v>12604053000</v>
      </c>
      <c r="O70" s="112">
        <v>51119791000</v>
      </c>
      <c r="P70">
        <v>0.43</v>
      </c>
    </row>
    <row r="71" spans="1:16" x14ac:dyDescent="0.15">
      <c r="A71" s="143">
        <v>20150416</v>
      </c>
      <c r="B71" s="74">
        <f t="shared" si="7"/>
        <v>4.4207250764784645</v>
      </c>
      <c r="C71" s="74">
        <f t="shared" si="8"/>
        <v>1.0899702849403987</v>
      </c>
      <c r="D71" s="51">
        <f t="shared" si="9"/>
        <v>8.9583333333333334E-2</v>
      </c>
      <c r="E71" s="143">
        <v>4.8</v>
      </c>
      <c r="F71" s="143">
        <v>4.8</v>
      </c>
      <c r="H71" s="113">
        <f t="shared" si="12"/>
        <v>1276253.0612244897</v>
      </c>
      <c r="J71" s="142">
        <f t="shared" si="13"/>
        <v>14677122361.224455</v>
      </c>
      <c r="K71">
        <f t="shared" si="10"/>
        <v>70450187333.87738</v>
      </c>
      <c r="L71" s="144">
        <v>0.79090000000000005</v>
      </c>
      <c r="M71">
        <f t="shared" si="11"/>
        <v>55719053162.363625</v>
      </c>
      <c r="N71" s="112">
        <v>12604053000</v>
      </c>
      <c r="O71" s="112">
        <v>51119791000</v>
      </c>
      <c r="P71">
        <v>0.43</v>
      </c>
    </row>
    <row r="72" spans="1:16" x14ac:dyDescent="0.15">
      <c r="A72" s="143">
        <v>20150417</v>
      </c>
      <c r="B72" s="74">
        <f t="shared" si="7"/>
        <v>4.3354710986128753</v>
      </c>
      <c r="C72" s="74">
        <f t="shared" si="8"/>
        <v>1.0689501353181374</v>
      </c>
      <c r="D72" s="51">
        <f t="shared" si="9"/>
        <v>9.1295116772823773E-2</v>
      </c>
      <c r="E72" s="143">
        <v>4.71</v>
      </c>
      <c r="F72" s="143">
        <v>4.71</v>
      </c>
      <c r="H72" s="113">
        <f t="shared" si="12"/>
        <v>1276253.0612244897</v>
      </c>
      <c r="J72" s="142">
        <f t="shared" si="13"/>
        <v>14678398614.285679</v>
      </c>
      <c r="K72">
        <f t="shared" si="10"/>
        <v>69135257473.285553</v>
      </c>
      <c r="L72" s="144">
        <v>0.79039999999999999</v>
      </c>
      <c r="M72">
        <f t="shared" si="11"/>
        <v>54644507506.884903</v>
      </c>
      <c r="N72" s="112">
        <v>12604053000</v>
      </c>
      <c r="O72" s="112">
        <v>51119791000</v>
      </c>
      <c r="P72">
        <v>0.43</v>
      </c>
    </row>
    <row r="73" spans="1:16" x14ac:dyDescent="0.15">
      <c r="A73" s="143">
        <v>20150420</v>
      </c>
      <c r="B73" s="74">
        <f t="shared" si="7"/>
        <v>4.6850688800349438</v>
      </c>
      <c r="C73" s="74">
        <f t="shared" si="8"/>
        <v>1.1551466725012838</v>
      </c>
      <c r="D73" s="51">
        <f t="shared" si="9"/>
        <v>8.4479371316306479E-2</v>
      </c>
      <c r="E73" s="143">
        <v>5.09</v>
      </c>
      <c r="F73" s="143">
        <v>5.09</v>
      </c>
      <c r="H73" s="113">
        <f t="shared" si="12"/>
        <v>1276253.0612244897</v>
      </c>
      <c r="J73" s="142">
        <f t="shared" si="13"/>
        <v>14679674867.346903</v>
      </c>
      <c r="K73">
        <f t="shared" si="10"/>
        <v>74719545074.795731</v>
      </c>
      <c r="L73" s="144">
        <v>0.7903</v>
      </c>
      <c r="M73">
        <f t="shared" si="11"/>
        <v>59050856472.611069</v>
      </c>
      <c r="N73" s="112">
        <v>12604053000</v>
      </c>
      <c r="O73" s="112">
        <v>51119791000</v>
      </c>
      <c r="P73">
        <v>0.43</v>
      </c>
    </row>
    <row r="74" spans="1:16" x14ac:dyDescent="0.15">
      <c r="A74" s="143">
        <v>20150421</v>
      </c>
      <c r="B74" s="74">
        <f t="shared" si="7"/>
        <v>4.6049584411088658</v>
      </c>
      <c r="C74" s="74">
        <f t="shared" si="8"/>
        <v>1.1353947095467101</v>
      </c>
      <c r="D74" s="51">
        <f t="shared" si="9"/>
        <v>8.5999999999999993E-2</v>
      </c>
      <c r="E74" s="143">
        <v>5</v>
      </c>
      <c r="F74" s="143">
        <v>5</v>
      </c>
      <c r="H74" s="113">
        <f t="shared" si="12"/>
        <v>1276253.0612244897</v>
      </c>
      <c r="J74" s="142">
        <f t="shared" si="13"/>
        <v>14680951120.408127</v>
      </c>
      <c r="K74">
        <f t="shared" si="10"/>
        <v>73404755602.040634</v>
      </c>
      <c r="L74" s="144">
        <v>0.79069999999999996</v>
      </c>
      <c r="M74">
        <f t="shared" si="11"/>
        <v>58041140254.533524</v>
      </c>
      <c r="N74" s="112">
        <v>12604053000</v>
      </c>
      <c r="O74" s="112">
        <v>51119791000</v>
      </c>
      <c r="P74">
        <v>0.43</v>
      </c>
    </row>
    <row r="75" spans="1:16" x14ac:dyDescent="0.15">
      <c r="A75" s="143">
        <v>20150422</v>
      </c>
      <c r="B75" s="74">
        <f t="shared" si="7"/>
        <v>4.9191452045669157</v>
      </c>
      <c r="C75" s="74">
        <f t="shared" si="8"/>
        <v>1.2128603356977192</v>
      </c>
      <c r="D75" s="51">
        <f t="shared" si="9"/>
        <v>8.0524344569288392E-2</v>
      </c>
      <c r="E75" s="143">
        <v>5.34</v>
      </c>
      <c r="F75" s="143">
        <v>5.34</v>
      </c>
      <c r="H75" s="113">
        <f t="shared" si="12"/>
        <v>1276253.0612244897</v>
      </c>
      <c r="J75" s="142">
        <f t="shared" si="13"/>
        <v>14682227373.469351</v>
      </c>
      <c r="K75">
        <f t="shared" si="10"/>
        <v>78403094174.326324</v>
      </c>
      <c r="L75" s="144">
        <v>0.79079999999999995</v>
      </c>
      <c r="M75">
        <f t="shared" si="11"/>
        <v>62001166873.057251</v>
      </c>
      <c r="N75" s="112">
        <v>12604053000</v>
      </c>
      <c r="O75" s="112">
        <v>51119791000</v>
      </c>
      <c r="P75">
        <v>0.43</v>
      </c>
    </row>
    <row r="76" spans="1:16" x14ac:dyDescent="0.15">
      <c r="A76" s="143">
        <v>20150423</v>
      </c>
      <c r="B76" s="74">
        <f t="shared" si="7"/>
        <v>5.029488918646849</v>
      </c>
      <c r="C76" s="74">
        <f t="shared" si="8"/>
        <v>1.2400665897389442</v>
      </c>
      <c r="D76" s="51">
        <f t="shared" si="9"/>
        <v>7.8754578754578752E-2</v>
      </c>
      <c r="E76" s="143">
        <v>5.46</v>
      </c>
      <c r="F76" s="143">
        <v>5.46</v>
      </c>
      <c r="H76" s="113">
        <f t="shared" si="12"/>
        <v>1276253.0612244897</v>
      </c>
      <c r="J76" s="142">
        <f t="shared" si="13"/>
        <v>14683503626.530575</v>
      </c>
      <c r="K76">
        <f t="shared" si="10"/>
        <v>80171929800.856934</v>
      </c>
      <c r="L76" s="144">
        <v>0.79069999999999996</v>
      </c>
      <c r="M76">
        <f t="shared" si="11"/>
        <v>63391944893.537575</v>
      </c>
      <c r="N76" s="112">
        <v>12604053000</v>
      </c>
      <c r="O76" s="112">
        <v>51119791000</v>
      </c>
      <c r="P76">
        <v>0.43</v>
      </c>
    </row>
    <row r="77" spans="1:16" x14ac:dyDescent="0.15">
      <c r="A77" s="143">
        <v>20150424</v>
      </c>
      <c r="B77" s="74">
        <f t="shared" si="7"/>
        <v>5.4134181122388352</v>
      </c>
      <c r="C77" s="74">
        <f t="shared" si="8"/>
        <v>1.3347278512507654</v>
      </c>
      <c r="D77" s="51">
        <f t="shared" si="9"/>
        <v>7.312925170068027E-2</v>
      </c>
      <c r="E77" s="143">
        <v>5.88</v>
      </c>
      <c r="F77" s="143">
        <v>5.88</v>
      </c>
      <c r="H77" s="113">
        <f t="shared" si="12"/>
        <v>1276253.0612244897</v>
      </c>
      <c r="J77" s="142">
        <f t="shared" si="13"/>
        <v>14684779879.591799</v>
      </c>
      <c r="K77">
        <f t="shared" si="10"/>
        <v>86346505691.999771</v>
      </c>
      <c r="L77" s="144">
        <v>0.79020000000000001</v>
      </c>
      <c r="M77">
        <f t="shared" si="11"/>
        <v>68231008797.818222</v>
      </c>
      <c r="N77" s="112">
        <v>12604053000</v>
      </c>
      <c r="O77" s="112">
        <v>51119791000</v>
      </c>
      <c r="P77">
        <v>0.43</v>
      </c>
    </row>
    <row r="78" spans="1:16" x14ac:dyDescent="0.15">
      <c r="A78" s="143">
        <v>20150427</v>
      </c>
      <c r="B78" s="74">
        <f t="shared" si="7"/>
        <v>5.697150942283443</v>
      </c>
      <c r="C78" s="74">
        <f t="shared" si="8"/>
        <v>1.4046847809988201</v>
      </c>
      <c r="D78" s="51">
        <f t="shared" si="9"/>
        <v>6.9466882067851371E-2</v>
      </c>
      <c r="E78" s="143">
        <v>6.19</v>
      </c>
      <c r="F78" s="143">
        <v>6.19</v>
      </c>
      <c r="H78" s="113">
        <f t="shared" si="12"/>
        <v>1276253.0612244897</v>
      </c>
      <c r="J78" s="142">
        <f t="shared" si="13"/>
        <v>14686056132.653023</v>
      </c>
      <c r="K78">
        <f t="shared" si="10"/>
        <v>90906687461.122223</v>
      </c>
      <c r="L78" s="144">
        <v>0.78990000000000005</v>
      </c>
      <c r="M78">
        <f t="shared" si="11"/>
        <v>71807192425.540451</v>
      </c>
      <c r="N78" s="112">
        <v>12604053000</v>
      </c>
      <c r="O78" s="112">
        <v>51119791000</v>
      </c>
      <c r="P78">
        <v>0.43</v>
      </c>
    </row>
    <row r="79" spans="1:16" x14ac:dyDescent="0.15">
      <c r="A79" s="143">
        <v>20150428</v>
      </c>
      <c r="B79" s="74">
        <f t="shared" si="7"/>
        <v>5.650907563303317</v>
      </c>
      <c r="C79" s="74">
        <f t="shared" si="8"/>
        <v>1.3932830520761688</v>
      </c>
      <c r="D79" s="51">
        <f t="shared" si="9"/>
        <v>7.0032573289902283E-2</v>
      </c>
      <c r="E79" s="143">
        <v>6.14</v>
      </c>
      <c r="F79" s="143">
        <v>6.14</v>
      </c>
      <c r="H79" s="113">
        <f t="shared" si="12"/>
        <v>1276253.0612244897</v>
      </c>
      <c r="J79" s="142">
        <f t="shared" si="13"/>
        <v>14687332385.714247</v>
      </c>
      <c r="K79">
        <f t="shared" si="10"/>
        <v>90180220848.285477</v>
      </c>
      <c r="L79" s="144">
        <v>0.78979999999999995</v>
      </c>
      <c r="M79">
        <f t="shared" si="11"/>
        <v>71224338425.975861</v>
      </c>
      <c r="N79" s="112">
        <v>12604053000</v>
      </c>
      <c r="O79" s="112">
        <v>51119791000</v>
      </c>
      <c r="P79">
        <v>0.43</v>
      </c>
    </row>
    <row r="80" spans="1:16" x14ac:dyDescent="0.15">
      <c r="A80" s="143">
        <v>20150429</v>
      </c>
      <c r="B80" s="74">
        <f t="shared" si="7"/>
        <v>5.6838942691782943</v>
      </c>
      <c r="C80" s="74">
        <f t="shared" si="8"/>
        <v>1.4014162267431707</v>
      </c>
      <c r="D80" s="51">
        <f t="shared" si="9"/>
        <v>6.9579288025889974E-2</v>
      </c>
      <c r="E80" s="143">
        <v>6.18</v>
      </c>
      <c r="F80" s="143">
        <v>6.18</v>
      </c>
      <c r="H80" s="113">
        <f t="shared" si="12"/>
        <v>1276253.0612244897</v>
      </c>
      <c r="J80" s="142">
        <f t="shared" si="13"/>
        <v>14688608638.775471</v>
      </c>
      <c r="K80">
        <f t="shared" si="10"/>
        <v>90775601387.632401</v>
      </c>
      <c r="L80" s="144">
        <v>0.78920000000000001</v>
      </c>
      <c r="M80">
        <f t="shared" si="11"/>
        <v>71640104615.119492</v>
      </c>
      <c r="N80" s="112">
        <v>12604053000</v>
      </c>
      <c r="O80" s="112">
        <v>51119791000</v>
      </c>
      <c r="P80">
        <v>0.43</v>
      </c>
    </row>
    <row r="81" spans="1:16" x14ac:dyDescent="0.15">
      <c r="A81" s="143">
        <v>20150430</v>
      </c>
      <c r="B81" s="74">
        <f t="shared" si="7"/>
        <v>6.7571321573864971</v>
      </c>
      <c r="C81" s="74">
        <f t="shared" si="8"/>
        <v>1.6660328646434361</v>
      </c>
      <c r="D81" s="51">
        <f t="shared" si="9"/>
        <v>5.8503401360544223E-2</v>
      </c>
      <c r="E81" s="143">
        <v>7.35</v>
      </c>
      <c r="F81" s="143">
        <v>7.35</v>
      </c>
      <c r="H81" s="113">
        <f t="shared" si="12"/>
        <v>1276253.0612244897</v>
      </c>
      <c r="J81" s="142">
        <f t="shared" si="13"/>
        <v>14689884891.836695</v>
      </c>
      <c r="K81">
        <f t="shared" si="10"/>
        <v>107970653954.99969</v>
      </c>
      <c r="L81" s="144">
        <v>0.78879999999999995</v>
      </c>
      <c r="M81">
        <f t="shared" si="11"/>
        <v>85167251839.703751</v>
      </c>
      <c r="N81" s="112">
        <v>12604053000</v>
      </c>
      <c r="O81" s="112">
        <v>51119791000</v>
      </c>
      <c r="P81">
        <v>0.43</v>
      </c>
    </row>
    <row r="82" spans="1:16" x14ac:dyDescent="0.15">
      <c r="A82" s="143">
        <v>20150504</v>
      </c>
      <c r="B82" s="74">
        <f t="shared" si="7"/>
        <v>7.266161333149558</v>
      </c>
      <c r="C82" s="74">
        <f t="shared" si="8"/>
        <v>1.7915386733401881</v>
      </c>
      <c r="D82" s="51">
        <f t="shared" si="9"/>
        <v>5.4430379746835442E-2</v>
      </c>
      <c r="E82" s="143">
        <v>7.9</v>
      </c>
      <c r="F82" s="143">
        <v>7.9</v>
      </c>
      <c r="H82" s="113">
        <f t="shared" si="12"/>
        <v>1276253.0612244897</v>
      </c>
      <c r="J82" s="142">
        <f t="shared" si="13"/>
        <v>14691161144.897919</v>
      </c>
      <c r="K82">
        <f t="shared" si="10"/>
        <v>116060173044.69356</v>
      </c>
      <c r="L82" s="144">
        <v>0.78910000000000002</v>
      </c>
      <c r="M82">
        <f t="shared" si="11"/>
        <v>91583082549.567688</v>
      </c>
      <c r="N82" s="112">
        <v>12604053000</v>
      </c>
      <c r="O82" s="112">
        <v>51119791000</v>
      </c>
      <c r="P82">
        <v>0.43</v>
      </c>
    </row>
    <row r="83" spans="1:16" x14ac:dyDescent="0.15">
      <c r="A83" s="143">
        <v>20150505</v>
      </c>
      <c r="B83" s="74">
        <f t="shared" si="7"/>
        <v>7.202403259190711</v>
      </c>
      <c r="C83" s="74">
        <f t="shared" si="8"/>
        <v>1.7758185358428493</v>
      </c>
      <c r="D83" s="51">
        <f t="shared" si="9"/>
        <v>5.4916985951468711E-2</v>
      </c>
      <c r="E83" s="143">
        <v>7.83</v>
      </c>
      <c r="F83" s="143">
        <v>7.83</v>
      </c>
      <c r="H83" s="113">
        <f t="shared" si="12"/>
        <v>1276253.0612244897</v>
      </c>
      <c r="J83" s="142">
        <f t="shared" si="13"/>
        <v>14692437397.959143</v>
      </c>
      <c r="K83">
        <f t="shared" si="10"/>
        <v>115041784826.0201</v>
      </c>
      <c r="L83" s="144">
        <v>0.78910000000000002</v>
      </c>
      <c r="M83">
        <f t="shared" si="11"/>
        <v>90779472406.212463</v>
      </c>
      <c r="N83" s="112">
        <v>12604053000</v>
      </c>
      <c r="O83" s="112">
        <v>51119791000</v>
      </c>
      <c r="P83">
        <v>0.43</v>
      </c>
    </row>
    <row r="84" spans="1:16" x14ac:dyDescent="0.15">
      <c r="A84" s="143">
        <v>20150506</v>
      </c>
      <c r="B84" s="74">
        <f t="shared" si="7"/>
        <v>6.8341918845443734</v>
      </c>
      <c r="C84" s="74">
        <f t="shared" si="8"/>
        <v>1.6850326466508276</v>
      </c>
      <c r="D84" s="51">
        <f t="shared" si="9"/>
        <v>5.7873485868102287E-2</v>
      </c>
      <c r="E84" s="143">
        <v>7.43</v>
      </c>
      <c r="F84" s="143">
        <v>7.43</v>
      </c>
      <c r="H84" s="113">
        <f t="shared" si="12"/>
        <v>1276253.0612244897</v>
      </c>
      <c r="J84" s="142">
        <f t="shared" si="13"/>
        <v>14693713651.020367</v>
      </c>
      <c r="K84">
        <f t="shared" si="10"/>
        <v>109174292427.08131</v>
      </c>
      <c r="L84" s="144">
        <v>0.78900000000000003</v>
      </c>
      <c r="M84">
        <f t="shared" si="11"/>
        <v>86138516724.967163</v>
      </c>
      <c r="N84" s="112">
        <v>12604053000</v>
      </c>
      <c r="O84" s="112">
        <v>51119791000</v>
      </c>
      <c r="P84">
        <v>0.43</v>
      </c>
    </row>
    <row r="85" spans="1:16" x14ac:dyDescent="0.15">
      <c r="A85" s="143">
        <v>20150507</v>
      </c>
      <c r="B85" s="74">
        <f t="shared" si="7"/>
        <v>6.2688815157614348</v>
      </c>
      <c r="C85" s="74">
        <f t="shared" si="8"/>
        <v>1.5456501939802034</v>
      </c>
      <c r="D85" s="51">
        <f t="shared" si="9"/>
        <v>6.3049853372434017E-2</v>
      </c>
      <c r="E85" s="143">
        <v>6.82</v>
      </c>
      <c r="F85" s="143">
        <v>6.82</v>
      </c>
      <c r="H85" s="113">
        <f t="shared" si="12"/>
        <v>1276253.0612244897</v>
      </c>
      <c r="J85" s="142">
        <f t="shared" si="13"/>
        <v>14694989904.081591</v>
      </c>
      <c r="K85">
        <f t="shared" si="10"/>
        <v>100219831145.83646</v>
      </c>
      <c r="L85" s="144">
        <v>0.78839999999999999</v>
      </c>
      <c r="M85">
        <f t="shared" si="11"/>
        <v>79013314875.377457</v>
      </c>
      <c r="N85" s="112">
        <v>12604053000</v>
      </c>
      <c r="O85" s="112">
        <v>51119791000</v>
      </c>
      <c r="P85">
        <v>0.43</v>
      </c>
    </row>
    <row r="86" spans="1:16" x14ac:dyDescent="0.15">
      <c r="A86" s="143">
        <v>20150508</v>
      </c>
      <c r="B86" s="74">
        <f t="shared" si="7"/>
        <v>6.8227187038248216</v>
      </c>
      <c r="C86" s="74">
        <f t="shared" si="8"/>
        <v>1.6822038287891152</v>
      </c>
      <c r="D86" s="51">
        <f t="shared" si="9"/>
        <v>5.7951482479784364E-2</v>
      </c>
      <c r="E86" s="143">
        <v>7.42</v>
      </c>
      <c r="F86" s="143">
        <v>7.42</v>
      </c>
      <c r="H86" s="113">
        <f t="shared" si="12"/>
        <v>1276253.0612244897</v>
      </c>
      <c r="J86" s="142">
        <f t="shared" si="13"/>
        <v>14696266157.142815</v>
      </c>
      <c r="K86">
        <f t="shared" si="10"/>
        <v>109046294885.99968</v>
      </c>
      <c r="L86" s="144">
        <v>0.78859999999999997</v>
      </c>
      <c r="M86">
        <f t="shared" si="11"/>
        <v>85993908147.09935</v>
      </c>
      <c r="N86" s="112">
        <v>12604053000</v>
      </c>
      <c r="O86" s="112">
        <v>51119791000</v>
      </c>
      <c r="P86">
        <v>0.43</v>
      </c>
    </row>
    <row r="87" spans="1:16" x14ac:dyDescent="0.15">
      <c r="A87" s="143">
        <v>20150511</v>
      </c>
      <c r="B87" s="74">
        <f t="shared" si="7"/>
        <v>6.4354535047919947</v>
      </c>
      <c r="C87" s="74">
        <f t="shared" si="8"/>
        <v>1.5867200445603162</v>
      </c>
      <c r="D87" s="51">
        <f t="shared" si="9"/>
        <v>6.142857142857143E-2</v>
      </c>
      <c r="E87" s="143">
        <v>7</v>
      </c>
      <c r="F87" s="143">
        <v>7</v>
      </c>
      <c r="H87" s="113">
        <f t="shared" si="12"/>
        <v>1276253.0612244897</v>
      </c>
      <c r="J87" s="142">
        <f t="shared" si="13"/>
        <v>14697542410.204039</v>
      </c>
      <c r="K87">
        <f t="shared" si="10"/>
        <v>102882796871.42827</v>
      </c>
      <c r="L87" s="144">
        <v>0.78839999999999999</v>
      </c>
      <c r="M87">
        <f t="shared" si="11"/>
        <v>81112797053.434052</v>
      </c>
      <c r="N87" s="112">
        <v>12604053000</v>
      </c>
      <c r="O87" s="112">
        <v>51119791000</v>
      </c>
      <c r="P87">
        <v>0.43</v>
      </c>
    </row>
    <row r="88" spans="1:16" x14ac:dyDescent="0.15">
      <c r="A88" s="143">
        <v>20150512</v>
      </c>
      <c r="B88" s="74">
        <f t="shared" si="7"/>
        <v>6.0076877036083767</v>
      </c>
      <c r="C88" s="74">
        <f t="shared" si="8"/>
        <v>1.4812504656704928</v>
      </c>
      <c r="D88" s="51">
        <f t="shared" si="9"/>
        <v>6.5849923430321589E-2</v>
      </c>
      <c r="E88" s="143">
        <v>6.53</v>
      </c>
      <c r="F88" s="143">
        <v>6.53</v>
      </c>
      <c r="H88" s="113">
        <f t="shared" si="12"/>
        <v>1276253.0612244897</v>
      </c>
      <c r="J88" s="142">
        <f t="shared" si="13"/>
        <v>14698818663.265263</v>
      </c>
      <c r="K88">
        <f t="shared" si="10"/>
        <v>95983285871.122162</v>
      </c>
      <c r="L88" s="144">
        <v>0.78890000000000005</v>
      </c>
      <c r="M88">
        <f t="shared" si="11"/>
        <v>75721214223.728271</v>
      </c>
      <c r="N88" s="112">
        <v>12604053000</v>
      </c>
      <c r="O88" s="112">
        <v>51119791000</v>
      </c>
      <c r="P88">
        <v>0.43</v>
      </c>
    </row>
    <row r="89" spans="1:16" x14ac:dyDescent="0.15">
      <c r="A89" s="143">
        <v>20150513</v>
      </c>
      <c r="B89" s="74">
        <f t="shared" si="7"/>
        <v>6.1247144426119187</v>
      </c>
      <c r="C89" s="74">
        <f t="shared" si="8"/>
        <v>1.5101044807586572</v>
      </c>
      <c r="D89" s="51">
        <f t="shared" si="9"/>
        <v>6.4564564564564567E-2</v>
      </c>
      <c r="E89" s="143">
        <v>6.66</v>
      </c>
      <c r="F89" s="143">
        <v>6.66</v>
      </c>
      <c r="H89" s="113">
        <f t="shared" si="12"/>
        <v>1276253.0612244897</v>
      </c>
      <c r="J89" s="142">
        <f t="shared" si="13"/>
        <v>14700094916.326487</v>
      </c>
      <c r="K89">
        <f t="shared" si="10"/>
        <v>97902632142.734406</v>
      </c>
      <c r="L89" s="144">
        <v>0.78849999999999998</v>
      </c>
      <c r="M89">
        <f t="shared" si="11"/>
        <v>77196225444.546082</v>
      </c>
      <c r="N89" s="112">
        <v>12604053000</v>
      </c>
      <c r="O89" s="112">
        <v>51119791000</v>
      </c>
      <c r="P89">
        <v>0.43</v>
      </c>
    </row>
    <row r="90" spans="1:16" x14ac:dyDescent="0.15">
      <c r="A90" s="143">
        <v>20150514</v>
      </c>
      <c r="B90" s="74">
        <f t="shared" si="7"/>
        <v>6.2876021095108108</v>
      </c>
      <c r="C90" s="74">
        <f t="shared" si="8"/>
        <v>1.5502659279492372</v>
      </c>
      <c r="D90" s="51">
        <f t="shared" si="9"/>
        <v>6.2865497076023388E-2</v>
      </c>
      <c r="E90" s="143">
        <v>6.84</v>
      </c>
      <c r="F90" s="143">
        <v>6.84</v>
      </c>
      <c r="H90" s="113">
        <f t="shared" si="12"/>
        <v>1276253.0612244897</v>
      </c>
      <c r="J90" s="142">
        <f t="shared" si="13"/>
        <v>14701371169.387711</v>
      </c>
      <c r="K90">
        <f t="shared" si="10"/>
        <v>100557378798.61194</v>
      </c>
      <c r="L90" s="144">
        <v>0.78810000000000002</v>
      </c>
      <c r="M90">
        <f t="shared" si="11"/>
        <v>79249270231.186066</v>
      </c>
      <c r="N90" s="112">
        <v>12604053000</v>
      </c>
      <c r="O90" s="112">
        <v>51119791000</v>
      </c>
      <c r="P90">
        <v>0.43</v>
      </c>
    </row>
    <row r="91" spans="1:16" x14ac:dyDescent="0.15">
      <c r="A91" s="143">
        <v>20150515</v>
      </c>
      <c r="B91" s="74">
        <f t="shared" si="7"/>
        <v>6.3433071403350061</v>
      </c>
      <c r="C91" s="74">
        <f t="shared" si="8"/>
        <v>1.5640005138530564</v>
      </c>
      <c r="D91" s="51">
        <f t="shared" si="9"/>
        <v>6.2318840579710141E-2</v>
      </c>
      <c r="E91" s="143">
        <v>6.9</v>
      </c>
      <c r="F91" s="143">
        <v>6.9</v>
      </c>
      <c r="H91" s="113">
        <f t="shared" si="12"/>
        <v>1276253.0612244897</v>
      </c>
      <c r="J91" s="142">
        <f t="shared" si="13"/>
        <v>14702647422.448935</v>
      </c>
      <c r="K91">
        <f t="shared" si="10"/>
        <v>101448267214.89766</v>
      </c>
      <c r="L91" s="144">
        <v>0.78810000000000002</v>
      </c>
      <c r="M91">
        <f t="shared" si="11"/>
        <v>79951379392.060852</v>
      </c>
      <c r="N91" s="112">
        <v>12604053000</v>
      </c>
      <c r="O91" s="112">
        <v>51119791000</v>
      </c>
      <c r="P91">
        <v>0.43</v>
      </c>
    </row>
    <row r="92" spans="1:16" x14ac:dyDescent="0.15">
      <c r="A92" s="143">
        <v>20150518</v>
      </c>
      <c r="B92" s="74">
        <f t="shared" si="7"/>
        <v>6.0948463964156847</v>
      </c>
      <c r="C92" s="74">
        <f t="shared" si="8"/>
        <v>1.5027402402189458</v>
      </c>
      <c r="D92" s="51">
        <f t="shared" si="9"/>
        <v>6.485671191553545E-2</v>
      </c>
      <c r="E92" s="143">
        <v>6.63</v>
      </c>
      <c r="F92" s="143">
        <v>6.63</v>
      </c>
      <c r="H92" s="113">
        <f t="shared" si="12"/>
        <v>1276253.0612244897</v>
      </c>
      <c r="J92" s="142">
        <f t="shared" si="13"/>
        <v>14703923675.510159</v>
      </c>
      <c r="K92">
        <f t="shared" si="10"/>
        <v>97487013968.632355</v>
      </c>
      <c r="L92" s="144">
        <v>0.78800000000000003</v>
      </c>
      <c r="M92">
        <f t="shared" si="11"/>
        <v>76819767007.282303</v>
      </c>
      <c r="N92" s="112">
        <v>12604053000</v>
      </c>
      <c r="O92" s="112">
        <v>51119791000</v>
      </c>
      <c r="P92">
        <v>0.43</v>
      </c>
    </row>
    <row r="93" spans="1:16" x14ac:dyDescent="0.15">
      <c r="A93" s="143">
        <v>20150519</v>
      </c>
      <c r="B93" s="74">
        <f t="shared" si="7"/>
        <v>6.0601386130780917</v>
      </c>
      <c r="C93" s="74">
        <f t="shared" si="8"/>
        <v>1.4941827181293204</v>
      </c>
      <c r="D93" s="51">
        <f t="shared" si="9"/>
        <v>6.525037936267071E-2</v>
      </c>
      <c r="E93" s="143">
        <v>6.59</v>
      </c>
      <c r="F93" s="143">
        <v>6.59</v>
      </c>
      <c r="H93" s="113">
        <f t="shared" si="12"/>
        <v>1276253.0612244897</v>
      </c>
      <c r="J93" s="142">
        <f t="shared" si="13"/>
        <v>14705199928.571383</v>
      </c>
      <c r="K93">
        <f t="shared" si="10"/>
        <v>96907267529.285416</v>
      </c>
      <c r="L93" s="144">
        <v>0.78820000000000001</v>
      </c>
      <c r="M93">
        <f t="shared" si="11"/>
        <v>76382308266.582764</v>
      </c>
      <c r="N93" s="112">
        <v>12604053000</v>
      </c>
      <c r="O93" s="112">
        <v>51119791000</v>
      </c>
      <c r="P93">
        <v>0.43</v>
      </c>
    </row>
    <row r="94" spans="1:16" x14ac:dyDescent="0.15">
      <c r="A94" s="143">
        <v>20150520</v>
      </c>
      <c r="B94" s="74">
        <f t="shared" si="7"/>
        <v>6.0261703019951902</v>
      </c>
      <c r="C94" s="74">
        <f t="shared" si="8"/>
        <v>1.4858075197015845</v>
      </c>
      <c r="D94" s="51">
        <f t="shared" si="9"/>
        <v>6.5648854961832065E-2</v>
      </c>
      <c r="E94" s="143">
        <v>6.55</v>
      </c>
      <c r="F94" s="143">
        <v>6.55</v>
      </c>
      <c r="H94" s="113">
        <f t="shared" si="12"/>
        <v>1276253.0612244897</v>
      </c>
      <c r="J94" s="142">
        <f t="shared" si="13"/>
        <v>14706476181.632607</v>
      </c>
      <c r="K94">
        <f t="shared" si="10"/>
        <v>96327418989.693573</v>
      </c>
      <c r="L94" s="144">
        <v>0.78849999999999998</v>
      </c>
      <c r="M94">
        <f t="shared" si="11"/>
        <v>75954169873.373383</v>
      </c>
      <c r="N94" s="112">
        <v>12604053000</v>
      </c>
      <c r="O94" s="112">
        <v>51119791000</v>
      </c>
      <c r="P94">
        <v>0.43</v>
      </c>
    </row>
    <row r="95" spans="1:16" x14ac:dyDescent="0.15">
      <c r="A95" s="143">
        <v>20150521</v>
      </c>
      <c r="B95" s="74">
        <f t="shared" si="7"/>
        <v>5.8250086300095045</v>
      </c>
      <c r="C95" s="74">
        <f t="shared" si="8"/>
        <v>1.4362092657635706</v>
      </c>
      <c r="D95" s="51">
        <f t="shared" si="9"/>
        <v>6.7930489731437602E-2</v>
      </c>
      <c r="E95" s="143">
        <v>6.33</v>
      </c>
      <c r="F95" s="143">
        <v>6.33</v>
      </c>
      <c r="H95" s="113">
        <f t="shared" si="12"/>
        <v>1276253.0612244897</v>
      </c>
      <c r="J95" s="142">
        <f t="shared" si="13"/>
        <v>14707752434.69383</v>
      </c>
      <c r="K95">
        <f t="shared" si="10"/>
        <v>93100072911.611954</v>
      </c>
      <c r="L95" s="144">
        <v>0.78859999999999997</v>
      </c>
      <c r="M95">
        <f t="shared" si="11"/>
        <v>73418717498.097183</v>
      </c>
      <c r="N95" s="112">
        <v>12604053000</v>
      </c>
      <c r="O95" s="112">
        <v>51119791000</v>
      </c>
      <c r="P95">
        <v>0.43</v>
      </c>
    </row>
    <row r="96" spans="1:16" x14ac:dyDescent="0.15">
      <c r="A96" s="143">
        <v>20150522</v>
      </c>
      <c r="B96" s="74">
        <f t="shared" si="7"/>
        <v>5.9812069404910151</v>
      </c>
      <c r="C96" s="74">
        <f t="shared" si="8"/>
        <v>1.4747213908193912</v>
      </c>
      <c r="D96" s="51">
        <f t="shared" si="9"/>
        <v>6.6153846153846146E-2</v>
      </c>
      <c r="E96" s="143">
        <v>6.5</v>
      </c>
      <c r="F96" s="143">
        <v>6.5</v>
      </c>
      <c r="H96" s="113">
        <f t="shared" si="12"/>
        <v>1276253.0612244897</v>
      </c>
      <c r="J96" s="142">
        <f t="shared" si="13"/>
        <v>14709028687.755054</v>
      </c>
      <c r="K96">
        <f t="shared" si="10"/>
        <v>95608686470.407852</v>
      </c>
      <c r="L96" s="144">
        <v>0.78849999999999998</v>
      </c>
      <c r="M96">
        <f t="shared" si="11"/>
        <v>75387449281.916595</v>
      </c>
      <c r="N96" s="112">
        <v>12604053000</v>
      </c>
      <c r="O96" s="112">
        <v>51119791000</v>
      </c>
      <c r="P96">
        <v>0.43</v>
      </c>
    </row>
    <row r="97" spans="1:16" x14ac:dyDescent="0.15">
      <c r="A97" s="143">
        <v>20150526</v>
      </c>
      <c r="B97" s="74">
        <f t="shared" si="7"/>
        <v>6.3086156617452467</v>
      </c>
      <c r="C97" s="74">
        <f t="shared" si="8"/>
        <v>1.5554470118484476</v>
      </c>
      <c r="D97" s="51">
        <f t="shared" si="9"/>
        <v>6.2773722627737227E-2</v>
      </c>
      <c r="E97" s="143">
        <v>6.85</v>
      </c>
      <c r="F97" s="143">
        <v>6.85</v>
      </c>
      <c r="H97" s="113">
        <f t="shared" si="12"/>
        <v>1276253.0612244897</v>
      </c>
      <c r="J97" s="142">
        <f t="shared" si="13"/>
        <v>14710304940.816278</v>
      </c>
      <c r="K97">
        <f t="shared" si="10"/>
        <v>100765588844.59151</v>
      </c>
      <c r="L97" s="144">
        <v>0.78910000000000002</v>
      </c>
      <c r="M97">
        <f t="shared" si="11"/>
        <v>79514126157.267166</v>
      </c>
      <c r="N97" s="112">
        <v>12604053000</v>
      </c>
      <c r="O97" s="112">
        <v>51119791000</v>
      </c>
      <c r="P97">
        <v>0.43</v>
      </c>
    </row>
    <row r="98" spans="1:16" x14ac:dyDescent="0.15">
      <c r="A98" s="143">
        <v>20150527</v>
      </c>
      <c r="B98" s="74">
        <f t="shared" si="7"/>
        <v>6.3668453602684849</v>
      </c>
      <c r="C98" s="74">
        <f t="shared" si="8"/>
        <v>1.5698040777128388</v>
      </c>
      <c r="D98" s="51">
        <f t="shared" si="9"/>
        <v>6.2228654124457307E-2</v>
      </c>
      <c r="E98" s="143">
        <v>6.91</v>
      </c>
      <c r="F98" s="143">
        <v>6.91</v>
      </c>
      <c r="H98" s="113">
        <f t="shared" si="12"/>
        <v>1276253.0612244897</v>
      </c>
      <c r="J98" s="142">
        <f t="shared" si="13"/>
        <v>14711581193.877502</v>
      </c>
      <c r="K98">
        <f t="shared" si="10"/>
        <v>101657026049.69354</v>
      </c>
      <c r="L98" s="144">
        <v>0.78939999999999999</v>
      </c>
      <c r="M98">
        <f t="shared" si="11"/>
        <v>80248056363.628082</v>
      </c>
      <c r="N98" s="112">
        <v>12604053000</v>
      </c>
      <c r="O98" s="112">
        <v>51119791000</v>
      </c>
      <c r="P98">
        <v>0.43</v>
      </c>
    </row>
    <row r="99" spans="1:16" x14ac:dyDescent="0.15">
      <c r="A99" s="143">
        <v>20150528</v>
      </c>
      <c r="B99" s="74">
        <f t="shared" si="7"/>
        <v>6.7197207657434719</v>
      </c>
      <c r="C99" s="74">
        <f t="shared" si="8"/>
        <v>1.6568087431466867</v>
      </c>
      <c r="D99" s="51">
        <f t="shared" si="9"/>
        <v>6.2228654124457307E-2</v>
      </c>
      <c r="E99" s="143">
        <v>6.91</v>
      </c>
      <c r="F99" s="143">
        <v>6.91</v>
      </c>
      <c r="H99" s="113">
        <f t="shared" si="12"/>
        <v>1276253.0612244897</v>
      </c>
      <c r="I99" s="141">
        <v>820000000</v>
      </c>
      <c r="J99" s="142">
        <f t="shared" si="13"/>
        <v>15532857446.938726</v>
      </c>
      <c r="K99">
        <f t="shared" si="10"/>
        <v>107332044958.3466</v>
      </c>
      <c r="L99" s="144">
        <v>0.78910000000000002</v>
      </c>
      <c r="M99">
        <f t="shared" si="11"/>
        <v>84695716676.631302</v>
      </c>
      <c r="N99" s="112">
        <v>12604053000</v>
      </c>
      <c r="O99" s="112">
        <v>51119791000</v>
      </c>
      <c r="P99">
        <v>0.43</v>
      </c>
    </row>
    <row r="100" spans="1:16" x14ac:dyDescent="0.15">
      <c r="A100" s="143">
        <v>20150529</v>
      </c>
      <c r="B100" s="74">
        <f t="shared" si="7"/>
        <v>4.9125875012998037</v>
      </c>
      <c r="C100" s="74">
        <f t="shared" si="8"/>
        <v>1.2112434738538014</v>
      </c>
      <c r="D100" s="51">
        <f t="shared" si="9"/>
        <v>8.5148514851485155E-2</v>
      </c>
      <c r="E100" s="143">
        <v>5.05</v>
      </c>
      <c r="F100" s="143">
        <v>5.05</v>
      </c>
      <c r="H100" s="113">
        <f t="shared" si="12"/>
        <v>1276253.0612244897</v>
      </c>
      <c r="J100" s="142">
        <f t="shared" si="13"/>
        <v>15534133699.99995</v>
      </c>
      <c r="K100">
        <f t="shared" si="10"/>
        <v>78447375184.999741</v>
      </c>
      <c r="L100" s="144">
        <v>0.7893</v>
      </c>
      <c r="M100">
        <f t="shared" si="11"/>
        <v>61918513233.520294</v>
      </c>
      <c r="N100" s="112">
        <v>12604053000</v>
      </c>
      <c r="O100" s="112">
        <v>51119791000</v>
      </c>
      <c r="P100">
        <v>0.43</v>
      </c>
    </row>
    <row r="101" spans="1:16" x14ac:dyDescent="0.15">
      <c r="A101" s="143">
        <v>20150601</v>
      </c>
      <c r="B101" s="74">
        <f t="shared" si="7"/>
        <v>5.196439659799049</v>
      </c>
      <c r="C101" s="74">
        <f t="shared" si="8"/>
        <v>1.2812298251260297</v>
      </c>
      <c r="D101" s="51">
        <f t="shared" si="9"/>
        <v>8.0524344569288392E-2</v>
      </c>
      <c r="E101" s="143">
        <v>5.34</v>
      </c>
      <c r="F101" s="143">
        <v>5.34</v>
      </c>
      <c r="H101" s="113">
        <f t="shared" si="12"/>
        <v>1276253.0612244897</v>
      </c>
      <c r="J101" s="142">
        <f t="shared" si="13"/>
        <v>15535409953.061174</v>
      </c>
      <c r="K101">
        <f t="shared" si="10"/>
        <v>82959089149.346664</v>
      </c>
      <c r="L101" s="144">
        <v>0.78949999999999998</v>
      </c>
      <c r="M101">
        <f t="shared" si="11"/>
        <v>65496200883.409187</v>
      </c>
      <c r="N101" s="112">
        <v>12604053000</v>
      </c>
      <c r="O101" s="112">
        <v>51119791000</v>
      </c>
      <c r="P101">
        <v>0.43</v>
      </c>
    </row>
    <row r="102" spans="1:16" x14ac:dyDescent="0.15">
      <c r="A102" s="143">
        <v>20150602</v>
      </c>
      <c r="B102" s="74">
        <f t="shared" si="7"/>
        <v>5.1092789151713003</v>
      </c>
      <c r="C102" s="74">
        <f t="shared" si="8"/>
        <v>1.2597395446824415</v>
      </c>
      <c r="D102" s="51">
        <f t="shared" si="9"/>
        <v>8.1904761904761897E-2</v>
      </c>
      <c r="E102" s="143">
        <v>5.25</v>
      </c>
      <c r="F102" s="143">
        <v>5.25</v>
      </c>
      <c r="H102" s="113">
        <f t="shared" si="12"/>
        <v>1276253.0612244897</v>
      </c>
      <c r="J102" s="142">
        <f t="shared" si="13"/>
        <v>15536686206.122398</v>
      </c>
      <c r="K102">
        <f t="shared" si="10"/>
        <v>81567602582.142593</v>
      </c>
      <c r="L102" s="144">
        <v>0.78949999999999998</v>
      </c>
      <c r="M102">
        <f t="shared" si="11"/>
        <v>64397622238.601578</v>
      </c>
      <c r="N102" s="112">
        <v>12604053000</v>
      </c>
      <c r="O102" s="112">
        <v>51119791000</v>
      </c>
      <c r="P102">
        <v>0.43</v>
      </c>
    </row>
    <row r="103" spans="1:16" x14ac:dyDescent="0.15">
      <c r="A103" s="143">
        <v>20150603</v>
      </c>
      <c r="B103" s="74">
        <f t="shared" si="7"/>
        <v>4.910685569031676</v>
      </c>
      <c r="C103" s="74">
        <f t="shared" si="8"/>
        <v>1.2107745350212875</v>
      </c>
      <c r="D103" s="51">
        <f t="shared" si="9"/>
        <v>8.5148514851485155E-2</v>
      </c>
      <c r="E103" s="143">
        <v>5.05</v>
      </c>
      <c r="F103" s="143">
        <v>5.05</v>
      </c>
      <c r="H103" s="113">
        <f t="shared" si="12"/>
        <v>1276253.0612244897</v>
      </c>
      <c r="J103" s="142">
        <f t="shared" si="13"/>
        <v>15537962459.183622</v>
      </c>
      <c r="K103">
        <f t="shared" si="10"/>
        <v>78466710418.877289</v>
      </c>
      <c r="L103" s="144">
        <v>0.78879999999999995</v>
      </c>
      <c r="M103">
        <f t="shared" si="11"/>
        <v>61894541178.4104</v>
      </c>
      <c r="N103" s="112">
        <v>12604053000</v>
      </c>
      <c r="O103" s="112">
        <v>51119791000</v>
      </c>
      <c r="P103">
        <v>0.43</v>
      </c>
    </row>
    <row r="104" spans="1:16" x14ac:dyDescent="0.15">
      <c r="A104" s="143">
        <v>20150604</v>
      </c>
      <c r="B104" s="74">
        <f t="shared" si="7"/>
        <v>4.931163847046351</v>
      </c>
      <c r="C104" s="74">
        <f t="shared" si="8"/>
        <v>1.2158236421556594</v>
      </c>
      <c r="D104" s="51">
        <f t="shared" si="9"/>
        <v>8.4812623274161725E-2</v>
      </c>
      <c r="E104" s="143">
        <v>5.07</v>
      </c>
      <c r="F104" s="143">
        <v>5.07</v>
      </c>
      <c r="H104" s="113">
        <f t="shared" si="12"/>
        <v>1276253.0612244897</v>
      </c>
      <c r="J104" s="142">
        <f t="shared" si="13"/>
        <v>15539238712.244846</v>
      </c>
      <c r="K104">
        <f t="shared" si="10"/>
        <v>78783940271.081375</v>
      </c>
      <c r="L104" s="144">
        <v>0.78890000000000005</v>
      </c>
      <c r="M104">
        <f t="shared" si="11"/>
        <v>62152650479.856102</v>
      </c>
      <c r="N104" s="112">
        <v>12604053000</v>
      </c>
      <c r="O104" s="112">
        <v>51119791000</v>
      </c>
      <c r="P104">
        <v>0.43</v>
      </c>
    </row>
    <row r="105" spans="1:16" x14ac:dyDescent="0.15">
      <c r="A105" s="143">
        <v>20150605</v>
      </c>
      <c r="B105" s="74">
        <f t="shared" si="7"/>
        <v>4.8847909114084285</v>
      </c>
      <c r="C105" s="74">
        <f t="shared" si="8"/>
        <v>1.204389969851601</v>
      </c>
      <c r="D105" s="51">
        <f t="shared" si="9"/>
        <v>8.5657370517928294E-2</v>
      </c>
      <c r="E105" s="143">
        <v>5.0199999999999996</v>
      </c>
      <c r="F105" s="143">
        <v>5.0199999999999996</v>
      </c>
      <c r="H105" s="113">
        <f t="shared" si="12"/>
        <v>1276253.0612244897</v>
      </c>
      <c r="J105" s="142">
        <f t="shared" si="13"/>
        <v>15540514965.30607</v>
      </c>
      <c r="K105">
        <f t="shared" si="10"/>
        <v>78013385125.836472</v>
      </c>
      <c r="L105" s="144">
        <v>0.78920000000000001</v>
      </c>
      <c r="M105">
        <f t="shared" si="11"/>
        <v>61568163541.310143</v>
      </c>
      <c r="N105" s="112">
        <v>12604053000</v>
      </c>
      <c r="O105" s="112">
        <v>51119791000</v>
      </c>
      <c r="P105">
        <v>0.43</v>
      </c>
    </row>
    <row r="106" spans="1:16" x14ac:dyDescent="0.15">
      <c r="A106" s="143">
        <v>20150608</v>
      </c>
      <c r="B106" s="74">
        <f t="shared" si="7"/>
        <v>4.8870490879277408</v>
      </c>
      <c r="C106" s="74">
        <f t="shared" si="8"/>
        <v>1.2049467439693349</v>
      </c>
      <c r="D106" s="51">
        <f t="shared" si="9"/>
        <v>8.5657370517928294E-2</v>
      </c>
      <c r="E106" s="143">
        <v>5.0199999999999996</v>
      </c>
      <c r="F106" s="143">
        <v>5.0199999999999996</v>
      </c>
      <c r="H106" s="113">
        <f t="shared" si="12"/>
        <v>1276253.0612244897</v>
      </c>
      <c r="J106" s="142">
        <f t="shared" si="13"/>
        <v>15541791218.367294</v>
      </c>
      <c r="K106">
        <f t="shared" si="10"/>
        <v>78019791916.203812</v>
      </c>
      <c r="L106" s="144">
        <v>0.78949999999999998</v>
      </c>
      <c r="M106">
        <f t="shared" si="11"/>
        <v>61596625717.842911</v>
      </c>
      <c r="N106" s="112">
        <v>12604053000</v>
      </c>
      <c r="O106" s="112">
        <v>51119791000</v>
      </c>
      <c r="P106">
        <v>0.43</v>
      </c>
    </row>
    <row r="107" spans="1:16" x14ac:dyDescent="0.15">
      <c r="A107" s="143">
        <v>20150609</v>
      </c>
      <c r="B107" s="74">
        <f t="shared" si="7"/>
        <v>4.6617513100018027</v>
      </c>
      <c r="C107" s="74">
        <f t="shared" si="8"/>
        <v>1.1493975118967554</v>
      </c>
      <c r="D107" s="51">
        <f t="shared" si="9"/>
        <v>8.9770354906054284E-2</v>
      </c>
      <c r="E107" s="143">
        <v>4.79</v>
      </c>
      <c r="F107" s="143">
        <v>4.79</v>
      </c>
      <c r="H107" s="113">
        <f t="shared" si="12"/>
        <v>1276253.0612244897</v>
      </c>
      <c r="J107" s="142">
        <f t="shared" si="13"/>
        <v>15543067471.428518</v>
      </c>
      <c r="K107">
        <f t="shared" si="10"/>
        <v>74451293188.142609</v>
      </c>
      <c r="L107" s="144">
        <v>0.78920000000000001</v>
      </c>
      <c r="M107">
        <f t="shared" si="11"/>
        <v>58756960584.082146</v>
      </c>
      <c r="N107" s="112">
        <v>12604053000</v>
      </c>
      <c r="O107" s="112">
        <v>51119791000</v>
      </c>
      <c r="P107">
        <v>0.43</v>
      </c>
    </row>
    <row r="108" spans="1:16" x14ac:dyDescent="0.15">
      <c r="A108" s="143">
        <v>20150610</v>
      </c>
      <c r="B108" s="74">
        <f t="shared" si="7"/>
        <v>4.6901443763652848</v>
      </c>
      <c r="C108" s="74">
        <f t="shared" si="8"/>
        <v>1.1563980826400484</v>
      </c>
      <c r="D108" s="51">
        <f t="shared" si="9"/>
        <v>8.9211618257261399E-2</v>
      </c>
      <c r="E108" s="143">
        <v>4.82</v>
      </c>
      <c r="F108" s="143">
        <v>4.82</v>
      </c>
      <c r="H108" s="113">
        <f t="shared" si="12"/>
        <v>1276253.0612244897</v>
      </c>
      <c r="J108" s="142">
        <f t="shared" si="13"/>
        <v>15544343724.489742</v>
      </c>
      <c r="K108">
        <f t="shared" si="10"/>
        <v>74923736752.040558</v>
      </c>
      <c r="L108" s="144">
        <v>0.78900000000000003</v>
      </c>
      <c r="M108">
        <f t="shared" si="11"/>
        <v>59114828297.360001</v>
      </c>
      <c r="N108" s="112">
        <v>12604053000</v>
      </c>
      <c r="O108" s="112">
        <v>51119791000</v>
      </c>
      <c r="P108">
        <v>0.43</v>
      </c>
    </row>
    <row r="109" spans="1:16" x14ac:dyDescent="0.15">
      <c r="A109" s="143">
        <v>20150611</v>
      </c>
      <c r="B109" s="74">
        <f t="shared" si="7"/>
        <v>4.71852724165133</v>
      </c>
      <c r="C109" s="74">
        <f t="shared" si="8"/>
        <v>1.1633961382142031</v>
      </c>
      <c r="D109" s="51">
        <f t="shared" si="9"/>
        <v>8.8659793814432994E-2</v>
      </c>
      <c r="E109" s="143">
        <v>4.8499999999999996</v>
      </c>
      <c r="F109" s="143">
        <v>4.8499999999999996</v>
      </c>
      <c r="H109" s="113">
        <f t="shared" si="12"/>
        <v>1276253.0612244897</v>
      </c>
      <c r="J109" s="142">
        <f t="shared" si="13"/>
        <v>15545619977.550966</v>
      </c>
      <c r="K109">
        <f t="shared" si="10"/>
        <v>75396256891.122177</v>
      </c>
      <c r="L109" s="144">
        <v>0.78879999999999995</v>
      </c>
      <c r="M109">
        <f t="shared" si="11"/>
        <v>59472567435.717171</v>
      </c>
      <c r="N109" s="112">
        <v>12604053000</v>
      </c>
      <c r="O109" s="112">
        <v>51119791000</v>
      </c>
      <c r="P109">
        <v>0.43</v>
      </c>
    </row>
    <row r="110" spans="1:16" x14ac:dyDescent="0.15">
      <c r="A110" s="143">
        <v>20150612</v>
      </c>
      <c r="B110" s="74">
        <f t="shared" si="7"/>
        <v>4.9147548559231495</v>
      </c>
      <c r="C110" s="74">
        <f t="shared" si="8"/>
        <v>1.2117778550006735</v>
      </c>
      <c r="D110" s="51">
        <f t="shared" si="9"/>
        <v>8.5148514851485155E-2</v>
      </c>
      <c r="E110" s="143">
        <v>5.05</v>
      </c>
      <c r="F110" s="143">
        <v>5.05</v>
      </c>
      <c r="H110" s="113">
        <f t="shared" si="12"/>
        <v>1276253.0612244897</v>
      </c>
      <c r="J110" s="142">
        <f t="shared" si="13"/>
        <v>15546896230.61219</v>
      </c>
      <c r="K110">
        <f t="shared" si="10"/>
        <v>78511825964.591553</v>
      </c>
      <c r="L110" s="144">
        <v>0.78900000000000003</v>
      </c>
      <c r="M110">
        <f t="shared" si="11"/>
        <v>61945830686.062737</v>
      </c>
      <c r="N110" s="112">
        <v>12604053000</v>
      </c>
      <c r="O110" s="112">
        <v>51119791000</v>
      </c>
      <c r="P110">
        <v>0.43</v>
      </c>
    </row>
    <row r="111" spans="1:16" x14ac:dyDescent="0.15">
      <c r="A111" s="143">
        <v>20150615</v>
      </c>
      <c r="B111" s="74">
        <f t="shared" si="7"/>
        <v>4.9248912975428389</v>
      </c>
      <c r="C111" s="74">
        <f t="shared" si="8"/>
        <v>1.214277087585681</v>
      </c>
      <c r="D111" s="51">
        <f t="shared" si="9"/>
        <v>8.4980237154150207E-2</v>
      </c>
      <c r="E111" s="143">
        <v>5.0599999999999996</v>
      </c>
      <c r="F111" s="143">
        <v>5.0599999999999996</v>
      </c>
      <c r="H111" s="113">
        <f t="shared" si="12"/>
        <v>1276253.0612244897</v>
      </c>
      <c r="J111" s="142">
        <f t="shared" si="13"/>
        <v>15548172483.673414</v>
      </c>
      <c r="K111">
        <f t="shared" si="10"/>
        <v>78673752767.387466</v>
      </c>
      <c r="L111" s="144">
        <v>0.78900000000000003</v>
      </c>
      <c r="M111">
        <f t="shared" si="11"/>
        <v>62073590933.468712</v>
      </c>
      <c r="N111" s="112">
        <v>12604053000</v>
      </c>
      <c r="O111" s="112">
        <v>51119791000</v>
      </c>
      <c r="P111">
        <v>0.43</v>
      </c>
    </row>
    <row r="112" spans="1:16" x14ac:dyDescent="0.15">
      <c r="A112" s="143">
        <v>20150616</v>
      </c>
      <c r="B112" s="74">
        <f t="shared" si="7"/>
        <v>4.1358102782517019</v>
      </c>
      <c r="C112" s="74">
        <f t="shared" si="8"/>
        <v>1.019721930103924</v>
      </c>
      <c r="D112" s="51">
        <f t="shared" si="9"/>
        <v>9.1880341880341887E-2</v>
      </c>
      <c r="E112" s="143">
        <v>4.25</v>
      </c>
      <c r="F112" s="143">
        <f>E112+0.43</f>
        <v>4.68</v>
      </c>
      <c r="H112" s="113">
        <f t="shared" si="12"/>
        <v>1276253.0612244897</v>
      </c>
      <c r="J112" s="142">
        <f t="shared" si="13"/>
        <v>15549448736.734638</v>
      </c>
      <c r="K112">
        <f t="shared" si="10"/>
        <v>66085157131.122215</v>
      </c>
      <c r="L112" s="144">
        <v>0.78879999999999995</v>
      </c>
      <c r="M112">
        <f t="shared" si="11"/>
        <v>52127971945.029198</v>
      </c>
      <c r="N112" s="112">
        <v>12604053000</v>
      </c>
      <c r="O112" s="112">
        <v>51119791000</v>
      </c>
      <c r="P112">
        <v>0.43</v>
      </c>
    </row>
    <row r="113" spans="1:16" x14ac:dyDescent="0.15">
      <c r="A113" s="143">
        <v>20150617</v>
      </c>
      <c r="B113" s="74">
        <f t="shared" si="7"/>
        <v>4.4384079681902167</v>
      </c>
      <c r="C113" s="74">
        <f t="shared" si="8"/>
        <v>1.0943301639611906</v>
      </c>
      <c r="D113" s="51">
        <f t="shared" si="9"/>
        <v>8.6172344689378774E-2</v>
      </c>
      <c r="E113" s="143">
        <v>4.5599999999999996</v>
      </c>
      <c r="F113" s="143">
        <f t="shared" ref="F113:F176" si="14">E113+0.43</f>
        <v>4.9899999999999993</v>
      </c>
      <c r="H113" s="113">
        <f t="shared" si="12"/>
        <v>1276253.0612244897</v>
      </c>
      <c r="J113" s="142">
        <f t="shared" si="13"/>
        <v>15550724989.795862</v>
      </c>
      <c r="K113">
        <f t="shared" si="10"/>
        <v>70911305953.469131</v>
      </c>
      <c r="L113" s="144">
        <v>0.78890000000000005</v>
      </c>
      <c r="M113">
        <f t="shared" si="11"/>
        <v>55941929266.691803</v>
      </c>
      <c r="N113" s="112">
        <v>12604053000</v>
      </c>
      <c r="O113" s="112">
        <v>51119791000</v>
      </c>
      <c r="P113">
        <v>0.43</v>
      </c>
    </row>
    <row r="114" spans="1:16" x14ac:dyDescent="0.15">
      <c r="A114" s="143">
        <v>20150618</v>
      </c>
      <c r="B114" s="74">
        <f t="shared" si="7"/>
        <v>4.6311058978223736</v>
      </c>
      <c r="C114" s="74">
        <f t="shared" si="8"/>
        <v>1.1418416046490836</v>
      </c>
      <c r="D114" s="51">
        <f t="shared" si="9"/>
        <v>8.2851637764932567E-2</v>
      </c>
      <c r="E114" s="143">
        <v>4.76</v>
      </c>
      <c r="F114" s="143">
        <f t="shared" si="14"/>
        <v>5.1899999999999995</v>
      </c>
      <c r="H114" s="113">
        <f t="shared" si="12"/>
        <v>1276253.0612244897</v>
      </c>
      <c r="J114" s="142">
        <f t="shared" si="13"/>
        <v>15552001242.857086</v>
      </c>
      <c r="K114">
        <f t="shared" si="10"/>
        <v>74027525915.999725</v>
      </c>
      <c r="L114" s="144">
        <v>0.78849999999999998</v>
      </c>
      <c r="M114">
        <f t="shared" si="11"/>
        <v>58370704184.765785</v>
      </c>
      <c r="N114" s="112">
        <v>12604053000</v>
      </c>
      <c r="O114" s="112">
        <v>51119791000</v>
      </c>
      <c r="P114">
        <v>0.43</v>
      </c>
    </row>
    <row r="115" spans="1:16" x14ac:dyDescent="0.15">
      <c r="A115" s="143">
        <v>20150619</v>
      </c>
      <c r="B115" s="74">
        <f t="shared" si="7"/>
        <v>4.4643765262870687</v>
      </c>
      <c r="C115" s="74">
        <f t="shared" si="8"/>
        <v>1.1007329499699658</v>
      </c>
      <c r="D115" s="51">
        <f t="shared" si="9"/>
        <v>8.5657370517928294E-2</v>
      </c>
      <c r="E115" s="143">
        <v>4.59</v>
      </c>
      <c r="F115" s="143">
        <f t="shared" si="14"/>
        <v>5.0199999999999996</v>
      </c>
      <c r="H115" s="113">
        <f t="shared" si="12"/>
        <v>1276253.0612244897</v>
      </c>
      <c r="J115" s="142">
        <f t="shared" si="13"/>
        <v>15553277495.91831</v>
      </c>
      <c r="K115">
        <f t="shared" si="10"/>
        <v>71389543706.265045</v>
      </c>
      <c r="L115" s="144">
        <v>0.78820000000000001</v>
      </c>
      <c r="M115">
        <f t="shared" si="11"/>
        <v>56269238349.278107</v>
      </c>
      <c r="N115" s="112">
        <v>12604053000</v>
      </c>
      <c r="O115" s="112">
        <v>51119791000</v>
      </c>
      <c r="P115">
        <v>0.43</v>
      </c>
    </row>
    <row r="116" spans="1:16" x14ac:dyDescent="0.15">
      <c r="A116" s="143">
        <v>20150622</v>
      </c>
      <c r="B116" s="74">
        <f t="shared" si="7"/>
        <v>4.503651293492533</v>
      </c>
      <c r="C116" s="74">
        <f t="shared" si="8"/>
        <v>1.1104165037900573</v>
      </c>
      <c r="D116" s="51">
        <f t="shared" si="9"/>
        <v>8.4980237154150207E-2</v>
      </c>
      <c r="E116" s="143">
        <v>4.63</v>
      </c>
      <c r="F116" s="143">
        <f t="shared" si="14"/>
        <v>5.0599999999999996</v>
      </c>
      <c r="H116" s="113">
        <f t="shared" si="12"/>
        <v>1276253.0612244897</v>
      </c>
      <c r="J116" s="142">
        <f t="shared" si="13"/>
        <v>15554553748.979534</v>
      </c>
      <c r="K116">
        <f t="shared" si="10"/>
        <v>72017583857.775238</v>
      </c>
      <c r="L116" s="144">
        <v>0.78820000000000001</v>
      </c>
      <c r="M116">
        <f t="shared" si="11"/>
        <v>56764259596.698441</v>
      </c>
      <c r="N116" s="112">
        <v>12604053000</v>
      </c>
      <c r="O116" s="112">
        <v>51119791000</v>
      </c>
      <c r="P116">
        <v>0.43</v>
      </c>
    </row>
    <row r="117" spans="1:16" x14ac:dyDescent="0.15">
      <c r="A117" s="143">
        <v>20150623</v>
      </c>
      <c r="B117" s="74">
        <f t="shared" si="7"/>
        <v>4.7684885637488819</v>
      </c>
      <c r="C117" s="74">
        <f t="shared" si="8"/>
        <v>1.1757145600885728</v>
      </c>
      <c r="D117" s="51">
        <f t="shared" si="9"/>
        <v>8.0675422138836772E-2</v>
      </c>
      <c r="E117" s="143">
        <v>4.9000000000000004</v>
      </c>
      <c r="F117" s="143">
        <f t="shared" si="14"/>
        <v>5.33</v>
      </c>
      <c r="H117" s="113">
        <f t="shared" si="12"/>
        <v>1276253.0612244897</v>
      </c>
      <c r="J117" s="142">
        <f t="shared" si="13"/>
        <v>15555830002.040758</v>
      </c>
      <c r="K117">
        <f t="shared" si="10"/>
        <v>76223567009.999725</v>
      </c>
      <c r="L117" s="144">
        <v>0.78849999999999998</v>
      </c>
      <c r="M117">
        <f t="shared" si="11"/>
        <v>60102282587.384781</v>
      </c>
      <c r="N117" s="112">
        <v>12604053000</v>
      </c>
      <c r="O117" s="112">
        <v>51119791000</v>
      </c>
      <c r="P117">
        <v>0.43</v>
      </c>
    </row>
    <row r="118" spans="1:16" x14ac:dyDescent="0.15">
      <c r="A118" s="143">
        <v>20150624</v>
      </c>
      <c r="B118" s="74">
        <f t="shared" si="7"/>
        <v>4.7402836646915532</v>
      </c>
      <c r="C118" s="74">
        <f t="shared" si="8"/>
        <v>1.1687603837192246</v>
      </c>
      <c r="D118" s="51">
        <f t="shared" si="9"/>
        <v>8.1132075471698109E-2</v>
      </c>
      <c r="E118" s="143">
        <v>4.87</v>
      </c>
      <c r="F118" s="143">
        <f t="shared" si="14"/>
        <v>5.3</v>
      </c>
      <c r="H118" s="113">
        <f t="shared" si="12"/>
        <v>1276253.0612244897</v>
      </c>
      <c r="J118" s="142">
        <f t="shared" si="13"/>
        <v>15557106255.101982</v>
      </c>
      <c r="K118">
        <f t="shared" si="10"/>
        <v>75763107462.346649</v>
      </c>
      <c r="L118" s="144">
        <v>0.78859999999999997</v>
      </c>
      <c r="M118">
        <f t="shared" si="11"/>
        <v>59746786544.806564</v>
      </c>
      <c r="N118" s="112">
        <v>12604053000</v>
      </c>
      <c r="O118" s="112">
        <v>51119791000</v>
      </c>
      <c r="P118">
        <v>0.43</v>
      </c>
    </row>
    <row r="119" spans="1:16" x14ac:dyDescent="0.15">
      <c r="A119" s="143">
        <v>20150625</v>
      </c>
      <c r="B119" s="74">
        <f t="shared" si="7"/>
        <v>4.6542426587113743</v>
      </c>
      <c r="C119" s="74">
        <f t="shared" si="8"/>
        <v>1.1475461851019515</v>
      </c>
      <c r="D119" s="51">
        <f t="shared" si="9"/>
        <v>8.253358925143954E-2</v>
      </c>
      <c r="E119" s="143">
        <v>4.78</v>
      </c>
      <c r="F119" s="143">
        <f t="shared" si="14"/>
        <v>5.21</v>
      </c>
      <c r="H119" s="113">
        <f t="shared" si="12"/>
        <v>1276253.0612244897</v>
      </c>
      <c r="J119" s="142">
        <f t="shared" si="13"/>
        <v>15558382508.163206</v>
      </c>
      <c r="K119">
        <f t="shared" si="10"/>
        <v>74369068389.020126</v>
      </c>
      <c r="L119" s="144">
        <v>0.78879999999999995</v>
      </c>
      <c r="M119">
        <f t="shared" si="11"/>
        <v>58662321145.259071</v>
      </c>
      <c r="N119" s="112">
        <v>12604053000</v>
      </c>
      <c r="O119" s="112">
        <v>51119791000</v>
      </c>
      <c r="P119">
        <v>0.43</v>
      </c>
    </row>
    <row r="120" spans="1:16" x14ac:dyDescent="0.15">
      <c r="A120" s="143">
        <v>20150626</v>
      </c>
      <c r="B120" s="74">
        <f t="shared" si="7"/>
        <v>4.4690413591761056</v>
      </c>
      <c r="C120" s="74">
        <f t="shared" si="8"/>
        <v>1.1018831072734172</v>
      </c>
      <c r="D120" s="51">
        <f t="shared" si="9"/>
        <v>8.5657370517928294E-2</v>
      </c>
      <c r="E120" s="143">
        <v>4.59</v>
      </c>
      <c r="F120" s="143">
        <f t="shared" si="14"/>
        <v>5.0199999999999996</v>
      </c>
      <c r="H120" s="113">
        <f t="shared" si="12"/>
        <v>1276253.0612244897</v>
      </c>
      <c r="J120" s="142">
        <f t="shared" si="13"/>
        <v>15559658761.22443</v>
      </c>
      <c r="K120">
        <f t="shared" si="10"/>
        <v>71418833714.020126</v>
      </c>
      <c r="L120" s="144">
        <v>0.78869999999999996</v>
      </c>
      <c r="M120">
        <f t="shared" si="11"/>
        <v>56328034150.247673</v>
      </c>
      <c r="N120" s="112">
        <v>12604053000</v>
      </c>
      <c r="O120" s="112">
        <v>51119791000</v>
      </c>
      <c r="P120">
        <v>0.43</v>
      </c>
    </row>
    <row r="121" spans="1:16" x14ac:dyDescent="0.15">
      <c r="A121" s="143">
        <v>20150629</v>
      </c>
      <c r="B121" s="74">
        <f t="shared" si="7"/>
        <v>4.3347343018874689</v>
      </c>
      <c r="C121" s="74">
        <f t="shared" si="8"/>
        <v>1.068768471332515</v>
      </c>
      <c r="D121" s="51">
        <f t="shared" si="9"/>
        <v>8.8114754098360656E-2</v>
      </c>
      <c r="E121" s="143">
        <v>4.45</v>
      </c>
      <c r="F121" s="143">
        <f t="shared" si="14"/>
        <v>4.88</v>
      </c>
      <c r="H121" s="113">
        <f t="shared" si="12"/>
        <v>1276253.0612244897</v>
      </c>
      <c r="J121" s="142">
        <f t="shared" si="13"/>
        <v>15560935014.285654</v>
      </c>
      <c r="K121">
        <f t="shared" si="10"/>
        <v>69246160813.571167</v>
      </c>
      <c r="L121" s="144">
        <v>0.78900000000000003</v>
      </c>
      <c r="M121">
        <f t="shared" si="11"/>
        <v>54635220881.907654</v>
      </c>
      <c r="N121" s="112">
        <v>12604053000</v>
      </c>
      <c r="O121" s="112">
        <v>51119791000</v>
      </c>
      <c r="P121">
        <v>0.43</v>
      </c>
    </row>
    <row r="122" spans="1:16" x14ac:dyDescent="0.15">
      <c r="A122" s="143">
        <v>20150630</v>
      </c>
      <c r="B122" s="74">
        <f t="shared" si="7"/>
        <v>4.5081551068644128</v>
      </c>
      <c r="C122" s="74">
        <f t="shared" si="8"/>
        <v>1.1115269602557594</v>
      </c>
      <c r="D122" s="51">
        <f t="shared" si="9"/>
        <v>8.4980237154150207E-2</v>
      </c>
      <c r="E122" s="143">
        <v>4.63</v>
      </c>
      <c r="F122" s="143">
        <f t="shared" si="14"/>
        <v>5.0599999999999996</v>
      </c>
      <c r="H122" s="113">
        <f t="shared" si="12"/>
        <v>1276253.0612244897</v>
      </c>
      <c r="J122" s="142">
        <f t="shared" si="13"/>
        <v>15562211267.346878</v>
      </c>
      <c r="K122">
        <f t="shared" si="10"/>
        <v>72053038167.81604</v>
      </c>
      <c r="L122" s="144">
        <v>0.78859999999999997</v>
      </c>
      <c r="M122">
        <f t="shared" si="11"/>
        <v>56821025899.139725</v>
      </c>
      <c r="N122" s="112">
        <v>12604053000</v>
      </c>
      <c r="O122" s="112">
        <v>51119791000</v>
      </c>
      <c r="P122">
        <v>0.43</v>
      </c>
    </row>
    <row r="123" spans="1:16" x14ac:dyDescent="0.15">
      <c r="A123" s="143">
        <v>20150702</v>
      </c>
      <c r="B123" s="74">
        <f t="shared" si="7"/>
        <v>4.3944576788606566</v>
      </c>
      <c r="C123" s="74">
        <f t="shared" si="8"/>
        <v>1.0834938173087736</v>
      </c>
      <c r="D123" s="51">
        <f t="shared" si="9"/>
        <v>8.7044534412955468E-2</v>
      </c>
      <c r="E123" s="143">
        <v>4.51</v>
      </c>
      <c r="F123" s="143">
        <f t="shared" si="14"/>
        <v>4.9399999999999995</v>
      </c>
      <c r="H123" s="113">
        <f t="shared" si="12"/>
        <v>1276253.0612244897</v>
      </c>
      <c r="J123" s="142">
        <f t="shared" si="13"/>
        <v>15563487520.408102</v>
      </c>
      <c r="K123">
        <f t="shared" si="10"/>
        <v>70191328717.040543</v>
      </c>
      <c r="L123" s="144">
        <v>0.78910000000000002</v>
      </c>
      <c r="M123">
        <f t="shared" si="11"/>
        <v>55387977490.616692</v>
      </c>
      <c r="N123" s="112">
        <v>12604053000</v>
      </c>
      <c r="O123" s="112">
        <v>51119791000</v>
      </c>
      <c r="P123">
        <v>0.43</v>
      </c>
    </row>
    <row r="124" spans="1:16" x14ac:dyDescent="0.15">
      <c r="A124" s="143">
        <v>20150703</v>
      </c>
      <c r="B124" s="74">
        <f t="shared" si="7"/>
        <v>4.2286237608601036</v>
      </c>
      <c r="C124" s="74">
        <f t="shared" si="8"/>
        <v>1.0426059449057621</v>
      </c>
      <c r="D124" s="51">
        <f t="shared" si="9"/>
        <v>9.0146750524109018E-2</v>
      </c>
      <c r="E124" s="143">
        <v>4.34</v>
      </c>
      <c r="F124" s="143">
        <f t="shared" si="14"/>
        <v>4.7699999999999996</v>
      </c>
      <c r="H124" s="113">
        <f t="shared" si="12"/>
        <v>1276253.0612244897</v>
      </c>
      <c r="J124" s="142">
        <f t="shared" si="13"/>
        <v>15564763773.469326</v>
      </c>
      <c r="K124">
        <f t="shared" si="10"/>
        <v>67551074776.856873</v>
      </c>
      <c r="L124" s="144">
        <v>0.78900000000000003</v>
      </c>
      <c r="M124">
        <f t="shared" si="11"/>
        <v>53297797998.940071</v>
      </c>
      <c r="N124" s="112">
        <v>12604053000</v>
      </c>
      <c r="O124" s="112">
        <v>51119791000</v>
      </c>
      <c r="P124">
        <v>0.43</v>
      </c>
    </row>
    <row r="125" spans="1:16" x14ac:dyDescent="0.15">
      <c r="A125" s="143">
        <v>20150706</v>
      </c>
      <c r="B125" s="74">
        <f t="shared" si="7"/>
        <v>4.0151075373876379</v>
      </c>
      <c r="C125" s="74">
        <f t="shared" si="8"/>
        <v>0.98996156306533545</v>
      </c>
      <c r="D125" s="51">
        <f t="shared" si="9"/>
        <v>9.4505494505494503E-2</v>
      </c>
      <c r="E125" s="143">
        <v>4.12</v>
      </c>
      <c r="F125" s="143">
        <f t="shared" si="14"/>
        <v>4.55</v>
      </c>
      <c r="H125" s="113">
        <f t="shared" si="12"/>
        <v>1276253.0612244897</v>
      </c>
      <c r="J125" s="142">
        <f t="shared" si="13"/>
        <v>15566040026.53055</v>
      </c>
      <c r="K125">
        <f t="shared" si="10"/>
        <v>64132084909.30587</v>
      </c>
      <c r="L125" s="144">
        <v>0.78910000000000002</v>
      </c>
      <c r="M125">
        <f t="shared" si="11"/>
        <v>50606628201.933266</v>
      </c>
      <c r="N125" s="112">
        <v>12604053000</v>
      </c>
      <c r="O125" s="112">
        <v>51119791000</v>
      </c>
      <c r="P125">
        <v>0.43</v>
      </c>
    </row>
    <row r="126" spans="1:16" x14ac:dyDescent="0.15">
      <c r="A126" s="143">
        <v>20150707</v>
      </c>
      <c r="B126" s="74">
        <f t="shared" si="7"/>
        <v>3.6641089312848925</v>
      </c>
      <c r="C126" s="74">
        <f t="shared" si="8"/>
        <v>0.90341963971816985</v>
      </c>
      <c r="D126" s="51">
        <f t="shared" si="9"/>
        <v>0.10262529832935562</v>
      </c>
      <c r="E126" s="143">
        <v>3.76</v>
      </c>
      <c r="F126" s="143">
        <f t="shared" si="14"/>
        <v>4.1899999999999995</v>
      </c>
      <c r="H126" s="113">
        <f t="shared" si="12"/>
        <v>1276253.0612244897</v>
      </c>
      <c r="J126" s="142">
        <f t="shared" si="13"/>
        <v>15567316279.591774</v>
      </c>
      <c r="K126">
        <f t="shared" si="10"/>
        <v>58533109211.265068</v>
      </c>
      <c r="L126" s="144">
        <v>0.78900000000000003</v>
      </c>
      <c r="M126">
        <f t="shared" si="11"/>
        <v>46182623167.688141</v>
      </c>
      <c r="N126" s="112">
        <v>12604053000</v>
      </c>
      <c r="O126" s="112">
        <v>51119791000</v>
      </c>
      <c r="P126">
        <v>0.43</v>
      </c>
    </row>
    <row r="127" spans="1:16" x14ac:dyDescent="0.15">
      <c r="A127" s="143">
        <v>20150708</v>
      </c>
      <c r="B127" s="74">
        <f t="shared" si="7"/>
        <v>3.689522371017635</v>
      </c>
      <c r="C127" s="74">
        <f t="shared" si="8"/>
        <v>0.90968555620643943</v>
      </c>
      <c r="D127" s="51">
        <f t="shared" si="9"/>
        <v>9.9767981438515091E-2</v>
      </c>
      <c r="E127" s="143">
        <v>3.88</v>
      </c>
      <c r="F127" s="143">
        <f t="shared" si="14"/>
        <v>4.3099999999999996</v>
      </c>
      <c r="G127" s="141">
        <v>374256000</v>
      </c>
      <c r="H127" s="113">
        <f t="shared" si="12"/>
        <v>1276253.0612244897</v>
      </c>
      <c r="I127" s="141"/>
      <c r="J127" s="142">
        <f t="shared" si="13"/>
        <v>15194336532.652998</v>
      </c>
      <c r="K127">
        <f t="shared" si="10"/>
        <v>58954025746.693634</v>
      </c>
      <c r="L127" s="144">
        <v>0.78879999999999995</v>
      </c>
      <c r="M127">
        <f t="shared" si="11"/>
        <v>46502935508.991936</v>
      </c>
      <c r="N127" s="112">
        <v>12604053000</v>
      </c>
      <c r="O127" s="112">
        <v>51119791000</v>
      </c>
      <c r="P127">
        <v>0.43</v>
      </c>
    </row>
    <row r="128" spans="1:16" x14ac:dyDescent="0.15">
      <c r="A128" s="143">
        <v>20150709</v>
      </c>
      <c r="B128" s="74">
        <f t="shared" si="7"/>
        <v>4.0988078197872024</v>
      </c>
      <c r="C128" s="74">
        <f t="shared" si="8"/>
        <v>1.0105986348303411</v>
      </c>
      <c r="D128" s="51">
        <f t="shared" si="9"/>
        <v>9.0526315789473677E-2</v>
      </c>
      <c r="E128" s="143">
        <v>4.32</v>
      </c>
      <c r="F128" s="143">
        <f t="shared" si="14"/>
        <v>4.75</v>
      </c>
      <c r="G128" s="141">
        <v>34987000</v>
      </c>
      <c r="H128" s="113">
        <f t="shared" si="12"/>
        <v>1276253.0612244897</v>
      </c>
      <c r="I128" s="141"/>
      <c r="J128" s="142">
        <f t="shared" si="13"/>
        <v>15160625785.714222</v>
      </c>
      <c r="K128">
        <f t="shared" si="10"/>
        <v>65493903394.285446</v>
      </c>
      <c r="L128" s="144">
        <v>0.78879999999999995</v>
      </c>
      <c r="M128">
        <f t="shared" si="11"/>
        <v>51661590997.412354</v>
      </c>
      <c r="N128" s="112">
        <v>12604053000</v>
      </c>
      <c r="O128" s="112">
        <v>51119791000</v>
      </c>
      <c r="P128">
        <v>0.43</v>
      </c>
    </row>
    <row r="129" spans="1:16" x14ac:dyDescent="0.15">
      <c r="A129" s="143">
        <v>20150710</v>
      </c>
      <c r="B129" s="74">
        <f t="shared" si="7"/>
        <v>4.2515122589842314</v>
      </c>
      <c r="C129" s="74">
        <f t="shared" si="8"/>
        <v>1.0482493138985443</v>
      </c>
      <c r="D129" s="51">
        <f t="shared" si="9"/>
        <v>8.7576374745417518E-2</v>
      </c>
      <c r="E129" s="143">
        <v>4.4800000000000004</v>
      </c>
      <c r="F129" s="143">
        <f t="shared" si="14"/>
        <v>4.91</v>
      </c>
      <c r="H129" s="113">
        <f t="shared" si="12"/>
        <v>1276253.0612244897</v>
      </c>
      <c r="J129" s="142">
        <f t="shared" si="13"/>
        <v>15161902038.775446</v>
      </c>
      <c r="K129">
        <f t="shared" si="10"/>
        <v>67925321133.714005</v>
      </c>
      <c r="L129" s="144">
        <v>0.78890000000000005</v>
      </c>
      <c r="M129">
        <f t="shared" si="11"/>
        <v>53586285842.386978</v>
      </c>
      <c r="N129" s="112">
        <v>12604053000</v>
      </c>
      <c r="O129" s="112">
        <v>51119791000</v>
      </c>
      <c r="P129">
        <v>0.43</v>
      </c>
    </row>
    <row r="130" spans="1:16" x14ac:dyDescent="0.15">
      <c r="A130" s="143">
        <v>20150713</v>
      </c>
      <c r="B130" s="74">
        <f t="shared" ref="B130:B193" si="15">M130/N130</f>
        <v>4.32669920997622</v>
      </c>
      <c r="C130" s="74">
        <f t="shared" ref="C130:C193" si="16">M130/O130</f>
        <v>1.066787345777654</v>
      </c>
      <c r="D130" s="51">
        <f t="shared" si="9"/>
        <v>8.6172344689378774E-2</v>
      </c>
      <c r="E130" s="143">
        <v>4.5599999999999996</v>
      </c>
      <c r="F130" s="143">
        <f t="shared" si="14"/>
        <v>4.9899999999999993</v>
      </c>
      <c r="H130" s="113">
        <f t="shared" si="12"/>
        <v>1276253.0612244897</v>
      </c>
      <c r="J130" s="142">
        <f t="shared" si="13"/>
        <v>15163178291.83667</v>
      </c>
      <c r="K130">
        <f t="shared" si="10"/>
        <v>69144093010.775208</v>
      </c>
      <c r="L130" s="144">
        <v>0.78869999999999996</v>
      </c>
      <c r="M130">
        <f t="shared" si="11"/>
        <v>54533946157.598404</v>
      </c>
      <c r="N130" s="112">
        <v>12604053000</v>
      </c>
      <c r="O130" s="112">
        <v>51119791000</v>
      </c>
      <c r="P130">
        <v>0.43</v>
      </c>
    </row>
    <row r="131" spans="1:16" x14ac:dyDescent="0.15">
      <c r="A131" s="143">
        <v>20150714</v>
      </c>
      <c r="B131" s="74">
        <f t="shared" si="15"/>
        <v>4.2153300689327828</v>
      </c>
      <c r="C131" s="74">
        <f t="shared" si="16"/>
        <v>1.0393282633202168</v>
      </c>
      <c r="D131" s="51">
        <f t="shared" ref="D131:D194" si="17">P131/F131</f>
        <v>8.8295687885010257E-2</v>
      </c>
      <c r="E131" s="143">
        <v>4.4400000000000004</v>
      </c>
      <c r="F131" s="143">
        <f t="shared" si="14"/>
        <v>4.87</v>
      </c>
      <c r="H131" s="113">
        <f t="shared" si="12"/>
        <v>1276253.0612244897</v>
      </c>
      <c r="J131" s="142">
        <f t="shared" si="13"/>
        <v>15164454544.897894</v>
      </c>
      <c r="K131">
        <f t="shared" ref="K131:K194" si="18">E131*J131</f>
        <v>67330178179.346657</v>
      </c>
      <c r="L131" s="144">
        <v>0.78910000000000002</v>
      </c>
      <c r="M131">
        <f t="shared" ref="M131:M194" si="19">K131*L131</f>
        <v>53130243601.322449</v>
      </c>
      <c r="N131" s="112">
        <v>12604053000</v>
      </c>
      <c r="O131" s="112">
        <v>51119791000</v>
      </c>
      <c r="P131">
        <v>0.43</v>
      </c>
    </row>
    <row r="132" spans="1:16" x14ac:dyDescent="0.15">
      <c r="A132" s="143">
        <v>20150715</v>
      </c>
      <c r="B132" s="74">
        <f t="shared" si="15"/>
        <v>4.3264752536606652</v>
      </c>
      <c r="C132" s="74">
        <f t="shared" si="16"/>
        <v>1.066732127295424</v>
      </c>
      <c r="D132" s="51">
        <f t="shared" si="17"/>
        <v>8.5999999999999993E-2</v>
      </c>
      <c r="E132" s="143">
        <v>4.57</v>
      </c>
      <c r="F132" s="143">
        <f t="shared" si="14"/>
        <v>5</v>
      </c>
      <c r="G132" s="141">
        <v>40351000</v>
      </c>
      <c r="H132" s="113">
        <f t="shared" ref="H132:H195" si="20">312682000/245</f>
        <v>1276253.0612244897</v>
      </c>
      <c r="I132" s="141"/>
      <c r="J132" s="142">
        <f t="shared" ref="J132:J195" si="21">J131-G132+H132+I132</f>
        <v>15125379797.959118</v>
      </c>
      <c r="K132">
        <f t="shared" si="18"/>
        <v>69122985676.673172</v>
      </c>
      <c r="L132" s="144">
        <v>0.78890000000000005</v>
      </c>
      <c r="M132">
        <f t="shared" si="19"/>
        <v>54531123400.327469</v>
      </c>
      <c r="N132" s="112">
        <v>12604053000</v>
      </c>
      <c r="O132" s="112">
        <v>51119791000</v>
      </c>
      <c r="P132">
        <v>0.43</v>
      </c>
    </row>
    <row r="133" spans="1:16" x14ac:dyDescent="0.15">
      <c r="A133" s="143">
        <v>20150716</v>
      </c>
      <c r="B133" s="74">
        <f t="shared" si="15"/>
        <v>4.4581567402715105</v>
      </c>
      <c r="C133" s="74">
        <f t="shared" si="16"/>
        <v>1.0991994047215363</v>
      </c>
      <c r="D133" s="51">
        <f t="shared" si="17"/>
        <v>8.365758754863814E-2</v>
      </c>
      <c r="E133" s="143">
        <v>4.71</v>
      </c>
      <c r="F133" s="143">
        <f t="shared" si="14"/>
        <v>5.14</v>
      </c>
      <c r="G133" s="141">
        <v>9936000</v>
      </c>
      <c r="H133" s="113">
        <f t="shared" si="20"/>
        <v>1276253.0612244897</v>
      </c>
      <c r="I133" s="141"/>
      <c r="J133" s="142">
        <f t="shared" si="21"/>
        <v>15116720051.020342</v>
      </c>
      <c r="K133">
        <f t="shared" si="18"/>
        <v>71199751440.305817</v>
      </c>
      <c r="L133" s="144">
        <v>0.78920000000000001</v>
      </c>
      <c r="M133">
        <f t="shared" si="19"/>
        <v>56190843836.689354</v>
      </c>
      <c r="N133" s="112">
        <v>12604053000</v>
      </c>
      <c r="O133" s="112">
        <v>51119791000</v>
      </c>
      <c r="P133">
        <v>0.43</v>
      </c>
    </row>
    <row r="134" spans="1:16" x14ac:dyDescent="0.15">
      <c r="A134" s="143">
        <v>20150717</v>
      </c>
      <c r="B134" s="74">
        <f t="shared" si="15"/>
        <v>4.6304408561705515</v>
      </c>
      <c r="C134" s="74">
        <f t="shared" si="16"/>
        <v>1.141677632534511</v>
      </c>
      <c r="D134" s="51">
        <f t="shared" si="17"/>
        <v>8.0827067669172942E-2</v>
      </c>
      <c r="E134" s="143">
        <v>4.8899999999999997</v>
      </c>
      <c r="F134" s="143">
        <f t="shared" si="14"/>
        <v>5.3199999999999994</v>
      </c>
      <c r="G134" s="141">
        <v>789000</v>
      </c>
      <c r="H134" s="113">
        <f t="shared" si="20"/>
        <v>1276253.0612244897</v>
      </c>
      <c r="I134" s="141"/>
      <c r="J134" s="142">
        <f t="shared" si="21"/>
        <v>15117207304.081566</v>
      </c>
      <c r="K134">
        <f t="shared" si="18"/>
        <v>73923143716.958847</v>
      </c>
      <c r="L134" s="144">
        <v>0.78949999999999998</v>
      </c>
      <c r="M134">
        <f t="shared" si="19"/>
        <v>58362321964.539009</v>
      </c>
      <c r="N134" s="112">
        <v>12604053000</v>
      </c>
      <c r="O134" s="112">
        <v>51119791000</v>
      </c>
      <c r="P134">
        <v>0.43</v>
      </c>
    </row>
    <row r="135" spans="1:16" x14ac:dyDescent="0.15">
      <c r="A135" s="143">
        <v>20150720</v>
      </c>
      <c r="B135" s="74">
        <f t="shared" si="15"/>
        <v>4.6584497594981569</v>
      </c>
      <c r="C135" s="74">
        <f t="shared" si="16"/>
        <v>1.1485834843603338</v>
      </c>
      <c r="D135" s="51">
        <f t="shared" si="17"/>
        <v>8.0373831775700941E-2</v>
      </c>
      <c r="E135" s="143">
        <v>4.92</v>
      </c>
      <c r="F135" s="143">
        <f t="shared" si="14"/>
        <v>5.35</v>
      </c>
      <c r="G135" s="141">
        <v>2570000</v>
      </c>
      <c r="H135" s="113">
        <f t="shared" si="20"/>
        <v>1276253.0612244897</v>
      </c>
      <c r="I135" s="141"/>
      <c r="J135" s="142">
        <f t="shared" si="21"/>
        <v>15115913557.14279</v>
      </c>
      <c r="K135">
        <f t="shared" si="18"/>
        <v>74370294701.142532</v>
      </c>
      <c r="L135" s="144">
        <v>0.78949999999999998</v>
      </c>
      <c r="M135">
        <f t="shared" si="19"/>
        <v>58715347666.552025</v>
      </c>
      <c r="N135" s="112">
        <v>12604053000</v>
      </c>
      <c r="O135" s="112">
        <v>51119791000</v>
      </c>
      <c r="P135">
        <v>0.43</v>
      </c>
    </row>
    <row r="136" spans="1:16" x14ac:dyDescent="0.15">
      <c r="A136" s="143">
        <v>20150721</v>
      </c>
      <c r="B136" s="74">
        <f t="shared" si="15"/>
        <v>4.7824093980461919</v>
      </c>
      <c r="C136" s="74">
        <f t="shared" si="16"/>
        <v>1.179146869373396</v>
      </c>
      <c r="D136" s="51">
        <f t="shared" si="17"/>
        <v>7.8467153284671534E-2</v>
      </c>
      <c r="E136" s="143">
        <v>5.05</v>
      </c>
      <c r="F136" s="143">
        <f t="shared" si="14"/>
        <v>5.4799999999999995</v>
      </c>
      <c r="G136" s="141">
        <v>439000</v>
      </c>
      <c r="H136" s="113">
        <f t="shared" si="20"/>
        <v>1276253.0612244897</v>
      </c>
      <c r="I136" s="141"/>
      <c r="J136" s="142">
        <f t="shared" si="21"/>
        <v>15116750810.204014</v>
      </c>
      <c r="K136">
        <f t="shared" si="18"/>
        <v>76339591591.530273</v>
      </c>
      <c r="L136" s="144">
        <v>0.78959999999999997</v>
      </c>
      <c r="M136">
        <f t="shared" si="19"/>
        <v>60277741520.672302</v>
      </c>
      <c r="N136" s="112">
        <v>12604053000</v>
      </c>
      <c r="O136" s="112">
        <v>51119791000</v>
      </c>
      <c r="P136">
        <v>0.43</v>
      </c>
    </row>
    <row r="137" spans="1:16" x14ac:dyDescent="0.15">
      <c r="A137" s="143">
        <v>20150722</v>
      </c>
      <c r="B137" s="74">
        <f t="shared" si="15"/>
        <v>4.7803674580495388</v>
      </c>
      <c r="C137" s="74">
        <f t="shared" si="16"/>
        <v>1.1786434103521992</v>
      </c>
      <c r="D137" s="51">
        <f t="shared" si="17"/>
        <v>7.8181818181818186E-2</v>
      </c>
      <c r="E137" s="143">
        <v>5.07</v>
      </c>
      <c r="F137" s="143">
        <f t="shared" si="14"/>
        <v>5.5</v>
      </c>
      <c r="G137" s="141">
        <v>59709000</v>
      </c>
      <c r="H137" s="113">
        <f t="shared" si="20"/>
        <v>1276253.0612244897</v>
      </c>
      <c r="I137" s="141"/>
      <c r="J137" s="142">
        <f t="shared" si="21"/>
        <v>15058318063.265238</v>
      </c>
      <c r="K137">
        <f t="shared" si="18"/>
        <v>76345672580.754761</v>
      </c>
      <c r="L137" s="144">
        <v>0.78920000000000001</v>
      </c>
      <c r="M137">
        <f t="shared" si="19"/>
        <v>60252004800.731659</v>
      </c>
      <c r="N137" s="112">
        <v>12604053000</v>
      </c>
      <c r="O137" s="112">
        <v>51119791000</v>
      </c>
      <c r="P137">
        <v>0.43</v>
      </c>
    </row>
    <row r="138" spans="1:16" x14ac:dyDescent="0.15">
      <c r="A138" s="143">
        <v>20150723</v>
      </c>
      <c r="B138" s="74">
        <f t="shared" si="15"/>
        <v>4.9338873268035872</v>
      </c>
      <c r="C138" s="74">
        <f t="shared" si="16"/>
        <v>1.216495141051354</v>
      </c>
      <c r="D138" s="51">
        <f t="shared" si="17"/>
        <v>7.5837742504409167E-2</v>
      </c>
      <c r="E138" s="143">
        <v>5.24</v>
      </c>
      <c r="F138" s="143">
        <f t="shared" si="14"/>
        <v>5.67</v>
      </c>
      <c r="G138" s="141">
        <v>23811000</v>
      </c>
      <c r="H138" s="113">
        <f t="shared" si="20"/>
        <v>1276253.0612244897</v>
      </c>
      <c r="I138" s="141"/>
      <c r="J138" s="142">
        <f t="shared" si="21"/>
        <v>15035783316.326462</v>
      </c>
      <c r="K138">
        <f t="shared" si="18"/>
        <v>78787504577.550659</v>
      </c>
      <c r="L138" s="144">
        <v>0.7893</v>
      </c>
      <c r="M138">
        <f t="shared" si="19"/>
        <v>62186977363.060738</v>
      </c>
      <c r="N138" s="112">
        <v>12604053000</v>
      </c>
      <c r="O138" s="112">
        <v>51119791000</v>
      </c>
      <c r="P138">
        <v>0.43</v>
      </c>
    </row>
    <row r="139" spans="1:16" x14ac:dyDescent="0.15">
      <c r="A139" s="143">
        <v>20150724</v>
      </c>
      <c r="B139" s="74">
        <f t="shared" si="15"/>
        <v>4.941445623051</v>
      </c>
      <c r="C139" s="74">
        <f t="shared" si="16"/>
        <v>1.218358708265314</v>
      </c>
      <c r="D139" s="51">
        <f t="shared" si="17"/>
        <v>7.5306479859894915E-2</v>
      </c>
      <c r="E139" s="143">
        <v>5.28</v>
      </c>
      <c r="F139" s="143">
        <f t="shared" si="14"/>
        <v>5.71</v>
      </c>
      <c r="G139" s="141">
        <v>90431000</v>
      </c>
      <c r="H139" s="113">
        <f t="shared" si="20"/>
        <v>1276253.0612244897</v>
      </c>
      <c r="I139" s="141"/>
      <c r="J139" s="142">
        <f t="shared" si="21"/>
        <v>14946628569.387686</v>
      </c>
      <c r="K139">
        <f t="shared" si="18"/>
        <v>78918198846.366989</v>
      </c>
      <c r="L139" s="144">
        <v>0.78920000000000001</v>
      </c>
      <c r="M139">
        <f t="shared" si="19"/>
        <v>62282242529.552826</v>
      </c>
      <c r="N139" s="112">
        <v>12604053000</v>
      </c>
      <c r="O139" s="112">
        <v>51119791000</v>
      </c>
      <c r="P139">
        <v>0.43</v>
      </c>
    </row>
    <row r="140" spans="1:16" x14ac:dyDescent="0.15">
      <c r="A140" s="143">
        <v>20150727</v>
      </c>
      <c r="B140" s="74">
        <f t="shared" si="15"/>
        <v>4.6834986883411354</v>
      </c>
      <c r="C140" s="74">
        <f t="shared" si="16"/>
        <v>1.154759527347875</v>
      </c>
      <c r="D140" s="51">
        <f t="shared" si="17"/>
        <v>7.8324225865209485E-2</v>
      </c>
      <c r="E140" s="143">
        <v>5.0599999999999996</v>
      </c>
      <c r="F140" s="143">
        <f t="shared" si="14"/>
        <v>5.4899999999999993</v>
      </c>
      <c r="G140" s="141">
        <v>167443000</v>
      </c>
      <c r="H140" s="113">
        <f t="shared" si="20"/>
        <v>1276253.0612244897</v>
      </c>
      <c r="I140" s="141"/>
      <c r="J140" s="142">
        <f t="shared" si="21"/>
        <v>14780461822.44891</v>
      </c>
      <c r="K140">
        <f t="shared" si="18"/>
        <v>74789136821.591476</v>
      </c>
      <c r="L140" s="144">
        <v>0.7893</v>
      </c>
      <c r="M140">
        <f t="shared" si="19"/>
        <v>59031065693.28215</v>
      </c>
      <c r="N140" s="112">
        <v>12604053000</v>
      </c>
      <c r="O140" s="112">
        <v>51119791000</v>
      </c>
      <c r="P140">
        <v>0.43</v>
      </c>
    </row>
    <row r="141" spans="1:16" x14ac:dyDescent="0.15">
      <c r="A141" s="143">
        <v>20150728</v>
      </c>
      <c r="B141" s="74">
        <f t="shared" si="15"/>
        <v>4.8801947453118677</v>
      </c>
      <c r="C141" s="74">
        <f t="shared" si="16"/>
        <v>1.203256742975187</v>
      </c>
      <c r="D141" s="51">
        <f t="shared" si="17"/>
        <v>7.4782608695652175E-2</v>
      </c>
      <c r="E141" s="143">
        <v>5.32</v>
      </c>
      <c r="F141" s="143">
        <f t="shared" si="14"/>
        <v>5.75</v>
      </c>
      <c r="G141" s="141">
        <v>127652000</v>
      </c>
      <c r="H141" s="113">
        <f t="shared" si="20"/>
        <v>1276253.0612244897</v>
      </c>
      <c r="I141" s="141"/>
      <c r="J141" s="142">
        <f t="shared" si="21"/>
        <v>14654086075.510134</v>
      </c>
      <c r="K141">
        <f t="shared" si="18"/>
        <v>77959737921.713913</v>
      </c>
      <c r="L141" s="144">
        <v>0.78900000000000003</v>
      </c>
      <c r="M141">
        <f t="shared" si="19"/>
        <v>61510233220.232277</v>
      </c>
      <c r="N141" s="112">
        <v>12604053000</v>
      </c>
      <c r="O141" s="112">
        <v>51119791000</v>
      </c>
      <c r="P141">
        <v>0.43</v>
      </c>
    </row>
    <row r="142" spans="1:16" x14ac:dyDescent="0.15">
      <c r="A142" s="143">
        <v>20150729</v>
      </c>
      <c r="B142" s="74">
        <f t="shared" si="15"/>
        <v>4.9457035748755578</v>
      </c>
      <c r="C142" s="74">
        <f t="shared" si="16"/>
        <v>1.2194085453131254</v>
      </c>
      <c r="D142" s="51">
        <f t="shared" si="17"/>
        <v>7.3378839590443695E-2</v>
      </c>
      <c r="E142" s="143">
        <v>5.43</v>
      </c>
      <c r="F142" s="143">
        <f t="shared" si="14"/>
        <v>5.8599999999999994</v>
      </c>
      <c r="G142" s="141">
        <v>103569000</v>
      </c>
      <c r="H142" s="113">
        <f t="shared" si="20"/>
        <v>1276253.0612244897</v>
      </c>
      <c r="I142" s="141"/>
      <c r="J142" s="142">
        <f t="shared" si="21"/>
        <v>14551793328.571358</v>
      </c>
      <c r="K142">
        <f t="shared" si="18"/>
        <v>79016237774.142471</v>
      </c>
      <c r="L142" s="144">
        <v>0.78890000000000005</v>
      </c>
      <c r="M142">
        <f t="shared" si="19"/>
        <v>62335909980.020996</v>
      </c>
      <c r="N142" s="112">
        <v>12604053000</v>
      </c>
      <c r="O142" s="112">
        <v>51119791000</v>
      </c>
      <c r="P142">
        <v>0.43</v>
      </c>
    </row>
    <row r="143" spans="1:16" x14ac:dyDescent="0.15">
      <c r="A143" s="143">
        <v>20150730</v>
      </c>
      <c r="B143" s="74">
        <f t="shared" si="15"/>
        <v>4.740420841436741</v>
      </c>
      <c r="C143" s="74">
        <f t="shared" si="16"/>
        <v>1.1687942059030185</v>
      </c>
      <c r="D143" s="51">
        <f t="shared" si="17"/>
        <v>7.6241134751773049E-2</v>
      </c>
      <c r="E143" s="143">
        <v>5.21</v>
      </c>
      <c r="F143" s="143">
        <f t="shared" si="14"/>
        <v>5.64</v>
      </c>
      <c r="G143" s="141">
        <v>20000000</v>
      </c>
      <c r="H143" s="113">
        <f t="shared" si="20"/>
        <v>1276253.0612244897</v>
      </c>
      <c r="I143" s="141"/>
      <c r="J143" s="142">
        <f t="shared" si="21"/>
        <v>14533069581.632582</v>
      </c>
      <c r="K143">
        <f t="shared" si="18"/>
        <v>75717292520.305756</v>
      </c>
      <c r="L143" s="144">
        <v>0.78910000000000002</v>
      </c>
      <c r="M143">
        <f t="shared" si="19"/>
        <v>59748515527.773277</v>
      </c>
      <c r="N143" s="112">
        <v>12604053000</v>
      </c>
      <c r="O143" s="112">
        <v>51119791000</v>
      </c>
      <c r="P143">
        <v>0.43</v>
      </c>
    </row>
    <row r="144" spans="1:16" x14ac:dyDescent="0.15">
      <c r="A144" s="143">
        <v>20150731</v>
      </c>
      <c r="B144" s="74">
        <f t="shared" si="15"/>
        <v>4.6376347455604794</v>
      </c>
      <c r="C144" s="74">
        <f t="shared" si="16"/>
        <v>1.1434513518978549</v>
      </c>
      <c r="D144" s="51">
        <f t="shared" si="17"/>
        <v>7.7338129496402883E-2</v>
      </c>
      <c r="E144" s="143">
        <v>5.13</v>
      </c>
      <c r="F144" s="143">
        <f t="shared" si="14"/>
        <v>5.56</v>
      </c>
      <c r="G144" s="141">
        <v>94673000</v>
      </c>
      <c r="H144" s="113">
        <f t="shared" si="20"/>
        <v>1276253.0612244897</v>
      </c>
      <c r="I144" s="141"/>
      <c r="J144" s="142">
        <f t="shared" si="21"/>
        <v>14439672834.693806</v>
      </c>
      <c r="K144">
        <f t="shared" si="18"/>
        <v>74075521641.979218</v>
      </c>
      <c r="L144" s="144">
        <v>0.78910000000000002</v>
      </c>
      <c r="M144">
        <f t="shared" si="19"/>
        <v>58452994127.685799</v>
      </c>
      <c r="N144" s="112">
        <v>12604053000</v>
      </c>
      <c r="O144" s="112">
        <v>51119791000</v>
      </c>
      <c r="P144">
        <v>0.43</v>
      </c>
    </row>
    <row r="145" spans="1:16" x14ac:dyDescent="0.15">
      <c r="A145" s="143">
        <v>20150803</v>
      </c>
      <c r="B145" s="74">
        <f t="shared" si="15"/>
        <v>4.3391409402313563</v>
      </c>
      <c r="C145" s="74">
        <f t="shared" si="16"/>
        <v>1.0698549684044256</v>
      </c>
      <c r="D145" s="51">
        <f t="shared" si="17"/>
        <v>8.2217973231357558E-2</v>
      </c>
      <c r="E145" s="143">
        <v>4.8</v>
      </c>
      <c r="F145" s="143">
        <f t="shared" si="14"/>
        <v>5.2299999999999995</v>
      </c>
      <c r="H145" s="113">
        <f t="shared" si="20"/>
        <v>1276253.0612244897</v>
      </c>
      <c r="J145" s="142">
        <f t="shared" si="21"/>
        <v>14440949087.75503</v>
      </c>
      <c r="K145">
        <f t="shared" si="18"/>
        <v>69316555621.224136</v>
      </c>
      <c r="L145" s="144">
        <v>0.78900000000000003</v>
      </c>
      <c r="M145">
        <f t="shared" si="19"/>
        <v>54690762385.145844</v>
      </c>
      <c r="N145" s="112">
        <v>12604053000</v>
      </c>
      <c r="O145" s="112">
        <v>51119791000</v>
      </c>
      <c r="P145">
        <v>0.43</v>
      </c>
    </row>
    <row r="146" spans="1:16" x14ac:dyDescent="0.15">
      <c r="A146" s="143">
        <v>20150804</v>
      </c>
      <c r="B146" s="74">
        <f t="shared" si="15"/>
        <v>4.4214508206512892</v>
      </c>
      <c r="C146" s="74">
        <f t="shared" si="16"/>
        <v>1.0901492238178818</v>
      </c>
      <c r="D146" s="51">
        <f t="shared" si="17"/>
        <v>8.0827067669172942E-2</v>
      </c>
      <c r="E146" s="143">
        <v>4.8899999999999997</v>
      </c>
      <c r="F146" s="143">
        <f t="shared" si="14"/>
        <v>5.3199999999999994</v>
      </c>
      <c r="H146" s="113">
        <f t="shared" si="20"/>
        <v>1276253.0612244897</v>
      </c>
      <c r="J146" s="142">
        <f t="shared" si="21"/>
        <v>14442225340.816254</v>
      </c>
      <c r="K146">
        <f t="shared" si="18"/>
        <v>70622481916.591476</v>
      </c>
      <c r="L146" s="144">
        <v>0.78910000000000002</v>
      </c>
      <c r="M146">
        <f t="shared" si="19"/>
        <v>55728200480.382339</v>
      </c>
      <c r="N146" s="112">
        <v>12604053000</v>
      </c>
      <c r="O146" s="112">
        <v>51119791000</v>
      </c>
      <c r="P146">
        <v>0.43</v>
      </c>
    </row>
    <row r="147" spans="1:16" x14ac:dyDescent="0.15">
      <c r="A147" s="143">
        <v>20150805</v>
      </c>
      <c r="B147" s="74">
        <f t="shared" si="15"/>
        <v>4.4399267837851841</v>
      </c>
      <c r="C147" s="74">
        <f t="shared" si="16"/>
        <v>1.0947046418665523</v>
      </c>
      <c r="D147" s="51">
        <f t="shared" si="17"/>
        <v>8.0524344569288392E-2</v>
      </c>
      <c r="E147" s="143">
        <v>4.91</v>
      </c>
      <c r="F147" s="143">
        <f t="shared" si="14"/>
        <v>5.34</v>
      </c>
      <c r="H147" s="113">
        <f t="shared" si="20"/>
        <v>1276253.0612244897</v>
      </c>
      <c r="J147" s="142">
        <f t="shared" si="21"/>
        <v>14443501593.877478</v>
      </c>
      <c r="K147">
        <f t="shared" si="18"/>
        <v>70917592825.938416</v>
      </c>
      <c r="L147" s="144">
        <v>0.78910000000000002</v>
      </c>
      <c r="M147">
        <f t="shared" si="19"/>
        <v>55961072498.948006</v>
      </c>
      <c r="N147" s="112">
        <v>12604053000</v>
      </c>
      <c r="O147" s="112">
        <v>51119791000</v>
      </c>
      <c r="P147">
        <v>0.43</v>
      </c>
    </row>
    <row r="148" spans="1:16" x14ac:dyDescent="0.15">
      <c r="A148" s="143">
        <v>20150806</v>
      </c>
      <c r="B148" s="74">
        <f t="shared" si="15"/>
        <v>4.4861046392734112</v>
      </c>
      <c r="C148" s="74">
        <f t="shared" si="16"/>
        <v>1.1060902153717327</v>
      </c>
      <c r="D148" s="51">
        <f t="shared" si="17"/>
        <v>7.9777365491651209E-2</v>
      </c>
      <c r="E148" s="143">
        <v>4.96</v>
      </c>
      <c r="F148" s="143">
        <f t="shared" si="14"/>
        <v>5.39</v>
      </c>
      <c r="H148" s="113">
        <f t="shared" si="20"/>
        <v>1276253.0612244897</v>
      </c>
      <c r="J148" s="142">
        <f t="shared" si="21"/>
        <v>14444777846.938702</v>
      </c>
      <c r="K148">
        <f t="shared" si="18"/>
        <v>71646098120.815964</v>
      </c>
      <c r="L148" s="144">
        <v>0.78920000000000001</v>
      </c>
      <c r="M148">
        <f t="shared" si="19"/>
        <v>56543100636.94796</v>
      </c>
      <c r="N148" s="112">
        <v>12604053000</v>
      </c>
      <c r="O148" s="112">
        <v>51119791000</v>
      </c>
      <c r="P148">
        <v>0.43</v>
      </c>
    </row>
    <row r="149" spans="1:16" x14ac:dyDescent="0.15">
      <c r="A149" s="143">
        <v>20150807</v>
      </c>
      <c r="B149" s="74">
        <f t="shared" si="15"/>
        <v>4.6040907483659819</v>
      </c>
      <c r="C149" s="74">
        <f t="shared" si="16"/>
        <v>1.1351807719482754</v>
      </c>
      <c r="D149" s="51">
        <f t="shared" si="17"/>
        <v>7.789855072463768E-2</v>
      </c>
      <c r="E149" s="143">
        <v>5.09</v>
      </c>
      <c r="F149" s="143">
        <f t="shared" si="14"/>
        <v>5.52</v>
      </c>
      <c r="H149" s="113">
        <f t="shared" si="20"/>
        <v>1276253.0612244897</v>
      </c>
      <c r="J149" s="142">
        <f t="shared" si="21"/>
        <v>14446054099.999926</v>
      </c>
      <c r="K149">
        <f t="shared" si="18"/>
        <v>73530415368.999619</v>
      </c>
      <c r="L149" s="144">
        <v>0.78920000000000001</v>
      </c>
      <c r="M149">
        <f t="shared" si="19"/>
        <v>58030203809.2145</v>
      </c>
      <c r="N149" s="112">
        <v>12604053000</v>
      </c>
      <c r="O149" s="112">
        <v>51119791000</v>
      </c>
      <c r="P149">
        <v>0.43</v>
      </c>
    </row>
    <row r="150" spans="1:16" x14ac:dyDescent="0.15">
      <c r="A150" s="143">
        <v>20150810</v>
      </c>
      <c r="B150" s="74">
        <f t="shared" si="15"/>
        <v>4.7293453405996937</v>
      </c>
      <c r="C150" s="74">
        <f t="shared" si="16"/>
        <v>1.1660634396611989</v>
      </c>
      <c r="D150" s="51">
        <f t="shared" si="17"/>
        <v>7.5971731448763249E-2</v>
      </c>
      <c r="E150" s="143">
        <v>5.23</v>
      </c>
      <c r="F150" s="143">
        <f t="shared" si="14"/>
        <v>5.66</v>
      </c>
      <c r="H150" s="113">
        <f t="shared" si="20"/>
        <v>1276253.0612244897</v>
      </c>
      <c r="J150" s="142">
        <f t="shared" si="21"/>
        <v>14447330353.06115</v>
      </c>
      <c r="K150">
        <f t="shared" si="18"/>
        <v>75559537746.509811</v>
      </c>
      <c r="L150" s="144">
        <v>0.78890000000000005</v>
      </c>
      <c r="M150">
        <f t="shared" si="19"/>
        <v>59608919328.221596</v>
      </c>
      <c r="N150" s="112">
        <v>12604053000</v>
      </c>
      <c r="O150" s="112">
        <v>51119791000</v>
      </c>
      <c r="P150">
        <v>0.43</v>
      </c>
    </row>
    <row r="151" spans="1:16" x14ac:dyDescent="0.15">
      <c r="A151" s="143">
        <v>20150811</v>
      </c>
      <c r="B151" s="74">
        <f t="shared" si="15"/>
        <v>4.7165629480962421</v>
      </c>
      <c r="C151" s="74">
        <f t="shared" si="16"/>
        <v>1.1629118236348284</v>
      </c>
      <c r="D151" s="51">
        <f t="shared" si="17"/>
        <v>7.7477477477477477E-2</v>
      </c>
      <c r="E151" s="143">
        <v>5.12</v>
      </c>
      <c r="F151" s="143">
        <f t="shared" si="14"/>
        <v>5.55</v>
      </c>
      <c r="H151" s="113">
        <f t="shared" si="20"/>
        <v>1276253.0612244897</v>
      </c>
      <c r="J151" s="142">
        <f t="shared" si="21"/>
        <v>14448606606.122374</v>
      </c>
      <c r="K151">
        <f t="shared" si="18"/>
        <v>73976865823.346558</v>
      </c>
      <c r="L151" s="144">
        <v>0.80359999999999998</v>
      </c>
      <c r="M151">
        <f t="shared" si="19"/>
        <v>59447809375.641289</v>
      </c>
      <c r="N151" s="112">
        <v>12604053000</v>
      </c>
      <c r="O151" s="112">
        <v>51119791000</v>
      </c>
      <c r="P151">
        <v>0.43</v>
      </c>
    </row>
    <row r="152" spans="1:16" x14ac:dyDescent="0.15">
      <c r="A152" s="143">
        <v>20150812</v>
      </c>
      <c r="B152" s="74">
        <f t="shared" si="15"/>
        <v>4.6108896219377495</v>
      </c>
      <c r="C152" s="74">
        <f t="shared" si="16"/>
        <v>1.1368570965412075</v>
      </c>
      <c r="D152" s="51">
        <f t="shared" si="17"/>
        <v>8.0223880597014935E-2</v>
      </c>
      <c r="E152" s="143">
        <v>4.93</v>
      </c>
      <c r="F152" s="143">
        <f t="shared" si="14"/>
        <v>5.3599999999999994</v>
      </c>
      <c r="H152" s="113">
        <f t="shared" si="20"/>
        <v>1276253.0612244897</v>
      </c>
      <c r="J152" s="142">
        <f t="shared" si="21"/>
        <v>14449882859.183598</v>
      </c>
      <c r="K152">
        <f t="shared" si="18"/>
        <v>71237922495.775131</v>
      </c>
      <c r="L152" s="144">
        <v>0.81579999999999997</v>
      </c>
      <c r="M152">
        <f t="shared" si="19"/>
        <v>58115897172.053352</v>
      </c>
      <c r="N152" s="112">
        <v>12604053000</v>
      </c>
      <c r="O152" s="112">
        <v>51119791000</v>
      </c>
      <c r="P152">
        <v>0.43</v>
      </c>
    </row>
    <row r="153" spans="1:16" x14ac:dyDescent="0.15">
      <c r="A153" s="143">
        <v>20150813</v>
      </c>
      <c r="B153" s="74">
        <f t="shared" si="15"/>
        <v>4.6282669338666782</v>
      </c>
      <c r="C153" s="74">
        <f t="shared" si="16"/>
        <v>1.1411416320658099</v>
      </c>
      <c r="D153" s="51">
        <f t="shared" si="17"/>
        <v>8.0827067669172942E-2</v>
      </c>
      <c r="E153" s="143">
        <v>4.8899999999999997</v>
      </c>
      <c r="F153" s="143">
        <f t="shared" si="14"/>
        <v>5.3199999999999994</v>
      </c>
      <c r="H153" s="113">
        <f t="shared" si="20"/>
        <v>1276253.0612244897</v>
      </c>
      <c r="J153" s="142">
        <f t="shared" si="21"/>
        <v>14451159112.244822</v>
      </c>
      <c r="K153">
        <f t="shared" si="18"/>
        <v>70666168058.877167</v>
      </c>
      <c r="L153" s="144">
        <v>0.82550000000000001</v>
      </c>
      <c r="M153">
        <f t="shared" si="19"/>
        <v>58334921732.603104</v>
      </c>
      <c r="N153" s="112">
        <v>12604053000</v>
      </c>
      <c r="O153" s="112">
        <v>51119791000</v>
      </c>
      <c r="P153">
        <v>0.43</v>
      </c>
    </row>
    <row r="154" spans="1:16" x14ac:dyDescent="0.15">
      <c r="A154" s="143">
        <v>20150814</v>
      </c>
      <c r="B154" s="74">
        <f t="shared" si="15"/>
        <v>4.8540852512680894</v>
      </c>
      <c r="C154" s="74">
        <f t="shared" si="16"/>
        <v>1.1968192079169753</v>
      </c>
      <c r="D154" s="51">
        <f t="shared" si="17"/>
        <v>7.7338129496402883E-2</v>
      </c>
      <c r="E154" s="143">
        <v>5.13</v>
      </c>
      <c r="F154" s="143">
        <f t="shared" si="14"/>
        <v>5.56</v>
      </c>
      <c r="H154" s="113">
        <f t="shared" si="20"/>
        <v>1276253.0612244897</v>
      </c>
      <c r="J154" s="142">
        <f t="shared" si="21"/>
        <v>14452435365.306046</v>
      </c>
      <c r="K154">
        <f t="shared" si="18"/>
        <v>74140993424.02002</v>
      </c>
      <c r="L154" s="144">
        <v>0.82520000000000004</v>
      </c>
      <c r="M154">
        <f t="shared" si="19"/>
        <v>61181147773.50132</v>
      </c>
      <c r="N154" s="112">
        <v>12604053000</v>
      </c>
      <c r="O154" s="112">
        <v>51119791000</v>
      </c>
      <c r="P154">
        <v>0.43</v>
      </c>
    </row>
    <row r="155" spans="1:16" x14ac:dyDescent="0.15">
      <c r="A155" s="143">
        <v>20150817</v>
      </c>
      <c r="B155" s="74">
        <f t="shared" si="15"/>
        <v>4.785951946942494</v>
      </c>
      <c r="C155" s="74">
        <f t="shared" si="16"/>
        <v>1.1800203172723531</v>
      </c>
      <c r="D155" s="51">
        <f t="shared" si="17"/>
        <v>7.8324225865209485E-2</v>
      </c>
      <c r="E155" s="143">
        <v>5.0599999999999996</v>
      </c>
      <c r="F155" s="143">
        <f t="shared" si="14"/>
        <v>5.4899999999999993</v>
      </c>
      <c r="H155" s="113">
        <f t="shared" si="20"/>
        <v>1276253.0612244897</v>
      </c>
      <c r="J155" s="142">
        <f t="shared" si="21"/>
        <v>14453711618.36727</v>
      </c>
      <c r="K155">
        <f t="shared" si="18"/>
        <v>73135780788.938385</v>
      </c>
      <c r="L155" s="144">
        <v>0.82479999999999998</v>
      </c>
      <c r="M155">
        <f t="shared" si="19"/>
        <v>60322391994.716377</v>
      </c>
      <c r="N155" s="112">
        <v>12604053000</v>
      </c>
      <c r="O155" s="112">
        <v>51119791000</v>
      </c>
      <c r="P155">
        <v>0.43</v>
      </c>
    </row>
    <row r="156" spans="1:16" x14ac:dyDescent="0.15">
      <c r="A156" s="143">
        <v>20150818</v>
      </c>
      <c r="B156" s="74">
        <f t="shared" si="15"/>
        <v>4.6261283042241468</v>
      </c>
      <c r="C156" s="74">
        <f t="shared" si="16"/>
        <v>1.1406143333262311</v>
      </c>
      <c r="D156" s="51">
        <f t="shared" si="17"/>
        <v>8.0827067669172942E-2</v>
      </c>
      <c r="E156" s="143">
        <v>4.8899999999999997</v>
      </c>
      <c r="F156" s="143">
        <f t="shared" si="14"/>
        <v>5.3199999999999994</v>
      </c>
      <c r="H156" s="113">
        <f t="shared" si="20"/>
        <v>1276253.0612244897</v>
      </c>
      <c r="J156" s="142">
        <f t="shared" si="21"/>
        <v>14454987871.428493</v>
      </c>
      <c r="K156">
        <f t="shared" si="18"/>
        <v>70684890691.285324</v>
      </c>
      <c r="L156" s="144">
        <v>0.82489999999999997</v>
      </c>
      <c r="M156">
        <f t="shared" si="19"/>
        <v>58307966331.241264</v>
      </c>
      <c r="N156" s="112">
        <v>12604053000</v>
      </c>
      <c r="O156" s="112">
        <v>51119791000</v>
      </c>
      <c r="P156">
        <v>0.43</v>
      </c>
    </row>
    <row r="157" spans="1:16" x14ac:dyDescent="0.15">
      <c r="A157" s="143">
        <v>20150819</v>
      </c>
      <c r="B157" s="74">
        <f t="shared" si="15"/>
        <v>4.5786755248819508</v>
      </c>
      <c r="C157" s="74">
        <f t="shared" si="16"/>
        <v>1.128914415659777</v>
      </c>
      <c r="D157" s="51">
        <f t="shared" si="17"/>
        <v>8.159392789373815E-2</v>
      </c>
      <c r="E157" s="143">
        <v>4.84</v>
      </c>
      <c r="F157" s="143">
        <f t="shared" si="14"/>
        <v>5.27</v>
      </c>
      <c r="H157" s="113">
        <f t="shared" si="20"/>
        <v>1276253.0612244897</v>
      </c>
      <c r="J157" s="142">
        <f t="shared" si="21"/>
        <v>14456264124.489717</v>
      </c>
      <c r="K157">
        <f t="shared" si="18"/>
        <v>69968318362.530228</v>
      </c>
      <c r="L157" s="144">
        <v>0.82479999999999998</v>
      </c>
      <c r="M157">
        <f t="shared" si="19"/>
        <v>57709868985.414932</v>
      </c>
      <c r="N157" s="112">
        <v>12604053000</v>
      </c>
      <c r="O157" s="112">
        <v>51119791000</v>
      </c>
      <c r="P157">
        <v>0.43</v>
      </c>
    </row>
    <row r="158" spans="1:16" x14ac:dyDescent="0.15">
      <c r="A158" s="143">
        <v>20150820</v>
      </c>
      <c r="B158" s="74">
        <f t="shared" si="15"/>
        <v>4.4728395254055719</v>
      </c>
      <c r="C158" s="74">
        <f t="shared" si="16"/>
        <v>1.1028195799686793</v>
      </c>
      <c r="D158" s="51">
        <f t="shared" si="17"/>
        <v>8.3333333333333329E-2</v>
      </c>
      <c r="E158" s="143">
        <v>4.7300000000000004</v>
      </c>
      <c r="F158" s="143">
        <f t="shared" si="14"/>
        <v>5.16</v>
      </c>
      <c r="H158" s="113">
        <f t="shared" si="20"/>
        <v>1276253.0612244897</v>
      </c>
      <c r="J158" s="142">
        <f t="shared" si="21"/>
        <v>14457540377.550941</v>
      </c>
      <c r="K158">
        <f t="shared" si="18"/>
        <v>68384165985.815956</v>
      </c>
      <c r="L158" s="144">
        <v>0.82440000000000002</v>
      </c>
      <c r="M158">
        <f t="shared" si="19"/>
        <v>56375906438.706673</v>
      </c>
      <c r="N158" s="112">
        <v>12604053000</v>
      </c>
      <c r="O158" s="112">
        <v>51119791000</v>
      </c>
      <c r="P158">
        <v>0.43</v>
      </c>
    </row>
    <row r="159" spans="1:16" x14ac:dyDescent="0.15">
      <c r="A159" s="143">
        <v>20150821</v>
      </c>
      <c r="B159" s="74">
        <f t="shared" si="15"/>
        <v>4.461069925972037</v>
      </c>
      <c r="C159" s="74">
        <f t="shared" si="16"/>
        <v>1.0999176773562636</v>
      </c>
      <c r="D159" s="51">
        <f t="shared" si="17"/>
        <v>8.3495145631067968E-2</v>
      </c>
      <c r="E159" s="143">
        <v>4.72</v>
      </c>
      <c r="F159" s="143">
        <f t="shared" si="14"/>
        <v>5.1499999999999995</v>
      </c>
      <c r="H159" s="113">
        <f t="shared" si="20"/>
        <v>1276253.0612244897</v>
      </c>
      <c r="J159" s="142">
        <f t="shared" si="21"/>
        <v>14458816630.612165</v>
      </c>
      <c r="K159">
        <f t="shared" si="18"/>
        <v>68245614496.489418</v>
      </c>
      <c r="L159" s="144">
        <v>0.82389999999999997</v>
      </c>
      <c r="M159">
        <f t="shared" si="19"/>
        <v>56227561783.657631</v>
      </c>
      <c r="N159" s="112">
        <v>12604053000</v>
      </c>
      <c r="O159" s="112">
        <v>51119791000</v>
      </c>
      <c r="P159">
        <v>0.43</v>
      </c>
    </row>
    <row r="160" spans="1:16" x14ac:dyDescent="0.15">
      <c r="A160" s="143">
        <v>20150824</v>
      </c>
      <c r="B160" s="74">
        <f t="shared" si="15"/>
        <v>4.1107321994778738</v>
      </c>
      <c r="C160" s="74">
        <f t="shared" si="16"/>
        <v>1.0135386999337634</v>
      </c>
      <c r="D160" s="51">
        <f t="shared" si="17"/>
        <v>8.9958158995815912E-2</v>
      </c>
      <c r="E160" s="143">
        <v>4.3499999999999996</v>
      </c>
      <c r="F160" s="143">
        <f t="shared" si="14"/>
        <v>4.7799999999999994</v>
      </c>
      <c r="H160" s="113">
        <f t="shared" si="20"/>
        <v>1276253.0612244897</v>
      </c>
      <c r="J160" s="142">
        <f t="shared" si="21"/>
        <v>14460092883.673389</v>
      </c>
      <c r="K160">
        <f t="shared" si="18"/>
        <v>62901404043.97924</v>
      </c>
      <c r="L160" s="144">
        <v>0.82369999999999999</v>
      </c>
      <c r="M160">
        <f t="shared" si="19"/>
        <v>51811886511.025696</v>
      </c>
      <c r="N160" s="112">
        <v>12604053000</v>
      </c>
      <c r="O160" s="112">
        <v>51119791000</v>
      </c>
      <c r="P160">
        <v>0.43</v>
      </c>
    </row>
    <row r="161" spans="1:16" x14ac:dyDescent="0.15">
      <c r="A161" s="143">
        <v>20150825</v>
      </c>
      <c r="B161" s="74">
        <f t="shared" si="15"/>
        <v>4.0911688366583707</v>
      </c>
      <c r="C161" s="74">
        <f t="shared" si="16"/>
        <v>1.0087151735262463</v>
      </c>
      <c r="D161" s="51">
        <f t="shared" si="17"/>
        <v>9.0526315789473677E-2</v>
      </c>
      <c r="E161" s="143">
        <v>4.32</v>
      </c>
      <c r="F161" s="143">
        <f t="shared" si="14"/>
        <v>4.75</v>
      </c>
      <c r="H161" s="113">
        <f t="shared" si="20"/>
        <v>1276253.0612244897</v>
      </c>
      <c r="J161" s="142">
        <f t="shared" si="21"/>
        <v>14461369136.734613</v>
      </c>
      <c r="K161">
        <f t="shared" si="18"/>
        <v>62473114670.693535</v>
      </c>
      <c r="L161" s="144">
        <v>0.82540000000000002</v>
      </c>
      <c r="M161">
        <f t="shared" si="19"/>
        <v>51565308849.190445</v>
      </c>
      <c r="N161" s="112">
        <v>12604053000</v>
      </c>
      <c r="O161" s="112">
        <v>51119791000</v>
      </c>
      <c r="P161">
        <v>0.43</v>
      </c>
    </row>
    <row r="162" spans="1:16" x14ac:dyDescent="0.15">
      <c r="A162" s="143">
        <v>20150826</v>
      </c>
      <c r="B162" s="74">
        <f t="shared" si="15"/>
        <v>4.1049758279454682</v>
      </c>
      <c r="C162" s="74">
        <f t="shared" si="16"/>
        <v>1.0121194137734946</v>
      </c>
      <c r="D162" s="51">
        <f t="shared" si="17"/>
        <v>9.0336134453781511E-2</v>
      </c>
      <c r="E162" s="143">
        <v>4.33</v>
      </c>
      <c r="F162" s="143">
        <f t="shared" si="14"/>
        <v>4.76</v>
      </c>
      <c r="H162" s="113">
        <f t="shared" si="20"/>
        <v>1276253.0612244897</v>
      </c>
      <c r="J162" s="142">
        <f t="shared" si="21"/>
        <v>14462645389.795837</v>
      </c>
      <c r="K162">
        <f t="shared" si="18"/>
        <v>62623254537.815979</v>
      </c>
      <c r="L162" s="144">
        <v>0.82620000000000005</v>
      </c>
      <c r="M162">
        <f t="shared" si="19"/>
        <v>51739332899.143562</v>
      </c>
      <c r="N162" s="112">
        <v>12604053000</v>
      </c>
      <c r="O162" s="112">
        <v>51119791000</v>
      </c>
      <c r="P162">
        <v>0.43</v>
      </c>
    </row>
    <row r="163" spans="1:16" x14ac:dyDescent="0.15">
      <c r="A163" s="143">
        <v>20150827</v>
      </c>
      <c r="B163" s="74">
        <f t="shared" si="15"/>
        <v>4.3929605039168615</v>
      </c>
      <c r="C163" s="74">
        <f t="shared" si="16"/>
        <v>1.083124675104302</v>
      </c>
      <c r="D163" s="51">
        <f t="shared" si="17"/>
        <v>8.4980237154150207E-2</v>
      </c>
      <c r="E163" s="143">
        <v>4.63</v>
      </c>
      <c r="F163" s="143">
        <f t="shared" si="14"/>
        <v>5.0599999999999996</v>
      </c>
      <c r="H163" s="113">
        <f t="shared" si="20"/>
        <v>1276253.0612244897</v>
      </c>
      <c r="J163" s="142">
        <f t="shared" si="21"/>
        <v>14463921642.857061</v>
      </c>
      <c r="K163">
        <f t="shared" si="18"/>
        <v>66967957206.428192</v>
      </c>
      <c r="L163" s="144">
        <v>0.82679999999999998</v>
      </c>
      <c r="M163">
        <f t="shared" si="19"/>
        <v>55369107018.274826</v>
      </c>
      <c r="N163" s="112">
        <v>12604053000</v>
      </c>
      <c r="O163" s="112">
        <v>51119791000</v>
      </c>
      <c r="P163">
        <v>0.43</v>
      </c>
    </row>
    <row r="164" spans="1:16" x14ac:dyDescent="0.15">
      <c r="A164" s="143">
        <v>20150828</v>
      </c>
      <c r="B164" s="74">
        <f t="shared" si="15"/>
        <v>4.6806998408669402</v>
      </c>
      <c r="C164" s="74">
        <f t="shared" si="16"/>
        <v>1.1540694458507954</v>
      </c>
      <c r="D164" s="51">
        <f t="shared" si="17"/>
        <v>8.0074487895716945E-2</v>
      </c>
      <c r="E164" s="143">
        <v>4.9400000000000004</v>
      </c>
      <c r="F164" s="143">
        <f t="shared" si="14"/>
        <v>5.37</v>
      </c>
      <c r="H164" s="113">
        <f t="shared" si="20"/>
        <v>1276253.0612244897</v>
      </c>
      <c r="J164" s="142">
        <f t="shared" si="21"/>
        <v>14465197895.918285</v>
      </c>
      <c r="K164">
        <f t="shared" si="18"/>
        <v>71458077605.836334</v>
      </c>
      <c r="L164" s="144">
        <v>0.8256</v>
      </c>
      <c r="M164">
        <f t="shared" si="19"/>
        <v>58995788871.378479</v>
      </c>
      <c r="N164" s="112">
        <v>12604053000</v>
      </c>
      <c r="O164" s="112">
        <v>51119791000</v>
      </c>
      <c r="P164">
        <v>0.43</v>
      </c>
    </row>
    <row r="165" spans="1:16" x14ac:dyDescent="0.15">
      <c r="A165" s="143">
        <v>20150831</v>
      </c>
      <c r="B165" s="74">
        <f t="shared" si="15"/>
        <v>4.0720392090094117</v>
      </c>
      <c r="C165" s="74">
        <f t="shared" si="16"/>
        <v>1.0478355234557049</v>
      </c>
      <c r="D165" s="51">
        <f t="shared" si="17"/>
        <v>7.7757685352622063E-2</v>
      </c>
      <c r="E165" s="143">
        <v>5.0999999999999996</v>
      </c>
      <c r="F165" s="143">
        <f t="shared" si="14"/>
        <v>5.5299999999999994</v>
      </c>
      <c r="H165" s="113">
        <f t="shared" si="20"/>
        <v>1276253.0612244897</v>
      </c>
      <c r="J165" s="142">
        <f t="shared" si="21"/>
        <v>14466474148.979509</v>
      </c>
      <c r="K165">
        <f t="shared" si="18"/>
        <v>73779018159.795486</v>
      </c>
      <c r="L165" s="144">
        <v>0.82440000000000002</v>
      </c>
      <c r="M165">
        <f t="shared" si="19"/>
        <v>60823422570.935402</v>
      </c>
      <c r="N165" s="112">
        <v>14936846000</v>
      </c>
      <c r="O165" s="112">
        <v>58046727000</v>
      </c>
      <c r="P165">
        <v>0.43</v>
      </c>
    </row>
    <row r="166" spans="1:16" x14ac:dyDescent="0.15">
      <c r="A166" s="143">
        <v>20150901</v>
      </c>
      <c r="B166" s="74">
        <f t="shared" si="15"/>
        <v>4.0475714298755596</v>
      </c>
      <c r="C166" s="74">
        <f t="shared" si="16"/>
        <v>1.0415393640032631</v>
      </c>
      <c r="D166" s="51">
        <f t="shared" si="17"/>
        <v>7.8039927404718698E-2</v>
      </c>
      <c r="E166" s="143">
        <v>5.08</v>
      </c>
      <c r="F166" s="143">
        <f t="shared" si="14"/>
        <v>5.51</v>
      </c>
      <c r="H166" s="113">
        <f t="shared" si="20"/>
        <v>1276253.0612244897</v>
      </c>
      <c r="J166" s="142">
        <f t="shared" si="21"/>
        <v>14467750402.040733</v>
      </c>
      <c r="K166">
        <f t="shared" si="18"/>
        <v>73496172042.366928</v>
      </c>
      <c r="L166" s="144">
        <v>0.8226</v>
      </c>
      <c r="M166">
        <f t="shared" si="19"/>
        <v>60457951122.051033</v>
      </c>
      <c r="N166" s="112">
        <v>14936846000</v>
      </c>
      <c r="O166" s="112">
        <v>58046727000</v>
      </c>
      <c r="P166">
        <v>0.43</v>
      </c>
    </row>
    <row r="167" spans="1:16" x14ac:dyDescent="0.15">
      <c r="A167" s="143">
        <v>20150902</v>
      </c>
      <c r="B167" s="74">
        <f t="shared" si="15"/>
        <v>3.9282364206603986</v>
      </c>
      <c r="C167" s="74">
        <f t="shared" si="16"/>
        <v>1.0108315403725621</v>
      </c>
      <c r="D167" s="51">
        <f t="shared" si="17"/>
        <v>8.0074487895716945E-2</v>
      </c>
      <c r="E167" s="143">
        <v>4.9400000000000004</v>
      </c>
      <c r="F167" s="143">
        <f t="shared" si="14"/>
        <v>5.37</v>
      </c>
      <c r="H167" s="113">
        <f t="shared" si="20"/>
        <v>1276253.0612244897</v>
      </c>
      <c r="J167" s="142">
        <f t="shared" si="21"/>
        <v>14469026655.101957</v>
      </c>
      <c r="K167">
        <f t="shared" si="18"/>
        <v>71476991676.203674</v>
      </c>
      <c r="L167" s="144">
        <v>0.82089999999999996</v>
      </c>
      <c r="M167">
        <f t="shared" si="19"/>
        <v>58675462466.99559</v>
      </c>
      <c r="N167" s="112">
        <v>14936846000</v>
      </c>
      <c r="O167" s="112">
        <v>58046727000</v>
      </c>
      <c r="P167">
        <v>0.43</v>
      </c>
    </row>
    <row r="168" spans="1:16" x14ac:dyDescent="0.15">
      <c r="A168" s="143">
        <v>20150904</v>
      </c>
      <c r="B168" s="74">
        <f t="shared" si="15"/>
        <v>3.8092939592816601</v>
      </c>
      <c r="C168" s="74">
        <f t="shared" si="16"/>
        <v>0.98022472892434453</v>
      </c>
      <c r="D168" s="51">
        <f t="shared" si="17"/>
        <v>8.2375478927203066E-2</v>
      </c>
      <c r="E168" s="143">
        <v>4.79</v>
      </c>
      <c r="F168" s="143">
        <f t="shared" si="14"/>
        <v>5.22</v>
      </c>
      <c r="H168" s="113">
        <f t="shared" si="20"/>
        <v>1276253.0612244897</v>
      </c>
      <c r="J168" s="142">
        <f t="shared" si="21"/>
        <v>14470302908.163181</v>
      </c>
      <c r="K168">
        <f t="shared" si="18"/>
        <v>69312750930.101639</v>
      </c>
      <c r="L168" s="144">
        <v>0.82089999999999996</v>
      </c>
      <c r="M168">
        <f t="shared" si="19"/>
        <v>56898837238.520432</v>
      </c>
      <c r="N168" s="112">
        <v>14936846000</v>
      </c>
      <c r="O168" s="112">
        <v>58046727000</v>
      </c>
      <c r="P168">
        <v>0.43</v>
      </c>
    </row>
    <row r="169" spans="1:16" x14ac:dyDescent="0.15">
      <c r="A169" s="143">
        <v>20150907</v>
      </c>
      <c r="B169" s="74">
        <f t="shared" si="15"/>
        <v>3.5847528174854943</v>
      </c>
      <c r="C169" s="74">
        <f t="shared" si="16"/>
        <v>0.92244478802132868</v>
      </c>
      <c r="D169" s="51">
        <f t="shared" si="17"/>
        <v>8.7044534412955468E-2</v>
      </c>
      <c r="E169" s="143">
        <v>4.51</v>
      </c>
      <c r="F169" s="143">
        <f t="shared" si="14"/>
        <v>4.9399999999999995</v>
      </c>
      <c r="H169" s="113">
        <f t="shared" si="20"/>
        <v>1276253.0612244897</v>
      </c>
      <c r="J169" s="142">
        <f t="shared" si="21"/>
        <v>14471579161.224405</v>
      </c>
      <c r="K169">
        <f t="shared" si="18"/>
        <v>65266822017.122063</v>
      </c>
      <c r="L169" s="144">
        <v>0.82040000000000002</v>
      </c>
      <c r="M169">
        <f t="shared" si="19"/>
        <v>53544900782.846939</v>
      </c>
      <c r="N169" s="112">
        <v>14936846000</v>
      </c>
      <c r="O169" s="112">
        <v>58046727000</v>
      </c>
      <c r="P169">
        <v>0.43</v>
      </c>
    </row>
    <row r="170" spans="1:16" x14ac:dyDescent="0.15">
      <c r="A170" s="143">
        <v>20150908</v>
      </c>
      <c r="B170" s="74">
        <f t="shared" si="15"/>
        <v>3.826806020696897</v>
      </c>
      <c r="C170" s="74">
        <f t="shared" si="16"/>
        <v>0.98473101167310195</v>
      </c>
      <c r="D170" s="51">
        <f t="shared" si="17"/>
        <v>8.2061068702290088E-2</v>
      </c>
      <c r="E170" s="143">
        <v>4.8099999999999996</v>
      </c>
      <c r="F170" s="143">
        <f t="shared" si="14"/>
        <v>5.2399999999999993</v>
      </c>
      <c r="H170" s="113">
        <f t="shared" si="20"/>
        <v>1276253.0612244897</v>
      </c>
      <c r="J170" s="142">
        <f t="shared" si="21"/>
        <v>14472855414.285629</v>
      </c>
      <c r="K170">
        <f t="shared" si="18"/>
        <v>69614434542.713867</v>
      </c>
      <c r="L170" s="144">
        <v>0.82110000000000005</v>
      </c>
      <c r="M170">
        <f t="shared" si="19"/>
        <v>57160412203.022362</v>
      </c>
      <c r="N170" s="112">
        <v>14936846000</v>
      </c>
      <c r="O170" s="112">
        <v>58046727000</v>
      </c>
      <c r="P170">
        <v>0.43</v>
      </c>
    </row>
    <row r="171" spans="1:16" x14ac:dyDescent="0.15">
      <c r="A171" s="143">
        <v>20150909</v>
      </c>
      <c r="B171" s="74">
        <f t="shared" si="15"/>
        <v>3.9062340808466907</v>
      </c>
      <c r="C171" s="74">
        <f t="shared" si="16"/>
        <v>1.005169798902849</v>
      </c>
      <c r="D171" s="51">
        <f t="shared" si="17"/>
        <v>8.0524344569288392E-2</v>
      </c>
      <c r="E171" s="143">
        <v>4.91</v>
      </c>
      <c r="F171" s="143">
        <f t="shared" si="14"/>
        <v>5.34</v>
      </c>
      <c r="H171" s="113">
        <f t="shared" si="20"/>
        <v>1276253.0612244897</v>
      </c>
      <c r="J171" s="142">
        <f t="shared" si="21"/>
        <v>14474131667.346853</v>
      </c>
      <c r="K171">
        <f t="shared" si="18"/>
        <v>71067986486.67305</v>
      </c>
      <c r="L171" s="144">
        <v>0.82099999999999995</v>
      </c>
      <c r="M171">
        <f t="shared" si="19"/>
        <v>58346816905.558571</v>
      </c>
      <c r="N171" s="112">
        <v>14936846000</v>
      </c>
      <c r="O171" s="112">
        <v>58046727000</v>
      </c>
      <c r="P171">
        <v>0.43</v>
      </c>
    </row>
    <row r="172" spans="1:16" x14ac:dyDescent="0.15">
      <c r="A172" s="143">
        <v>20150910</v>
      </c>
      <c r="B172" s="74">
        <f t="shared" si="15"/>
        <v>3.7791292603276152</v>
      </c>
      <c r="C172" s="74">
        <f t="shared" si="16"/>
        <v>0.97246261232967535</v>
      </c>
      <c r="D172" s="51">
        <f t="shared" si="17"/>
        <v>8.3172147001934232E-2</v>
      </c>
      <c r="E172" s="143">
        <v>4.74</v>
      </c>
      <c r="F172" s="143">
        <f t="shared" si="14"/>
        <v>5.17</v>
      </c>
      <c r="H172" s="113">
        <f t="shared" si="20"/>
        <v>1276253.0612244897</v>
      </c>
      <c r="J172" s="142">
        <f t="shared" si="21"/>
        <v>14475407920.408077</v>
      </c>
      <c r="K172">
        <f t="shared" si="18"/>
        <v>68613433542.734291</v>
      </c>
      <c r="L172" s="144">
        <v>0.82269999999999999</v>
      </c>
      <c r="M172">
        <f t="shared" si="19"/>
        <v>56448271775.607498</v>
      </c>
      <c r="N172" s="112">
        <v>14936846000</v>
      </c>
      <c r="O172" s="112">
        <v>58046727000</v>
      </c>
      <c r="P172">
        <v>0.43</v>
      </c>
    </row>
    <row r="173" spans="1:16" x14ac:dyDescent="0.15">
      <c r="A173" s="143">
        <v>20150911</v>
      </c>
      <c r="B173" s="74">
        <f t="shared" si="15"/>
        <v>3.7612280606931936</v>
      </c>
      <c r="C173" s="74">
        <f t="shared" si="16"/>
        <v>0.96785619477654428</v>
      </c>
      <c r="D173" s="51">
        <f t="shared" si="17"/>
        <v>8.3495145631067968E-2</v>
      </c>
      <c r="E173" s="143">
        <v>4.72</v>
      </c>
      <c r="F173" s="143">
        <f t="shared" si="14"/>
        <v>5.1499999999999995</v>
      </c>
      <c r="H173" s="113">
        <f t="shared" si="20"/>
        <v>1276253.0612244897</v>
      </c>
      <c r="J173" s="142">
        <f t="shared" si="21"/>
        <v>14476684173.469301</v>
      </c>
      <c r="K173">
        <f t="shared" si="18"/>
        <v>68329949298.775101</v>
      </c>
      <c r="L173" s="144">
        <v>0.82220000000000004</v>
      </c>
      <c r="M173">
        <f t="shared" si="19"/>
        <v>56180884313.452888</v>
      </c>
      <c r="N173" s="112">
        <v>14936846000</v>
      </c>
      <c r="O173" s="112">
        <v>58046727000</v>
      </c>
      <c r="P173">
        <v>0.43</v>
      </c>
    </row>
    <row r="174" spans="1:16" x14ac:dyDescent="0.15">
      <c r="A174" s="143">
        <v>20150914</v>
      </c>
      <c r="B174" s="74">
        <f t="shared" si="15"/>
        <v>3.7048723765597926</v>
      </c>
      <c r="C174" s="74">
        <f t="shared" si="16"/>
        <v>0.95335449556574703</v>
      </c>
      <c r="D174" s="51">
        <f t="shared" si="17"/>
        <v>8.4645669291338585E-2</v>
      </c>
      <c r="E174" s="143">
        <v>4.6500000000000004</v>
      </c>
      <c r="F174" s="143">
        <f t="shared" si="14"/>
        <v>5.08</v>
      </c>
      <c r="H174" s="113">
        <f t="shared" si="20"/>
        <v>1276253.0612244897</v>
      </c>
      <c r="J174" s="142">
        <f t="shared" si="21"/>
        <v>14477960426.530525</v>
      </c>
      <c r="K174">
        <f t="shared" si="18"/>
        <v>67322515983.366951</v>
      </c>
      <c r="L174" s="144">
        <v>0.82199999999999995</v>
      </c>
      <c r="M174">
        <f t="shared" si="19"/>
        <v>55339108138.327629</v>
      </c>
      <c r="N174" s="112">
        <v>14936846000</v>
      </c>
      <c r="O174" s="112">
        <v>58046727000</v>
      </c>
      <c r="P174">
        <v>0.43</v>
      </c>
    </row>
    <row r="175" spans="1:16" x14ac:dyDescent="0.15">
      <c r="A175" s="143">
        <v>20150915</v>
      </c>
      <c r="B175" s="74">
        <f t="shared" si="15"/>
        <v>3.6233119657185342</v>
      </c>
      <c r="C175" s="74">
        <f t="shared" si="16"/>
        <v>0.93236700222382951</v>
      </c>
      <c r="D175" s="51">
        <f t="shared" si="17"/>
        <v>8.6345381526104423E-2</v>
      </c>
      <c r="E175" s="143">
        <v>4.55</v>
      </c>
      <c r="F175" s="143">
        <f t="shared" si="14"/>
        <v>4.9799999999999995</v>
      </c>
      <c r="H175" s="113">
        <f t="shared" si="20"/>
        <v>1276253.0612244897</v>
      </c>
      <c r="J175" s="142">
        <f t="shared" si="21"/>
        <v>14479236679.591749</v>
      </c>
      <c r="K175">
        <f t="shared" si="18"/>
        <v>65880526892.142456</v>
      </c>
      <c r="L175" s="144">
        <v>0.82150000000000001</v>
      </c>
      <c r="M175">
        <f t="shared" si="19"/>
        <v>54120852841.895027</v>
      </c>
      <c r="N175" s="112">
        <v>14936846000</v>
      </c>
      <c r="O175" s="112">
        <v>58046727000</v>
      </c>
      <c r="P175">
        <v>0.43</v>
      </c>
    </row>
    <row r="176" spans="1:16" x14ac:dyDescent="0.15">
      <c r="A176" s="143">
        <v>20150916</v>
      </c>
      <c r="B176" s="74">
        <f t="shared" si="15"/>
        <v>3.7856747662248473</v>
      </c>
      <c r="C176" s="74">
        <f t="shared" si="16"/>
        <v>0.97414693147447484</v>
      </c>
      <c r="D176" s="51">
        <f t="shared" si="17"/>
        <v>8.3011583011583012E-2</v>
      </c>
      <c r="E176" s="143">
        <v>4.75</v>
      </c>
      <c r="F176" s="143">
        <f t="shared" si="14"/>
        <v>5.18</v>
      </c>
      <c r="H176" s="113">
        <f t="shared" si="20"/>
        <v>1276253.0612244897</v>
      </c>
      <c r="J176" s="142">
        <f t="shared" si="21"/>
        <v>14480512932.652973</v>
      </c>
      <c r="K176">
        <f t="shared" si="18"/>
        <v>68782436430.101624</v>
      </c>
      <c r="L176" s="144">
        <v>0.82210000000000005</v>
      </c>
      <c r="M176">
        <f t="shared" si="19"/>
        <v>56546040989.186546</v>
      </c>
      <c r="N176" s="112">
        <v>14936846000</v>
      </c>
      <c r="O176" s="112">
        <v>58046727000</v>
      </c>
      <c r="P176">
        <v>0.43</v>
      </c>
    </row>
    <row r="177" spans="1:16" x14ac:dyDescent="0.15">
      <c r="A177" s="143">
        <v>20150917</v>
      </c>
      <c r="B177" s="74">
        <f t="shared" si="15"/>
        <v>3.7513863391014706</v>
      </c>
      <c r="C177" s="74">
        <f t="shared" si="16"/>
        <v>0.96532367851959067</v>
      </c>
      <c r="D177" s="51">
        <f t="shared" si="17"/>
        <v>8.365758754863814E-2</v>
      </c>
      <c r="E177" s="143">
        <v>4.71</v>
      </c>
      <c r="F177" s="143">
        <f t="shared" ref="F177:F240" si="22">E177+0.43</f>
        <v>5.14</v>
      </c>
      <c r="H177" s="113">
        <f t="shared" si="20"/>
        <v>1276253.0612244897</v>
      </c>
      <c r="J177" s="142">
        <f t="shared" si="21"/>
        <v>14481789185.714197</v>
      </c>
      <c r="K177">
        <f t="shared" si="18"/>
        <v>68209227064.713867</v>
      </c>
      <c r="L177" s="144">
        <v>0.82150000000000001</v>
      </c>
      <c r="M177">
        <f t="shared" si="19"/>
        <v>56033880033.662445</v>
      </c>
      <c r="N177" s="112">
        <v>14936846000</v>
      </c>
      <c r="O177" s="112">
        <v>58046727000</v>
      </c>
      <c r="P177">
        <v>0.43</v>
      </c>
    </row>
    <row r="178" spans="1:16" x14ac:dyDescent="0.15">
      <c r="A178" s="143">
        <v>20150918</v>
      </c>
      <c r="B178" s="74">
        <f t="shared" si="15"/>
        <v>3.8355978031109386</v>
      </c>
      <c r="C178" s="74">
        <f t="shared" si="16"/>
        <v>0.98699335283807488</v>
      </c>
      <c r="D178" s="51">
        <f t="shared" si="17"/>
        <v>8.1904761904761897E-2</v>
      </c>
      <c r="E178" s="143">
        <v>4.82</v>
      </c>
      <c r="F178" s="143">
        <f t="shared" si="22"/>
        <v>5.25</v>
      </c>
      <c r="H178" s="113">
        <f t="shared" si="20"/>
        <v>1276253.0612244897</v>
      </c>
      <c r="J178" s="142">
        <f t="shared" si="21"/>
        <v>14483065438.775421</v>
      </c>
      <c r="K178">
        <f t="shared" si="18"/>
        <v>69808375414.897537</v>
      </c>
      <c r="L178" s="144">
        <v>0.82069999999999999</v>
      </c>
      <c r="M178">
        <f t="shared" si="19"/>
        <v>57291733703.006409</v>
      </c>
      <c r="N178" s="112">
        <v>14936846000</v>
      </c>
      <c r="O178" s="112">
        <v>58046727000</v>
      </c>
      <c r="P178">
        <v>0.43</v>
      </c>
    </row>
    <row r="179" spans="1:16" x14ac:dyDescent="0.15">
      <c r="A179" s="143">
        <v>20150921</v>
      </c>
      <c r="B179" s="74">
        <f t="shared" si="15"/>
        <v>3.8242081791070444</v>
      </c>
      <c r="C179" s="74">
        <f t="shared" si="16"/>
        <v>0.98406252334024513</v>
      </c>
      <c r="D179" s="51">
        <f t="shared" si="17"/>
        <v>8.2217973231357558E-2</v>
      </c>
      <c r="E179" s="143">
        <v>4.8</v>
      </c>
      <c r="F179" s="143">
        <f t="shared" si="22"/>
        <v>5.2299999999999995</v>
      </c>
      <c r="H179" s="113">
        <f t="shared" si="20"/>
        <v>1276253.0612244897</v>
      </c>
      <c r="J179" s="142">
        <f t="shared" si="21"/>
        <v>14484341691.836645</v>
      </c>
      <c r="K179">
        <f t="shared" si="18"/>
        <v>69524840120.815887</v>
      </c>
      <c r="L179" s="144">
        <v>0.8216</v>
      </c>
      <c r="M179">
        <f t="shared" si="19"/>
        <v>57121608643.262337</v>
      </c>
      <c r="N179" s="112">
        <v>14936846000</v>
      </c>
      <c r="O179" s="112">
        <v>58046727000</v>
      </c>
      <c r="P179">
        <v>0.43</v>
      </c>
    </row>
    <row r="180" spans="1:16" x14ac:dyDescent="0.15">
      <c r="A180" s="143">
        <v>20150922</v>
      </c>
      <c r="B180" s="74">
        <f t="shared" si="15"/>
        <v>3.7715227901134876</v>
      </c>
      <c r="C180" s="74">
        <f t="shared" si="16"/>
        <v>0.97050528105427014</v>
      </c>
      <c r="D180" s="51">
        <f t="shared" si="17"/>
        <v>8.3333333333333329E-2</v>
      </c>
      <c r="E180" s="143">
        <v>4.7300000000000004</v>
      </c>
      <c r="F180" s="143">
        <f t="shared" si="22"/>
        <v>5.16</v>
      </c>
      <c r="H180" s="113">
        <f t="shared" si="20"/>
        <v>1276253.0612244897</v>
      </c>
      <c r="J180" s="142">
        <f t="shared" si="21"/>
        <v>14485617944.897869</v>
      </c>
      <c r="K180">
        <f t="shared" si="18"/>
        <v>68516972879.366928</v>
      </c>
      <c r="L180" s="144">
        <v>0.82220000000000004</v>
      </c>
      <c r="M180">
        <f t="shared" si="19"/>
        <v>56334655101.415489</v>
      </c>
      <c r="N180" s="112">
        <v>14936846000</v>
      </c>
      <c r="O180" s="112">
        <v>58046727000</v>
      </c>
      <c r="P180">
        <v>0.43</v>
      </c>
    </row>
    <row r="181" spans="1:16" x14ac:dyDescent="0.15">
      <c r="A181" s="143">
        <v>20150923</v>
      </c>
      <c r="B181" s="74">
        <f t="shared" si="15"/>
        <v>3.6633307614571016</v>
      </c>
      <c r="C181" s="74">
        <f t="shared" si="16"/>
        <v>0.94266481951596448</v>
      </c>
      <c r="D181" s="51">
        <f t="shared" si="17"/>
        <v>8.5657370517928294E-2</v>
      </c>
      <c r="E181" s="143">
        <v>4.59</v>
      </c>
      <c r="F181" s="143">
        <f t="shared" si="22"/>
        <v>5.0199999999999996</v>
      </c>
      <c r="H181" s="113">
        <f t="shared" si="20"/>
        <v>1276253.0612244897</v>
      </c>
      <c r="J181" s="142">
        <f t="shared" si="21"/>
        <v>14486894197.959093</v>
      </c>
      <c r="K181">
        <f t="shared" si="18"/>
        <v>66494844368.632233</v>
      </c>
      <c r="L181" s="144">
        <v>0.82289999999999996</v>
      </c>
      <c r="M181">
        <f t="shared" si="19"/>
        <v>54718607430.947464</v>
      </c>
      <c r="N181" s="112">
        <v>14936846000</v>
      </c>
      <c r="O181" s="112">
        <v>58046727000</v>
      </c>
      <c r="P181">
        <v>0.43</v>
      </c>
    </row>
    <row r="182" spans="1:16" x14ac:dyDescent="0.15">
      <c r="A182" s="143">
        <v>20150924</v>
      </c>
      <c r="B182" s="74">
        <f t="shared" si="15"/>
        <v>3.5767226012835653</v>
      </c>
      <c r="C182" s="74">
        <f t="shared" si="16"/>
        <v>0.92037841651419927</v>
      </c>
      <c r="D182" s="51">
        <f t="shared" si="17"/>
        <v>8.7576374745417518E-2</v>
      </c>
      <c r="E182" s="143">
        <v>4.4800000000000004</v>
      </c>
      <c r="F182" s="143">
        <f t="shared" si="22"/>
        <v>4.91</v>
      </c>
      <c r="H182" s="113">
        <f t="shared" si="20"/>
        <v>1276253.0612244897</v>
      </c>
      <c r="J182" s="142">
        <f t="shared" si="21"/>
        <v>14488170451.020317</v>
      </c>
      <c r="K182">
        <f t="shared" si="18"/>
        <v>64907003620.57103</v>
      </c>
      <c r="L182" s="144">
        <v>0.82310000000000005</v>
      </c>
      <c r="M182">
        <f t="shared" si="19"/>
        <v>53424954680.092018</v>
      </c>
      <c r="N182" s="112">
        <v>14936846000</v>
      </c>
      <c r="O182" s="112">
        <v>58046727000</v>
      </c>
      <c r="P182">
        <v>0.43</v>
      </c>
    </row>
    <row r="183" spans="1:16" x14ac:dyDescent="0.15">
      <c r="A183" s="143">
        <v>20150925</v>
      </c>
      <c r="B183" s="74">
        <f t="shared" si="15"/>
        <v>3.5606361130768582</v>
      </c>
      <c r="C183" s="74">
        <f t="shared" si="16"/>
        <v>0.91623896870305233</v>
      </c>
      <c r="D183" s="51">
        <f t="shared" si="17"/>
        <v>8.7934560327198374E-2</v>
      </c>
      <c r="E183" s="143">
        <v>4.46</v>
      </c>
      <c r="F183" s="143">
        <f t="shared" si="22"/>
        <v>4.8899999999999997</v>
      </c>
      <c r="H183" s="113">
        <f t="shared" si="20"/>
        <v>1276253.0612244897</v>
      </c>
      <c r="J183" s="142">
        <f t="shared" si="21"/>
        <v>14489446704.081541</v>
      </c>
      <c r="K183">
        <f t="shared" si="18"/>
        <v>64622932300.203674</v>
      </c>
      <c r="L183" s="144">
        <v>0.82299999999999995</v>
      </c>
      <c r="M183">
        <f t="shared" si="19"/>
        <v>53184673283.067619</v>
      </c>
      <c r="N183" s="112">
        <v>14936846000</v>
      </c>
      <c r="O183" s="112">
        <v>58046727000</v>
      </c>
      <c r="P183">
        <v>0.43</v>
      </c>
    </row>
    <row r="184" spans="1:16" x14ac:dyDescent="0.15">
      <c r="A184" s="143">
        <v>20150929</v>
      </c>
      <c r="B184" s="74">
        <f t="shared" si="15"/>
        <v>3.4105908102920424</v>
      </c>
      <c r="C184" s="74">
        <f t="shared" si="16"/>
        <v>0.87762863360663645</v>
      </c>
      <c r="D184" s="51">
        <f t="shared" si="17"/>
        <v>9.1295116772823773E-2</v>
      </c>
      <c r="E184" s="143">
        <v>4.28</v>
      </c>
      <c r="F184" s="143">
        <f t="shared" si="22"/>
        <v>4.71</v>
      </c>
      <c r="H184" s="113">
        <f t="shared" si="20"/>
        <v>1276253.0612244897</v>
      </c>
      <c r="J184" s="142">
        <f t="shared" si="21"/>
        <v>14490722957.142765</v>
      </c>
      <c r="K184">
        <f t="shared" si="18"/>
        <v>62020294256.571037</v>
      </c>
      <c r="L184" s="144">
        <v>0.82140000000000002</v>
      </c>
      <c r="M184">
        <f t="shared" si="19"/>
        <v>50943469702.34745</v>
      </c>
      <c r="N184" s="112">
        <v>14936846000</v>
      </c>
      <c r="O184" s="112">
        <v>58046727000</v>
      </c>
      <c r="P184">
        <v>0.43</v>
      </c>
    </row>
    <row r="185" spans="1:16" x14ac:dyDescent="0.15">
      <c r="A185" s="143">
        <v>20150930</v>
      </c>
      <c r="B185" s="74">
        <f t="shared" si="15"/>
        <v>3.5039622814371869</v>
      </c>
      <c r="C185" s="74">
        <f t="shared" si="16"/>
        <v>0.90165540233880748</v>
      </c>
      <c r="D185" s="51">
        <f t="shared" si="17"/>
        <v>8.9026915113871632E-2</v>
      </c>
      <c r="E185" s="143">
        <v>4.4000000000000004</v>
      </c>
      <c r="F185" s="143">
        <f t="shared" si="22"/>
        <v>4.83</v>
      </c>
      <c r="H185" s="113">
        <f t="shared" si="20"/>
        <v>1276253.0612244897</v>
      </c>
      <c r="J185" s="142">
        <f t="shared" si="21"/>
        <v>14491999210.203989</v>
      </c>
      <c r="K185">
        <f t="shared" si="18"/>
        <v>63764796524.89756</v>
      </c>
      <c r="L185" s="144">
        <v>0.82079999999999997</v>
      </c>
      <c r="M185">
        <f t="shared" si="19"/>
        <v>52338144987.635918</v>
      </c>
      <c r="N185" s="112">
        <v>14936846000</v>
      </c>
      <c r="O185" s="112">
        <v>58046727000</v>
      </c>
      <c r="P185">
        <v>0.43</v>
      </c>
    </row>
    <row r="186" spans="1:16" x14ac:dyDescent="0.15">
      <c r="A186" s="143">
        <v>20151005</v>
      </c>
      <c r="B186" s="74">
        <f t="shared" si="15"/>
        <v>3.7670911761541528</v>
      </c>
      <c r="C186" s="74">
        <f t="shared" si="16"/>
        <v>0.9693649181317916</v>
      </c>
      <c r="D186" s="51">
        <f t="shared" si="17"/>
        <v>8.3333333333333329E-2</v>
      </c>
      <c r="E186" s="143">
        <v>4.7300000000000004</v>
      </c>
      <c r="F186" s="143">
        <f t="shared" si="22"/>
        <v>5.16</v>
      </c>
      <c r="H186" s="113">
        <f t="shared" si="20"/>
        <v>1276253.0612244897</v>
      </c>
      <c r="J186" s="142">
        <f t="shared" si="21"/>
        <v>14493275463.265213</v>
      </c>
      <c r="K186">
        <f t="shared" si="18"/>
        <v>68553192941.244461</v>
      </c>
      <c r="L186" s="144">
        <v>0.82079999999999997</v>
      </c>
      <c r="M186">
        <f t="shared" si="19"/>
        <v>56268460766.173454</v>
      </c>
      <c r="N186" s="112">
        <v>14936846000</v>
      </c>
      <c r="O186" s="112">
        <v>58046727000</v>
      </c>
      <c r="P186">
        <v>0.43</v>
      </c>
    </row>
    <row r="187" spans="1:16" x14ac:dyDescent="0.15">
      <c r="A187" s="143">
        <v>20151006</v>
      </c>
      <c r="B187" s="74">
        <f t="shared" si="15"/>
        <v>3.6638785071694118</v>
      </c>
      <c r="C187" s="74">
        <f t="shared" si="16"/>
        <v>0.94280576791693005</v>
      </c>
      <c r="D187" s="51">
        <f t="shared" si="17"/>
        <v>8.5487077534791261E-2</v>
      </c>
      <c r="E187" s="143">
        <v>4.5999999999999996</v>
      </c>
      <c r="F187" s="143">
        <f t="shared" si="22"/>
        <v>5.0299999999999994</v>
      </c>
      <c r="H187" s="113">
        <f t="shared" si="20"/>
        <v>1276253.0612244897</v>
      </c>
      <c r="J187" s="142">
        <f t="shared" si="21"/>
        <v>14494551716.326437</v>
      </c>
      <c r="K187">
        <f t="shared" si="18"/>
        <v>66674937895.101608</v>
      </c>
      <c r="L187" s="144">
        <v>0.82079999999999997</v>
      </c>
      <c r="M187">
        <f t="shared" si="19"/>
        <v>54726789024.2994</v>
      </c>
      <c r="N187" s="112">
        <v>14936846000</v>
      </c>
      <c r="O187" s="112">
        <v>58046727000</v>
      </c>
      <c r="P187">
        <v>0.43</v>
      </c>
    </row>
    <row r="188" spans="1:16" x14ac:dyDescent="0.15">
      <c r="A188" s="143">
        <v>20151007</v>
      </c>
      <c r="B188" s="74">
        <f t="shared" si="15"/>
        <v>3.8713081331057895</v>
      </c>
      <c r="C188" s="74">
        <f t="shared" si="16"/>
        <v>0.99618249626285871</v>
      </c>
      <c r="D188" s="51">
        <f t="shared" si="17"/>
        <v>8.1285444234404536E-2</v>
      </c>
      <c r="E188" s="143">
        <v>4.8600000000000003</v>
      </c>
      <c r="F188" s="143">
        <f t="shared" si="22"/>
        <v>5.29</v>
      </c>
      <c r="H188" s="113">
        <f t="shared" si="20"/>
        <v>1276253.0612244897</v>
      </c>
      <c r="J188" s="142">
        <f t="shared" si="21"/>
        <v>14495827969.387661</v>
      </c>
      <c r="K188">
        <f t="shared" si="18"/>
        <v>70449723931.22403</v>
      </c>
      <c r="L188" s="144">
        <v>0.82079999999999997</v>
      </c>
      <c r="M188">
        <f t="shared" si="19"/>
        <v>57825133402.74868</v>
      </c>
      <c r="N188" s="112">
        <v>14936846000</v>
      </c>
      <c r="O188" s="112">
        <v>58046727000</v>
      </c>
      <c r="P188">
        <v>0.43</v>
      </c>
    </row>
    <row r="189" spans="1:16" x14ac:dyDescent="0.15">
      <c r="A189" s="143">
        <v>20151008</v>
      </c>
      <c r="B189" s="74">
        <f t="shared" si="15"/>
        <v>3.7616592991188997</v>
      </c>
      <c r="C189" s="74">
        <f t="shared" si="16"/>
        <v>0.96796716299623486</v>
      </c>
      <c r="D189" s="51">
        <f t="shared" si="17"/>
        <v>8.3333333333333329E-2</v>
      </c>
      <c r="E189" s="143">
        <v>4.7300000000000004</v>
      </c>
      <c r="F189" s="143">
        <f t="shared" si="22"/>
        <v>5.16</v>
      </c>
      <c r="H189" s="113">
        <f t="shared" si="20"/>
        <v>1276253.0612244897</v>
      </c>
      <c r="J189" s="142">
        <f t="shared" si="21"/>
        <v>14497104222.448885</v>
      </c>
      <c r="K189">
        <f t="shared" si="18"/>
        <v>68571302972.183235</v>
      </c>
      <c r="L189" s="144">
        <v>0.81940000000000002</v>
      </c>
      <c r="M189">
        <f t="shared" si="19"/>
        <v>56187325655.406944</v>
      </c>
      <c r="N189" s="112">
        <v>14936846000</v>
      </c>
      <c r="O189" s="112">
        <v>58046727000</v>
      </c>
      <c r="P189">
        <v>0.43</v>
      </c>
    </row>
    <row r="190" spans="1:16" x14ac:dyDescent="0.15">
      <c r="A190" s="143">
        <v>20151009</v>
      </c>
      <c r="B190" s="74">
        <f t="shared" si="15"/>
        <v>3.8171988245182469</v>
      </c>
      <c r="C190" s="74">
        <f t="shared" si="16"/>
        <v>0.98225884455483725</v>
      </c>
      <c r="D190" s="51">
        <f t="shared" si="17"/>
        <v>8.2217973231357558E-2</v>
      </c>
      <c r="E190" s="143">
        <v>4.8</v>
      </c>
      <c r="F190" s="143">
        <f t="shared" si="22"/>
        <v>5.2299999999999995</v>
      </c>
      <c r="H190" s="113">
        <f t="shared" si="20"/>
        <v>1276253.0612244897</v>
      </c>
      <c r="J190" s="142">
        <f t="shared" si="21"/>
        <v>14498380475.510109</v>
      </c>
      <c r="K190">
        <f t="shared" si="18"/>
        <v>69592226282.448517</v>
      </c>
      <c r="L190" s="144">
        <v>0.81930000000000003</v>
      </c>
      <c r="M190">
        <f t="shared" si="19"/>
        <v>57016910993.210075</v>
      </c>
      <c r="N190" s="112">
        <v>14936846000</v>
      </c>
      <c r="O190" s="112">
        <v>58046727000</v>
      </c>
      <c r="P190">
        <v>0.43</v>
      </c>
    </row>
    <row r="191" spans="1:16" x14ac:dyDescent="0.15">
      <c r="A191" s="143">
        <v>20151012</v>
      </c>
      <c r="B191" s="74">
        <f t="shared" si="15"/>
        <v>3.8675342743821082</v>
      </c>
      <c r="C191" s="74">
        <f t="shared" si="16"/>
        <v>0.99521138988882696</v>
      </c>
      <c r="D191" s="51">
        <f t="shared" si="17"/>
        <v>8.1132075471698109E-2</v>
      </c>
      <c r="E191" s="143">
        <v>4.87</v>
      </c>
      <c r="F191" s="143">
        <f t="shared" si="22"/>
        <v>5.3</v>
      </c>
      <c r="H191" s="113">
        <f t="shared" si="20"/>
        <v>1276253.0612244897</v>
      </c>
      <c r="J191" s="142">
        <f t="shared" si="21"/>
        <v>14499656728.571333</v>
      </c>
      <c r="K191">
        <f t="shared" si="18"/>
        <v>70613328268.142395</v>
      </c>
      <c r="L191" s="144">
        <v>0.81810000000000005</v>
      </c>
      <c r="M191">
        <f t="shared" si="19"/>
        <v>57768763856.167297</v>
      </c>
      <c r="N191" s="112">
        <v>14936846000</v>
      </c>
      <c r="O191" s="112">
        <v>58046727000</v>
      </c>
      <c r="P191">
        <v>0.43</v>
      </c>
    </row>
    <row r="192" spans="1:16" x14ac:dyDescent="0.15">
      <c r="A192" s="143">
        <v>20151013</v>
      </c>
      <c r="B192" s="74">
        <f t="shared" si="15"/>
        <v>3.8970778168960765</v>
      </c>
      <c r="C192" s="74">
        <f t="shared" si="16"/>
        <v>1.0028136677024511</v>
      </c>
      <c r="D192" s="51">
        <f t="shared" si="17"/>
        <v>8.0373831775700941E-2</v>
      </c>
      <c r="E192" s="143">
        <v>4.92</v>
      </c>
      <c r="F192" s="143">
        <f t="shared" si="22"/>
        <v>5.35</v>
      </c>
      <c r="H192" s="113">
        <f t="shared" si="20"/>
        <v>1276253.0612244897</v>
      </c>
      <c r="J192" s="142">
        <f t="shared" si="21"/>
        <v>14500932981.632557</v>
      </c>
      <c r="K192">
        <f t="shared" si="18"/>
        <v>71344590269.632172</v>
      </c>
      <c r="L192" s="144">
        <v>0.81589999999999996</v>
      </c>
      <c r="M192">
        <f t="shared" si="19"/>
        <v>58210051200.992889</v>
      </c>
      <c r="N192" s="112">
        <v>14936846000</v>
      </c>
      <c r="O192" s="112">
        <v>58046727000</v>
      </c>
      <c r="P192">
        <v>0.43</v>
      </c>
    </row>
    <row r="193" spans="1:16" x14ac:dyDescent="0.15">
      <c r="A193" s="143">
        <v>20151014</v>
      </c>
      <c r="B193" s="74">
        <f t="shared" si="15"/>
        <v>3.9163514471143639</v>
      </c>
      <c r="C193" s="74">
        <f t="shared" si="16"/>
        <v>1.0077732452929586</v>
      </c>
      <c r="D193" s="51">
        <f t="shared" si="17"/>
        <v>8.0223880597014935E-2</v>
      </c>
      <c r="E193" s="143">
        <v>4.93</v>
      </c>
      <c r="F193" s="143">
        <f t="shared" si="22"/>
        <v>5.3599999999999994</v>
      </c>
      <c r="H193" s="113">
        <f t="shared" si="20"/>
        <v>1276253.0612244897</v>
      </c>
      <c r="J193" s="142">
        <f t="shared" si="21"/>
        <v>14502209234.693781</v>
      </c>
      <c r="K193">
        <f t="shared" si="18"/>
        <v>71495891527.040329</v>
      </c>
      <c r="L193" s="144">
        <v>0.81820000000000004</v>
      </c>
      <c r="M193">
        <f t="shared" si="19"/>
        <v>58497938447.4244</v>
      </c>
      <c r="N193" s="112">
        <v>14936846000</v>
      </c>
      <c r="O193" s="112">
        <v>58046727000</v>
      </c>
      <c r="P193">
        <v>0.43</v>
      </c>
    </row>
    <row r="194" spans="1:16" x14ac:dyDescent="0.15">
      <c r="A194" s="143">
        <v>20151015</v>
      </c>
      <c r="B194" s="74">
        <f t="shared" ref="B194:B247" si="23">M194/N194</f>
        <v>4.1068649056730155</v>
      </c>
      <c r="C194" s="74">
        <f t="shared" ref="C194:C247" si="24">M194/O194</f>
        <v>1.0567970290356312</v>
      </c>
      <c r="D194" s="51">
        <f t="shared" si="17"/>
        <v>7.678571428571429E-2</v>
      </c>
      <c r="E194" s="143">
        <v>5.17</v>
      </c>
      <c r="F194" s="143">
        <f t="shared" si="22"/>
        <v>5.6</v>
      </c>
      <c r="H194" s="113">
        <f t="shared" si="20"/>
        <v>1276253.0612244897</v>
      </c>
      <c r="J194" s="142">
        <f t="shared" si="21"/>
        <v>14503485487.755005</v>
      </c>
      <c r="K194">
        <f t="shared" si="18"/>
        <v>74983019971.693375</v>
      </c>
      <c r="L194" s="144">
        <v>0.81810000000000005</v>
      </c>
      <c r="M194">
        <f t="shared" si="19"/>
        <v>61343608638.842354</v>
      </c>
      <c r="N194" s="112">
        <v>14936846000</v>
      </c>
      <c r="O194" s="112">
        <v>58046727000</v>
      </c>
      <c r="P194">
        <v>0.43</v>
      </c>
    </row>
    <row r="195" spans="1:16" x14ac:dyDescent="0.15">
      <c r="A195" s="143">
        <v>20151016</v>
      </c>
      <c r="B195" s="74">
        <f t="shared" si="23"/>
        <v>4.1330791601695589</v>
      </c>
      <c r="C195" s="74">
        <f t="shared" si="24"/>
        <v>1.06354259941757</v>
      </c>
      <c r="D195" s="51">
        <f t="shared" ref="D195:D247" si="25">P195/F195</f>
        <v>7.6376554174067496E-2</v>
      </c>
      <c r="E195" s="143">
        <v>5.2</v>
      </c>
      <c r="F195" s="143">
        <f t="shared" si="22"/>
        <v>5.63</v>
      </c>
      <c r="H195" s="113">
        <f t="shared" si="20"/>
        <v>1276253.0612244897</v>
      </c>
      <c r="J195" s="142">
        <f t="shared" si="21"/>
        <v>14504761740.816229</v>
      </c>
      <c r="K195">
        <f t="shared" ref="K195:K226" si="26">E195*J195</f>
        <v>75424761052.2444</v>
      </c>
      <c r="L195" s="144">
        <v>0.81850000000000001</v>
      </c>
      <c r="M195">
        <f t="shared" ref="M195:M247" si="27">K195*L195</f>
        <v>61735166921.262039</v>
      </c>
      <c r="N195" s="112">
        <v>14936846000</v>
      </c>
      <c r="O195" s="112">
        <v>58046727000</v>
      </c>
      <c r="P195">
        <v>0.43</v>
      </c>
    </row>
    <row r="196" spans="1:16" x14ac:dyDescent="0.15">
      <c r="A196" s="143">
        <v>20151019</v>
      </c>
      <c r="B196" s="74">
        <f t="shared" si="23"/>
        <v>4.0837787731474444</v>
      </c>
      <c r="C196" s="74">
        <f t="shared" si="24"/>
        <v>1.0508564011295989</v>
      </c>
      <c r="D196" s="51">
        <f t="shared" si="25"/>
        <v>7.7338129496402883E-2</v>
      </c>
      <c r="E196" s="143">
        <v>5.13</v>
      </c>
      <c r="F196" s="143">
        <f t="shared" si="22"/>
        <v>5.56</v>
      </c>
      <c r="H196" s="113">
        <f t="shared" ref="H196:H247" si="28">312682000/245</f>
        <v>1276253.0612244897</v>
      </c>
      <c r="J196" s="142">
        <f t="shared" ref="J196:J247" si="29">J195-G196+H196+I196</f>
        <v>14506037993.877453</v>
      </c>
      <c r="K196">
        <f t="shared" si="26"/>
        <v>74415974908.591339</v>
      </c>
      <c r="L196" s="144">
        <v>0.81969999999999998</v>
      </c>
      <c r="M196">
        <f t="shared" si="27"/>
        <v>60998774632.572319</v>
      </c>
      <c r="N196" s="112">
        <v>14936846000</v>
      </c>
      <c r="O196" s="112">
        <v>58046727000</v>
      </c>
      <c r="P196">
        <v>0.43</v>
      </c>
    </row>
    <row r="197" spans="1:16" x14ac:dyDescent="0.15">
      <c r="A197" s="143">
        <v>20151020</v>
      </c>
      <c r="B197" s="74">
        <f t="shared" si="23"/>
        <v>4.2056878962442026</v>
      </c>
      <c r="C197" s="74">
        <f t="shared" si="24"/>
        <v>1.0822266073720854</v>
      </c>
      <c r="D197" s="51">
        <f t="shared" si="25"/>
        <v>7.5174825174825183E-2</v>
      </c>
      <c r="E197" s="143">
        <v>5.29</v>
      </c>
      <c r="F197" s="143">
        <f t="shared" si="22"/>
        <v>5.72</v>
      </c>
      <c r="G197" s="141">
        <v>39500000</v>
      </c>
      <c r="H197" s="113">
        <f t="shared" si="28"/>
        <v>1276253.0612244897</v>
      </c>
      <c r="I197" s="141"/>
      <c r="J197" s="142">
        <f t="shared" si="29"/>
        <v>14467814246.938677</v>
      </c>
      <c r="K197">
        <f t="shared" si="26"/>
        <v>76534737366.305603</v>
      </c>
      <c r="L197" s="144">
        <v>0.82079999999999997</v>
      </c>
      <c r="M197">
        <f t="shared" si="27"/>
        <v>62819712430.263634</v>
      </c>
      <c r="N197" s="112">
        <v>14936846000</v>
      </c>
      <c r="O197" s="112">
        <v>58046727000</v>
      </c>
      <c r="P197">
        <v>0.43</v>
      </c>
    </row>
    <row r="198" spans="1:16" x14ac:dyDescent="0.15">
      <c r="A198" s="143">
        <v>20151022</v>
      </c>
      <c r="B198" s="74">
        <f t="shared" si="23"/>
        <v>4.1269444970229712</v>
      </c>
      <c r="C198" s="74">
        <f t="shared" si="24"/>
        <v>1.0619640001852229</v>
      </c>
      <c r="D198" s="51">
        <f t="shared" si="25"/>
        <v>7.6376554174067496E-2</v>
      </c>
      <c r="E198" s="143">
        <v>5.2</v>
      </c>
      <c r="F198" s="143">
        <f t="shared" si="22"/>
        <v>5.63</v>
      </c>
      <c r="H198" s="113">
        <f t="shared" si="28"/>
        <v>1276253.0612244897</v>
      </c>
      <c r="J198" s="142">
        <f t="shared" si="29"/>
        <v>14469090499.999901</v>
      </c>
      <c r="K198">
        <f t="shared" si="26"/>
        <v>75239270599.999481</v>
      </c>
      <c r="L198" s="144">
        <v>0.81930000000000003</v>
      </c>
      <c r="M198">
        <f t="shared" si="27"/>
        <v>61643534402.579575</v>
      </c>
      <c r="N198" s="112">
        <v>14936846000</v>
      </c>
      <c r="O198" s="112">
        <v>58046727000</v>
      </c>
      <c r="P198">
        <v>0.43</v>
      </c>
    </row>
    <row r="199" spans="1:16" x14ac:dyDescent="0.15">
      <c r="A199" s="143">
        <v>20151023</v>
      </c>
      <c r="B199" s="74">
        <f t="shared" si="23"/>
        <v>4.2849021902789213</v>
      </c>
      <c r="C199" s="74">
        <f t="shared" si="24"/>
        <v>1.1026103873394781</v>
      </c>
      <c r="D199" s="51">
        <f t="shared" si="25"/>
        <v>7.3883161512027493E-2</v>
      </c>
      <c r="E199" s="143">
        <v>5.39</v>
      </c>
      <c r="F199" s="143">
        <f t="shared" si="22"/>
        <v>5.8199999999999994</v>
      </c>
      <c r="H199" s="113">
        <f t="shared" si="28"/>
        <v>1276253.0612244897</v>
      </c>
      <c r="J199" s="142">
        <f t="shared" si="29"/>
        <v>14470366753.061125</v>
      </c>
      <c r="K199">
        <f t="shared" si="26"/>
        <v>77995276798.999451</v>
      </c>
      <c r="L199" s="144">
        <v>0.8206</v>
      </c>
      <c r="M199">
        <f t="shared" si="27"/>
        <v>64002924141.258949</v>
      </c>
      <c r="N199" s="112">
        <v>14936846000</v>
      </c>
      <c r="O199" s="112">
        <v>58046727000</v>
      </c>
      <c r="P199">
        <v>0.43</v>
      </c>
    </row>
    <row r="200" spans="1:16" x14ac:dyDescent="0.15">
      <c r="A200" s="143">
        <v>20151026</v>
      </c>
      <c r="B200" s="74">
        <f t="shared" si="23"/>
        <v>4.2385441582519183</v>
      </c>
      <c r="C200" s="74">
        <f t="shared" si="24"/>
        <v>1.0906813291300392</v>
      </c>
      <c r="D200" s="51">
        <f t="shared" si="25"/>
        <v>7.4523396880415954E-2</v>
      </c>
      <c r="E200" s="143">
        <v>5.34</v>
      </c>
      <c r="F200" s="143">
        <f t="shared" si="22"/>
        <v>5.77</v>
      </c>
      <c r="G200" s="141">
        <v>13234000</v>
      </c>
      <c r="H200" s="113">
        <f t="shared" si="28"/>
        <v>1276253.0612244897</v>
      </c>
      <c r="I200" s="141"/>
      <c r="J200" s="142">
        <f t="shared" si="29"/>
        <v>14458409006.122349</v>
      </c>
      <c r="K200">
        <f t="shared" si="26"/>
        <v>77207904092.693344</v>
      </c>
      <c r="L200" s="144">
        <v>0.82</v>
      </c>
      <c r="M200">
        <f t="shared" si="27"/>
        <v>63310481356.008537</v>
      </c>
      <c r="N200" s="112">
        <v>14936846000</v>
      </c>
      <c r="O200" s="112">
        <v>58046727000</v>
      </c>
      <c r="P200">
        <v>0.43</v>
      </c>
    </row>
    <row r="201" spans="1:16" x14ac:dyDescent="0.15">
      <c r="A201" s="143">
        <v>20151027</v>
      </c>
      <c r="B201" s="74">
        <f t="shared" si="23"/>
        <v>4.3919082091512163</v>
      </c>
      <c r="C201" s="74">
        <f t="shared" si="24"/>
        <v>1.1301456594827044</v>
      </c>
      <c r="D201" s="51">
        <f t="shared" si="25"/>
        <v>7.1906354515050175E-2</v>
      </c>
      <c r="E201" s="143">
        <v>5.55</v>
      </c>
      <c r="F201" s="143">
        <f t="shared" si="22"/>
        <v>5.9799999999999995</v>
      </c>
      <c r="G201" s="141">
        <v>32679000</v>
      </c>
      <c r="H201" s="113">
        <f t="shared" si="28"/>
        <v>1276253.0612244897</v>
      </c>
      <c r="I201" s="141"/>
      <c r="J201" s="142">
        <f t="shared" si="29"/>
        <v>14427006259.183573</v>
      </c>
      <c r="K201">
        <f t="shared" si="26"/>
        <v>80069884738.468826</v>
      </c>
      <c r="L201" s="144">
        <v>0.81930000000000003</v>
      </c>
      <c r="M201">
        <f t="shared" si="27"/>
        <v>65601256566.227509</v>
      </c>
      <c r="N201" s="112">
        <v>14936846000</v>
      </c>
      <c r="O201" s="112">
        <v>58046727000</v>
      </c>
      <c r="P201">
        <v>0.43</v>
      </c>
    </row>
    <row r="202" spans="1:16" x14ac:dyDescent="0.15">
      <c r="A202" s="143">
        <v>20151028</v>
      </c>
      <c r="B202" s="74">
        <f t="shared" si="23"/>
        <v>4.4533870641222748</v>
      </c>
      <c r="C202" s="74">
        <f t="shared" si="24"/>
        <v>1.145965676155807</v>
      </c>
      <c r="D202" s="51">
        <f t="shared" si="25"/>
        <v>7.0957095709570955E-2</v>
      </c>
      <c r="E202" s="143">
        <v>5.63</v>
      </c>
      <c r="F202" s="143">
        <f t="shared" si="22"/>
        <v>6.06</v>
      </c>
      <c r="G202" s="141">
        <v>15991000</v>
      </c>
      <c r="H202" s="113">
        <f t="shared" si="28"/>
        <v>1276253.0612244897</v>
      </c>
      <c r="I202" s="141"/>
      <c r="J202" s="142">
        <f t="shared" si="29"/>
        <v>14412291512.244797</v>
      </c>
      <c r="K202">
        <f t="shared" si="26"/>
        <v>81141201213.938202</v>
      </c>
      <c r="L202" s="144">
        <v>0.81979999999999997</v>
      </c>
      <c r="M202">
        <f t="shared" si="27"/>
        <v>66519556755.186539</v>
      </c>
      <c r="N202" s="112">
        <v>14936846000</v>
      </c>
      <c r="O202" s="112">
        <v>58046727000</v>
      </c>
      <c r="P202">
        <v>0.43</v>
      </c>
    </row>
    <row r="203" spans="1:16" x14ac:dyDescent="0.15">
      <c r="A203" s="143">
        <v>20151029</v>
      </c>
      <c r="B203" s="74">
        <f t="shared" si="23"/>
        <v>4.627699745803044</v>
      </c>
      <c r="C203" s="74">
        <f t="shared" si="24"/>
        <v>1.1908206028102017</v>
      </c>
      <c r="D203" s="51">
        <f t="shared" si="25"/>
        <v>6.8471337579617847E-2</v>
      </c>
      <c r="E203" s="143">
        <v>5.85</v>
      </c>
      <c r="F203" s="143">
        <f t="shared" si="22"/>
        <v>6.2799999999999994</v>
      </c>
      <c r="G203" s="141">
        <v>14423000</v>
      </c>
      <c r="H203" s="113">
        <f t="shared" si="28"/>
        <v>1276253.0612244897</v>
      </c>
      <c r="I203" s="141"/>
      <c r="J203" s="142">
        <f t="shared" si="29"/>
        <v>14399144765.306021</v>
      </c>
      <c r="K203">
        <f t="shared" si="26"/>
        <v>84234996877.040222</v>
      </c>
      <c r="L203" s="144">
        <v>0.8206</v>
      </c>
      <c r="M203">
        <f t="shared" si="27"/>
        <v>69123238437.29921</v>
      </c>
      <c r="N203" s="112">
        <v>14936846000</v>
      </c>
      <c r="O203" s="112">
        <v>58046727000</v>
      </c>
      <c r="P203">
        <v>0.43</v>
      </c>
    </row>
    <row r="204" spans="1:16" x14ac:dyDescent="0.15">
      <c r="A204" s="143">
        <v>20151030</v>
      </c>
      <c r="B204" s="74">
        <f t="shared" si="23"/>
        <v>4.7076644590481669</v>
      </c>
      <c r="C204" s="74">
        <f t="shared" si="24"/>
        <v>1.211397484038605</v>
      </c>
      <c r="D204" s="51">
        <f t="shared" si="25"/>
        <v>6.729264475743349E-2</v>
      </c>
      <c r="E204" s="143">
        <v>5.96</v>
      </c>
      <c r="F204" s="143">
        <f t="shared" si="22"/>
        <v>6.39</v>
      </c>
      <c r="H204" s="113">
        <f t="shared" si="28"/>
        <v>1276253.0612244897</v>
      </c>
      <c r="J204" s="142">
        <f t="shared" si="29"/>
        <v>14400421018.367245</v>
      </c>
      <c r="K204">
        <f t="shared" si="26"/>
        <v>85826509269.468781</v>
      </c>
      <c r="L204" s="144">
        <v>0.81930000000000003</v>
      </c>
      <c r="M204">
        <f t="shared" si="27"/>
        <v>70317659044.475769</v>
      </c>
      <c r="N204" s="112">
        <v>14936846000</v>
      </c>
      <c r="O204" s="112">
        <v>58046727000</v>
      </c>
      <c r="P204">
        <v>0.43</v>
      </c>
    </row>
    <row r="205" spans="1:16" x14ac:dyDescent="0.15">
      <c r="A205" s="143">
        <v>20151102</v>
      </c>
      <c r="B205" s="74">
        <f t="shared" si="23"/>
        <v>4.6638629028116867</v>
      </c>
      <c r="C205" s="74">
        <f t="shared" si="24"/>
        <v>1.2001262697276822</v>
      </c>
      <c r="D205" s="51">
        <f t="shared" si="25"/>
        <v>6.7503924646781788E-2</v>
      </c>
      <c r="E205" s="143">
        <v>5.94</v>
      </c>
      <c r="F205" s="143">
        <f t="shared" si="22"/>
        <v>6.37</v>
      </c>
      <c r="G205" s="141">
        <v>9937000</v>
      </c>
      <c r="H205" s="113">
        <f t="shared" si="28"/>
        <v>1276253.0612244897</v>
      </c>
      <c r="I205" s="141"/>
      <c r="J205" s="142">
        <f t="shared" si="29"/>
        <v>14391760271.428469</v>
      </c>
      <c r="K205">
        <f t="shared" si="26"/>
        <v>85487056012.28511</v>
      </c>
      <c r="L205" s="144">
        <v>0.81489999999999996</v>
      </c>
      <c r="M205">
        <f t="shared" si="27"/>
        <v>69663401944.411133</v>
      </c>
      <c r="N205" s="112">
        <v>14936846000</v>
      </c>
      <c r="O205" s="112">
        <v>58046727000</v>
      </c>
      <c r="P205">
        <v>0.43</v>
      </c>
    </row>
    <row r="206" spans="1:16" x14ac:dyDescent="0.15">
      <c r="A206" s="143">
        <v>20151103</v>
      </c>
      <c r="B206" s="74">
        <f t="shared" si="23"/>
        <v>4.7799043429491226</v>
      </c>
      <c r="C206" s="74">
        <f t="shared" si="24"/>
        <v>1.2299865772856104</v>
      </c>
      <c r="D206" s="51">
        <f t="shared" si="25"/>
        <v>6.6052227342549924E-2</v>
      </c>
      <c r="E206" s="143">
        <v>6.08</v>
      </c>
      <c r="F206" s="143">
        <f t="shared" si="22"/>
        <v>6.51</v>
      </c>
      <c r="G206" s="141">
        <v>18110000</v>
      </c>
      <c r="H206" s="113">
        <f t="shared" si="28"/>
        <v>1276253.0612244897</v>
      </c>
      <c r="I206" s="141"/>
      <c r="J206" s="142">
        <f t="shared" si="29"/>
        <v>14374926524.489693</v>
      </c>
      <c r="K206">
        <f t="shared" si="26"/>
        <v>87399553268.897339</v>
      </c>
      <c r="L206" s="144">
        <v>0.81689999999999996</v>
      </c>
      <c r="M206">
        <f t="shared" si="27"/>
        <v>71396695065.362228</v>
      </c>
      <c r="N206" s="112">
        <v>14936846000</v>
      </c>
      <c r="O206" s="112">
        <v>58046727000</v>
      </c>
      <c r="P206">
        <v>0.43</v>
      </c>
    </row>
    <row r="207" spans="1:16" x14ac:dyDescent="0.15">
      <c r="A207" s="143">
        <v>20151104</v>
      </c>
      <c r="B207" s="74">
        <f t="shared" si="23"/>
        <v>4.8698929129638655</v>
      </c>
      <c r="C207" s="74">
        <f t="shared" si="24"/>
        <v>1.2531428426176838</v>
      </c>
      <c r="D207" s="51">
        <f t="shared" si="25"/>
        <v>6.485671191553545E-2</v>
      </c>
      <c r="E207" s="143">
        <v>6.2</v>
      </c>
      <c r="F207" s="143">
        <f t="shared" si="22"/>
        <v>6.63</v>
      </c>
      <c r="G207" s="141">
        <v>21139000</v>
      </c>
      <c r="H207" s="113">
        <f t="shared" si="28"/>
        <v>1276253.0612244897</v>
      </c>
      <c r="I207" s="141"/>
      <c r="J207" s="142">
        <f t="shared" si="29"/>
        <v>14355063777.550917</v>
      </c>
      <c r="K207">
        <f t="shared" si="26"/>
        <v>89001395420.815689</v>
      </c>
      <c r="L207" s="144">
        <v>0.81730000000000003</v>
      </c>
      <c r="M207">
        <f t="shared" si="27"/>
        <v>72740840477.432663</v>
      </c>
      <c r="N207" s="112">
        <v>14936846000</v>
      </c>
      <c r="O207" s="112">
        <v>58046727000</v>
      </c>
      <c r="P207">
        <v>0.43</v>
      </c>
    </row>
    <row r="208" spans="1:16" x14ac:dyDescent="0.15">
      <c r="A208" s="143">
        <v>20151105</v>
      </c>
      <c r="B208" s="74">
        <f t="shared" si="23"/>
        <v>4.8824207211598498</v>
      </c>
      <c r="C208" s="74">
        <f t="shared" si="24"/>
        <v>1.2563665548132217</v>
      </c>
      <c r="D208" s="51">
        <f t="shared" si="25"/>
        <v>6.4564564564564567E-2</v>
      </c>
      <c r="E208" s="143">
        <v>6.23</v>
      </c>
      <c r="F208" s="143">
        <f t="shared" si="22"/>
        <v>6.66</v>
      </c>
      <c r="G208" s="141">
        <v>42408000</v>
      </c>
      <c r="H208" s="113">
        <f t="shared" si="28"/>
        <v>1276253.0612244897</v>
      </c>
      <c r="I208" s="141"/>
      <c r="J208" s="142">
        <f t="shared" si="29"/>
        <v>14313932030.612141</v>
      </c>
      <c r="K208">
        <f t="shared" si="26"/>
        <v>89175796550.713638</v>
      </c>
      <c r="L208" s="144">
        <v>0.81779999999999997</v>
      </c>
      <c r="M208">
        <f t="shared" si="27"/>
        <v>72927966419.173615</v>
      </c>
      <c r="N208" s="112">
        <v>14936846000</v>
      </c>
      <c r="O208" s="112">
        <v>58046727000</v>
      </c>
      <c r="P208">
        <v>0.43</v>
      </c>
    </row>
    <row r="209" spans="1:16" x14ac:dyDescent="0.15">
      <c r="A209" s="143">
        <v>20151106</v>
      </c>
      <c r="B209" s="74">
        <f t="shared" si="23"/>
        <v>4.9018987392817159</v>
      </c>
      <c r="C209" s="74">
        <f t="shared" si="24"/>
        <v>1.2613787264223382</v>
      </c>
      <c r="D209" s="51">
        <f t="shared" si="25"/>
        <v>6.4275037369207783E-2</v>
      </c>
      <c r="E209" s="143">
        <v>6.26</v>
      </c>
      <c r="F209" s="143">
        <f t="shared" si="22"/>
        <v>6.6899999999999995</v>
      </c>
      <c r="G209" s="141">
        <v>30510000</v>
      </c>
      <c r="H209" s="113">
        <f t="shared" si="28"/>
        <v>1276253.0612244897</v>
      </c>
      <c r="I209" s="141"/>
      <c r="J209" s="142">
        <f t="shared" si="29"/>
        <v>14284698283.673365</v>
      </c>
      <c r="K209">
        <f t="shared" si="26"/>
        <v>89422211255.795258</v>
      </c>
      <c r="L209" s="144">
        <v>0.81879999999999997</v>
      </c>
      <c r="M209">
        <f t="shared" si="27"/>
        <v>73218906576.245148</v>
      </c>
      <c r="N209" s="112">
        <v>14936846000</v>
      </c>
      <c r="O209" s="112">
        <v>58046727000</v>
      </c>
      <c r="P209">
        <v>0.43</v>
      </c>
    </row>
    <row r="210" spans="1:16" x14ac:dyDescent="0.15">
      <c r="A210" s="143">
        <v>20151109</v>
      </c>
      <c r="B210" s="74">
        <f t="shared" si="23"/>
        <v>4.8909368560930266</v>
      </c>
      <c r="C210" s="74">
        <f t="shared" si="24"/>
        <v>1.2585579651232652</v>
      </c>
      <c r="D210" s="51">
        <f t="shared" si="25"/>
        <v>6.4371257485029948E-2</v>
      </c>
      <c r="E210" s="143">
        <v>6.25</v>
      </c>
      <c r="F210" s="143">
        <f t="shared" si="22"/>
        <v>6.68</v>
      </c>
      <c r="G210" s="141">
        <v>34783000</v>
      </c>
      <c r="H210" s="113">
        <f t="shared" si="28"/>
        <v>1276253.0612244897</v>
      </c>
      <c r="I210" s="141"/>
      <c r="J210" s="142">
        <f t="shared" si="29"/>
        <v>14251191536.734589</v>
      </c>
      <c r="K210">
        <f t="shared" si="26"/>
        <v>89069947104.591187</v>
      </c>
      <c r="L210" s="144">
        <v>0.82020000000000004</v>
      </c>
      <c r="M210">
        <f t="shared" si="27"/>
        <v>73055170615.185699</v>
      </c>
      <c r="N210" s="112">
        <v>14936846000</v>
      </c>
      <c r="O210" s="112">
        <v>58046727000</v>
      </c>
      <c r="P210">
        <v>0.43</v>
      </c>
    </row>
    <row r="211" spans="1:16" x14ac:dyDescent="0.15">
      <c r="A211" s="143">
        <v>20151110</v>
      </c>
      <c r="B211" s="74">
        <f t="shared" si="23"/>
        <v>5.0658435140737916</v>
      </c>
      <c r="C211" s="74">
        <f t="shared" si="24"/>
        <v>1.3035657364422815</v>
      </c>
      <c r="D211" s="51">
        <f t="shared" si="25"/>
        <v>6.187050359712231E-2</v>
      </c>
      <c r="E211" s="143">
        <v>6.52</v>
      </c>
      <c r="F211" s="143">
        <f t="shared" si="22"/>
        <v>6.9499999999999993</v>
      </c>
      <c r="G211" s="141">
        <v>108069000</v>
      </c>
      <c r="H211" s="113">
        <f t="shared" si="28"/>
        <v>1276253.0612244897</v>
      </c>
      <c r="I211" s="141"/>
      <c r="J211" s="142">
        <f t="shared" si="29"/>
        <v>14144398789.795813</v>
      </c>
      <c r="K211">
        <f t="shared" si="26"/>
        <v>92221480109.468689</v>
      </c>
      <c r="L211" s="144">
        <v>0.82050000000000001</v>
      </c>
      <c r="M211">
        <f t="shared" si="27"/>
        <v>75667724429.819061</v>
      </c>
      <c r="N211" s="112">
        <v>14936846000</v>
      </c>
      <c r="O211" s="112">
        <v>58046727000</v>
      </c>
      <c r="P211">
        <v>0.43</v>
      </c>
    </row>
    <row r="212" spans="1:16" x14ac:dyDescent="0.15">
      <c r="A212" s="143">
        <v>20151111</v>
      </c>
      <c r="B212" s="74">
        <f t="shared" si="23"/>
        <v>5.0426066616951681</v>
      </c>
      <c r="C212" s="74">
        <f t="shared" si="24"/>
        <v>1.2975863246228305</v>
      </c>
      <c r="D212" s="51">
        <f t="shared" si="25"/>
        <v>6.1959654178674356E-2</v>
      </c>
      <c r="E212" s="143">
        <v>6.51</v>
      </c>
      <c r="F212" s="143">
        <f t="shared" si="22"/>
        <v>6.9399999999999995</v>
      </c>
      <c r="G212" s="141">
        <v>46247000</v>
      </c>
      <c r="H212" s="113">
        <f t="shared" si="28"/>
        <v>1276253.0612244897</v>
      </c>
      <c r="I212" s="141"/>
      <c r="J212" s="142">
        <f t="shared" si="29"/>
        <v>14099428042.857037</v>
      </c>
      <c r="K212">
        <f t="shared" si="26"/>
        <v>91787276558.999298</v>
      </c>
      <c r="L212" s="144">
        <v>0.8206</v>
      </c>
      <c r="M212">
        <f t="shared" si="27"/>
        <v>75320639144.314819</v>
      </c>
      <c r="N212" s="112">
        <v>14936846000</v>
      </c>
      <c r="O212" s="112">
        <v>58046727000</v>
      </c>
      <c r="P212">
        <v>0.43</v>
      </c>
    </row>
    <row r="213" spans="1:16" x14ac:dyDescent="0.15">
      <c r="A213" s="143">
        <v>20151112</v>
      </c>
      <c r="B213" s="74">
        <f t="shared" si="23"/>
        <v>5.0445344748929104</v>
      </c>
      <c r="C213" s="74">
        <f t="shared" si="24"/>
        <v>1.2980823982231811</v>
      </c>
      <c r="D213" s="51">
        <f t="shared" si="25"/>
        <v>6.17816091954023E-2</v>
      </c>
      <c r="E213" s="143">
        <v>6.53</v>
      </c>
      <c r="F213" s="143">
        <f t="shared" si="22"/>
        <v>6.96</v>
      </c>
      <c r="G213" s="141">
        <v>45937000</v>
      </c>
      <c r="H213" s="113">
        <f t="shared" si="28"/>
        <v>1276253.0612244897</v>
      </c>
      <c r="I213" s="141"/>
      <c r="J213" s="142">
        <f t="shared" si="29"/>
        <v>14054767295.918261</v>
      </c>
      <c r="K213">
        <f t="shared" si="26"/>
        <v>91777630442.346252</v>
      </c>
      <c r="L213" s="144">
        <v>0.82099999999999995</v>
      </c>
      <c r="M213">
        <f t="shared" si="27"/>
        <v>75349434593.166275</v>
      </c>
      <c r="N213" s="112">
        <v>14936846000</v>
      </c>
      <c r="O213" s="112">
        <v>58046727000</v>
      </c>
      <c r="P213">
        <v>0.43</v>
      </c>
    </row>
    <row r="214" spans="1:16" x14ac:dyDescent="0.15">
      <c r="A214" s="143">
        <v>20151113</v>
      </c>
      <c r="B214" s="74">
        <f t="shared" si="23"/>
        <v>4.8227742134544904</v>
      </c>
      <c r="C214" s="74">
        <f t="shared" si="24"/>
        <v>1.241018046015598</v>
      </c>
      <c r="D214" s="51">
        <f t="shared" si="25"/>
        <v>6.4179104477611951E-2</v>
      </c>
      <c r="E214" s="143">
        <v>6.27</v>
      </c>
      <c r="F214" s="143">
        <f t="shared" si="22"/>
        <v>6.6999999999999993</v>
      </c>
      <c r="G214" s="141">
        <v>67050000</v>
      </c>
      <c r="H214" s="113">
        <f t="shared" si="28"/>
        <v>1276253.0612244897</v>
      </c>
      <c r="I214" s="141"/>
      <c r="J214" s="142">
        <f t="shared" si="29"/>
        <v>13988993548.979485</v>
      </c>
      <c r="K214">
        <f t="shared" si="26"/>
        <v>87710989552.101364</v>
      </c>
      <c r="L214" s="144">
        <v>0.82130000000000003</v>
      </c>
      <c r="M214">
        <f t="shared" si="27"/>
        <v>72037035719.140854</v>
      </c>
      <c r="N214" s="112">
        <v>14936846000</v>
      </c>
      <c r="O214" s="112">
        <v>58046727000</v>
      </c>
      <c r="P214">
        <v>0.43</v>
      </c>
    </row>
    <row r="215" spans="1:16" x14ac:dyDescent="0.15">
      <c r="A215" s="143">
        <v>20151116</v>
      </c>
      <c r="B215" s="74">
        <f t="shared" si="23"/>
        <v>4.8377374362850389</v>
      </c>
      <c r="C215" s="74">
        <f t="shared" si="24"/>
        <v>1.2448684501061436</v>
      </c>
      <c r="D215" s="51">
        <f t="shared" si="25"/>
        <v>6.389301634472512E-2</v>
      </c>
      <c r="E215" s="143">
        <v>6.3</v>
      </c>
      <c r="F215" s="143">
        <f t="shared" si="22"/>
        <v>6.7299999999999995</v>
      </c>
      <c r="G215" s="141">
        <v>45070000</v>
      </c>
      <c r="H215" s="113">
        <f t="shared" si="28"/>
        <v>1276253.0612244897</v>
      </c>
      <c r="I215" s="141"/>
      <c r="J215" s="142">
        <f t="shared" si="29"/>
        <v>13945199802.040709</v>
      </c>
      <c r="K215">
        <f t="shared" si="26"/>
        <v>87854758752.856461</v>
      </c>
      <c r="L215" s="144">
        <v>0.82250000000000001</v>
      </c>
      <c r="M215">
        <f t="shared" si="27"/>
        <v>72260539074.224442</v>
      </c>
      <c r="N215" s="112">
        <v>14936846000</v>
      </c>
      <c r="O215" s="112">
        <v>58046727000</v>
      </c>
      <c r="P215">
        <v>0.43</v>
      </c>
    </row>
    <row r="216" spans="1:16" x14ac:dyDescent="0.15">
      <c r="A216" s="143">
        <v>20151117</v>
      </c>
      <c r="B216" s="74">
        <f t="shared" si="23"/>
        <v>4.8913429750932584</v>
      </c>
      <c r="C216" s="74">
        <f t="shared" si="24"/>
        <v>1.2586624694989235</v>
      </c>
      <c r="D216" s="51">
        <f t="shared" si="25"/>
        <v>6.3235294117647056E-2</v>
      </c>
      <c r="E216" s="143">
        <v>6.37</v>
      </c>
      <c r="F216" s="143">
        <f t="shared" si="22"/>
        <v>6.8</v>
      </c>
      <c r="H216" s="113">
        <f t="shared" si="28"/>
        <v>1276253.0612244897</v>
      </c>
      <c r="J216" s="142">
        <f t="shared" si="29"/>
        <v>13946476055.101933</v>
      </c>
      <c r="K216">
        <f t="shared" si="26"/>
        <v>88839052470.999313</v>
      </c>
      <c r="L216" s="144">
        <v>0.82240000000000002</v>
      </c>
      <c r="M216">
        <f t="shared" si="27"/>
        <v>73061236752.149841</v>
      </c>
      <c r="N216" s="112">
        <v>14936846000</v>
      </c>
      <c r="O216" s="112">
        <v>58046727000</v>
      </c>
      <c r="P216">
        <v>0.43</v>
      </c>
    </row>
    <row r="217" spans="1:16" x14ac:dyDescent="0.15">
      <c r="A217" s="143">
        <v>20151118</v>
      </c>
      <c r="B217" s="74">
        <f t="shared" si="23"/>
        <v>4.9113262311056642</v>
      </c>
      <c r="C217" s="74">
        <f t="shared" si="24"/>
        <v>1.2638046512042913</v>
      </c>
      <c r="D217" s="51">
        <f t="shared" si="25"/>
        <v>6.3049853372434017E-2</v>
      </c>
      <c r="E217" s="143">
        <v>6.39</v>
      </c>
      <c r="F217" s="143">
        <f t="shared" si="22"/>
        <v>6.8199999999999994</v>
      </c>
      <c r="H217" s="113">
        <f t="shared" si="28"/>
        <v>1276253.0612244897</v>
      </c>
      <c r="J217" s="142">
        <f t="shared" si="29"/>
        <v>13947752308.163157</v>
      </c>
      <c r="K217">
        <f t="shared" si="26"/>
        <v>89126137249.162567</v>
      </c>
      <c r="L217" s="144">
        <v>0.82310000000000005</v>
      </c>
      <c r="M217">
        <f t="shared" si="27"/>
        <v>73359723569.785721</v>
      </c>
      <c r="N217" s="112">
        <v>14936846000</v>
      </c>
      <c r="O217" s="112">
        <v>58046727000</v>
      </c>
      <c r="P217">
        <v>0.43</v>
      </c>
    </row>
    <row r="218" spans="1:16" x14ac:dyDescent="0.15">
      <c r="A218" s="143">
        <v>20151119</v>
      </c>
      <c r="B218" s="74">
        <f t="shared" si="23"/>
        <v>4.9117756293311725</v>
      </c>
      <c r="C218" s="74">
        <f t="shared" si="24"/>
        <v>1.2639202923856983</v>
      </c>
      <c r="D218" s="51">
        <f t="shared" si="25"/>
        <v>6.3049853372434017E-2</v>
      </c>
      <c r="E218" s="143">
        <v>6.39</v>
      </c>
      <c r="F218" s="143">
        <f t="shared" si="22"/>
        <v>6.8199999999999994</v>
      </c>
      <c r="H218" s="113">
        <f t="shared" si="28"/>
        <v>1276253.0612244897</v>
      </c>
      <c r="J218" s="142">
        <f t="shared" si="29"/>
        <v>13949028561.22438</v>
      </c>
      <c r="K218">
        <f t="shared" si="26"/>
        <v>89134292506.223785</v>
      </c>
      <c r="L218" s="144">
        <v>0.82310000000000005</v>
      </c>
      <c r="M218">
        <f t="shared" si="27"/>
        <v>73366436161.872803</v>
      </c>
      <c r="N218" s="112">
        <v>14936846000</v>
      </c>
      <c r="O218" s="112">
        <v>58046727000</v>
      </c>
      <c r="P218">
        <v>0.43</v>
      </c>
    </row>
    <row r="219" spans="1:16" x14ac:dyDescent="0.15">
      <c r="A219" s="143">
        <v>20151120</v>
      </c>
      <c r="B219" s="74">
        <f t="shared" si="23"/>
        <v>4.9654332360080948</v>
      </c>
      <c r="C219" s="74">
        <f t="shared" si="24"/>
        <v>1.2777277101176534</v>
      </c>
      <c r="D219" s="51">
        <f t="shared" si="25"/>
        <v>6.2409288824383166E-2</v>
      </c>
      <c r="E219" s="143">
        <v>6.46</v>
      </c>
      <c r="F219" s="143">
        <f t="shared" si="22"/>
        <v>6.89</v>
      </c>
      <c r="H219" s="113">
        <f t="shared" si="28"/>
        <v>1276253.0612244897</v>
      </c>
      <c r="J219" s="142">
        <f t="shared" si="29"/>
        <v>13950304814.285604</v>
      </c>
      <c r="K219">
        <f t="shared" si="26"/>
        <v>90118969100.285004</v>
      </c>
      <c r="L219" s="144">
        <v>0.82299999999999995</v>
      </c>
      <c r="M219">
        <f t="shared" si="27"/>
        <v>74167911569.534561</v>
      </c>
      <c r="N219" s="112">
        <v>14936846000</v>
      </c>
      <c r="O219" s="112">
        <v>58046727000</v>
      </c>
      <c r="P219">
        <v>0.43</v>
      </c>
    </row>
    <row r="220" spans="1:16" x14ac:dyDescent="0.15">
      <c r="A220" s="143">
        <v>20151123</v>
      </c>
      <c r="B220" s="74">
        <f t="shared" si="23"/>
        <v>5.2265391992464503</v>
      </c>
      <c r="C220" s="74">
        <f t="shared" si="24"/>
        <v>1.3449166760445863</v>
      </c>
      <c r="D220" s="51">
        <f t="shared" si="25"/>
        <v>5.9556786703601108E-2</v>
      </c>
      <c r="E220" s="143">
        <v>6.79</v>
      </c>
      <c r="F220" s="143">
        <f t="shared" si="22"/>
        <v>7.22</v>
      </c>
      <c r="H220" s="113">
        <f t="shared" si="28"/>
        <v>1276253.0612244897</v>
      </c>
      <c r="J220" s="142">
        <f t="shared" si="29"/>
        <v>13951581067.346828</v>
      </c>
      <c r="K220">
        <f t="shared" si="26"/>
        <v>94731235447.284973</v>
      </c>
      <c r="L220" s="144">
        <v>0.82410000000000005</v>
      </c>
      <c r="M220">
        <f t="shared" si="27"/>
        <v>78068011132.107544</v>
      </c>
      <c r="N220" s="112">
        <v>14936846000</v>
      </c>
      <c r="O220" s="112">
        <v>58046727000</v>
      </c>
      <c r="P220">
        <v>0.43</v>
      </c>
    </row>
    <row r="221" spans="1:16" x14ac:dyDescent="0.15">
      <c r="A221" s="143">
        <v>20151124</v>
      </c>
      <c r="B221" s="74">
        <f t="shared" si="23"/>
        <v>5.2058173784896846</v>
      </c>
      <c r="C221" s="74">
        <f t="shared" si="24"/>
        <v>1.3395844435229591</v>
      </c>
      <c r="D221" s="51">
        <f t="shared" si="25"/>
        <v>5.9805285118219753E-2</v>
      </c>
      <c r="E221" s="143">
        <v>6.76</v>
      </c>
      <c r="F221" s="143">
        <f t="shared" si="22"/>
        <v>7.1899999999999995</v>
      </c>
      <c r="H221" s="113">
        <f t="shared" si="28"/>
        <v>1276253.0612244897</v>
      </c>
      <c r="J221" s="142">
        <f t="shared" si="29"/>
        <v>13952857320.408052</v>
      </c>
      <c r="K221">
        <f t="shared" si="26"/>
        <v>94321315485.958435</v>
      </c>
      <c r="L221" s="144">
        <v>0.82440000000000002</v>
      </c>
      <c r="M221">
        <f t="shared" si="27"/>
        <v>77758492486.62413</v>
      </c>
      <c r="N221" s="112">
        <v>14936846000</v>
      </c>
      <c r="O221" s="112">
        <v>58046727000</v>
      </c>
      <c r="P221">
        <v>0.43</v>
      </c>
    </row>
    <row r="222" spans="1:16" x14ac:dyDescent="0.15">
      <c r="A222" s="143">
        <v>20151125</v>
      </c>
      <c r="B222" s="74">
        <f t="shared" si="23"/>
        <v>5.1665317524402532</v>
      </c>
      <c r="C222" s="74">
        <f t="shared" si="24"/>
        <v>1.3294752887671029</v>
      </c>
      <c r="D222" s="51">
        <f t="shared" si="25"/>
        <v>6.0224089635854343E-2</v>
      </c>
      <c r="E222" s="143">
        <v>6.71</v>
      </c>
      <c r="F222" s="143">
        <f t="shared" si="22"/>
        <v>7.14</v>
      </c>
      <c r="H222" s="113">
        <f t="shared" si="28"/>
        <v>1276253.0612244897</v>
      </c>
      <c r="J222" s="142">
        <f t="shared" si="29"/>
        <v>13954133573.469276</v>
      </c>
      <c r="K222">
        <f t="shared" si="26"/>
        <v>93632236277.978851</v>
      </c>
      <c r="L222" s="144">
        <v>0.82420000000000004</v>
      </c>
      <c r="M222">
        <f t="shared" si="27"/>
        <v>77171689140.310181</v>
      </c>
      <c r="N222" s="112">
        <v>14936846000</v>
      </c>
      <c r="O222" s="112">
        <v>58046727000</v>
      </c>
      <c r="P222">
        <v>0.43</v>
      </c>
    </row>
    <row r="223" spans="1:16" x14ac:dyDescent="0.15">
      <c r="A223" s="143">
        <v>20151126</v>
      </c>
      <c r="B223" s="74">
        <f t="shared" si="23"/>
        <v>5.1066395327618208</v>
      </c>
      <c r="C223" s="74">
        <f t="shared" si="24"/>
        <v>1.3140635522546391</v>
      </c>
      <c r="D223" s="51">
        <f t="shared" si="25"/>
        <v>6.0906515580736544E-2</v>
      </c>
      <c r="E223" s="143">
        <v>6.63</v>
      </c>
      <c r="F223" s="143">
        <f t="shared" si="22"/>
        <v>7.06</v>
      </c>
      <c r="H223" s="113">
        <f t="shared" si="28"/>
        <v>1276253.0612244897</v>
      </c>
      <c r="J223" s="142">
        <f t="shared" si="29"/>
        <v>13955409826.5305</v>
      </c>
      <c r="K223">
        <f t="shared" si="26"/>
        <v>92524367149.897217</v>
      </c>
      <c r="L223" s="144">
        <v>0.82440000000000002</v>
      </c>
      <c r="M223">
        <f t="shared" si="27"/>
        <v>76277088278.375275</v>
      </c>
      <c r="N223" s="112">
        <v>14936846000</v>
      </c>
      <c r="O223" s="112">
        <v>58046727000</v>
      </c>
      <c r="P223">
        <v>0.43</v>
      </c>
    </row>
    <row r="224" spans="1:16" x14ac:dyDescent="0.15">
      <c r="A224" s="143">
        <v>20151127</v>
      </c>
      <c r="B224" s="74">
        <f t="shared" si="23"/>
        <v>4.893201798591182</v>
      </c>
      <c r="C224" s="74">
        <f t="shared" si="24"/>
        <v>1.2591407903580767</v>
      </c>
      <c r="D224" s="51">
        <f t="shared" si="25"/>
        <v>6.3421828908554578E-2</v>
      </c>
      <c r="E224" s="143">
        <v>6.35</v>
      </c>
      <c r="F224" s="143">
        <f t="shared" si="22"/>
        <v>6.7799999999999994</v>
      </c>
      <c r="H224" s="113">
        <f t="shared" si="28"/>
        <v>1276253.0612244897</v>
      </c>
      <c r="J224" s="142">
        <f t="shared" si="29"/>
        <v>13956686079.591724</v>
      </c>
      <c r="K224">
        <f t="shared" si="26"/>
        <v>88624956605.40744</v>
      </c>
      <c r="L224" s="144">
        <v>0.82469999999999999</v>
      </c>
      <c r="M224">
        <f t="shared" si="27"/>
        <v>73089001712.479507</v>
      </c>
      <c r="N224" s="112">
        <v>14936846000</v>
      </c>
      <c r="O224" s="112">
        <v>58046727000</v>
      </c>
      <c r="P224">
        <v>0.43</v>
      </c>
    </row>
    <row r="225" spans="1:16" x14ac:dyDescent="0.15">
      <c r="A225" s="143">
        <v>20151130</v>
      </c>
      <c r="B225" s="74">
        <f t="shared" si="23"/>
        <v>4.7121181789834417</v>
      </c>
      <c r="C225" s="74">
        <f t="shared" si="24"/>
        <v>1.2125435353706697</v>
      </c>
      <c r="D225" s="51">
        <f t="shared" si="25"/>
        <v>6.5749235474006115E-2</v>
      </c>
      <c r="E225" s="143">
        <v>6.11</v>
      </c>
      <c r="F225" s="143">
        <f t="shared" si="22"/>
        <v>6.54</v>
      </c>
      <c r="H225" s="113">
        <f t="shared" si="28"/>
        <v>1276253.0612244897</v>
      </c>
      <c r="J225" s="142">
        <f t="shared" si="29"/>
        <v>13957962332.652948</v>
      </c>
      <c r="K225">
        <f t="shared" si="26"/>
        <v>85283149852.509521</v>
      </c>
      <c r="L225" s="144">
        <v>0.82530000000000003</v>
      </c>
      <c r="M225">
        <f t="shared" si="27"/>
        <v>70384183573.276108</v>
      </c>
      <c r="N225" s="112">
        <v>14936846000</v>
      </c>
      <c r="O225" s="112">
        <v>58046727000</v>
      </c>
      <c r="P225">
        <v>0.43</v>
      </c>
    </row>
    <row r="226" spans="1:16" x14ac:dyDescent="0.15">
      <c r="A226" s="143">
        <v>20151201</v>
      </c>
      <c r="B226" s="74">
        <f t="shared" si="23"/>
        <v>4.859093111770477</v>
      </c>
      <c r="C226" s="74">
        <f t="shared" si="24"/>
        <v>1.2503637889897978</v>
      </c>
      <c r="D226" s="51">
        <f t="shared" si="25"/>
        <v>6.389301634472512E-2</v>
      </c>
      <c r="E226" s="143">
        <v>6.3</v>
      </c>
      <c r="F226" s="143">
        <f t="shared" si="22"/>
        <v>6.7299999999999995</v>
      </c>
      <c r="H226" s="113">
        <f t="shared" si="28"/>
        <v>1276253.0612244897</v>
      </c>
      <c r="J226" s="142">
        <f t="shared" si="29"/>
        <v>13959238585.714172</v>
      </c>
      <c r="K226">
        <f t="shared" si="26"/>
        <v>87943203089.999283</v>
      </c>
      <c r="L226" s="144">
        <v>0.82530000000000003</v>
      </c>
      <c r="M226">
        <f t="shared" si="27"/>
        <v>72579525510.176407</v>
      </c>
      <c r="N226" s="112">
        <v>14936846000</v>
      </c>
      <c r="O226" s="112">
        <v>58046727000</v>
      </c>
      <c r="P226">
        <v>0.43</v>
      </c>
    </row>
    <row r="227" spans="1:16" x14ac:dyDescent="0.15">
      <c r="A227" s="143">
        <v>20151202</v>
      </c>
      <c r="B227" s="74">
        <f t="shared" si="23"/>
        <v>4.8583597232564051</v>
      </c>
      <c r="C227" s="74">
        <f t="shared" si="24"/>
        <v>1.2501750701444982</v>
      </c>
      <c r="D227" s="51">
        <f t="shared" si="25"/>
        <v>6.389301634472512E-2</v>
      </c>
      <c r="E227" s="143">
        <v>6.3</v>
      </c>
      <c r="F227" s="143">
        <f t="shared" si="22"/>
        <v>6.7299999999999995</v>
      </c>
      <c r="H227" s="113">
        <f t="shared" si="28"/>
        <v>1276253.0612244897</v>
      </c>
      <c r="J227" s="142">
        <f t="shared" si="29"/>
        <v>13960514838.775396</v>
      </c>
      <c r="K227">
        <f t="shared" ref="K227:K247" si="30">E227*J227</f>
        <v>87951243484.284988</v>
      </c>
      <c r="L227" s="144">
        <v>0.82509999999999994</v>
      </c>
      <c r="M227">
        <f t="shared" si="27"/>
        <v>72568570998.883545</v>
      </c>
      <c r="N227" s="112">
        <v>14936846000</v>
      </c>
      <c r="O227" s="112">
        <v>58046727000</v>
      </c>
      <c r="P227">
        <v>0.43</v>
      </c>
    </row>
    <row r="228" spans="1:16" x14ac:dyDescent="0.15">
      <c r="A228" s="143">
        <v>20151203</v>
      </c>
      <c r="B228" s="74">
        <f t="shared" si="23"/>
        <v>4.6991207211371657</v>
      </c>
      <c r="C228" s="74">
        <f t="shared" si="24"/>
        <v>1.2091989708056199</v>
      </c>
      <c r="D228" s="51">
        <f t="shared" si="25"/>
        <v>6.5950920245398781E-2</v>
      </c>
      <c r="E228" s="143">
        <v>6.09</v>
      </c>
      <c r="F228" s="143">
        <f t="shared" si="22"/>
        <v>6.52</v>
      </c>
      <c r="H228" s="113">
        <f t="shared" si="28"/>
        <v>1276253.0612244897</v>
      </c>
      <c r="J228" s="142">
        <f t="shared" si="29"/>
        <v>13961791091.83662</v>
      </c>
      <c r="K228">
        <f t="shared" si="30"/>
        <v>85027307749.285019</v>
      </c>
      <c r="L228" s="144">
        <v>0.82550000000000001</v>
      </c>
      <c r="M228">
        <f t="shared" si="27"/>
        <v>70190042547.03479</v>
      </c>
      <c r="N228" s="112">
        <v>14936846000</v>
      </c>
      <c r="O228" s="112">
        <v>58046727000</v>
      </c>
      <c r="P228">
        <v>0.43</v>
      </c>
    </row>
    <row r="229" spans="1:16" x14ac:dyDescent="0.15">
      <c r="A229" s="143">
        <v>20151204</v>
      </c>
      <c r="B229" s="74">
        <f t="shared" si="23"/>
        <v>4.5132983995954312</v>
      </c>
      <c r="C229" s="74">
        <f t="shared" si="24"/>
        <v>1.1613823316309191</v>
      </c>
      <c r="D229" s="51">
        <f t="shared" si="25"/>
        <v>6.8362480127186015E-2</v>
      </c>
      <c r="E229" s="143">
        <v>5.86</v>
      </c>
      <c r="F229" s="143">
        <f t="shared" si="22"/>
        <v>6.29</v>
      </c>
      <c r="H229" s="113">
        <f t="shared" si="28"/>
        <v>1276253.0612244897</v>
      </c>
      <c r="J229" s="142">
        <f t="shared" si="29"/>
        <v>13963067344.897844</v>
      </c>
      <c r="K229">
        <f t="shared" si="30"/>
        <v>81823574641.101379</v>
      </c>
      <c r="L229" s="144">
        <v>0.82389999999999997</v>
      </c>
      <c r="M229">
        <f t="shared" si="27"/>
        <v>67414443146.803421</v>
      </c>
      <c r="N229" s="112">
        <v>14936846000</v>
      </c>
      <c r="O229" s="112">
        <v>58046727000</v>
      </c>
      <c r="P229">
        <v>0.43</v>
      </c>
    </row>
    <row r="230" spans="1:16" x14ac:dyDescent="0.15">
      <c r="A230" s="143">
        <v>20151207</v>
      </c>
      <c r="B230" s="74">
        <f t="shared" si="23"/>
        <v>4.507587379218748</v>
      </c>
      <c r="C230" s="74">
        <f t="shared" si="24"/>
        <v>1.1599127460698007</v>
      </c>
      <c r="D230" s="51">
        <f t="shared" si="25"/>
        <v>6.8580542264752797E-2</v>
      </c>
      <c r="E230" s="143">
        <v>5.84</v>
      </c>
      <c r="F230" s="143">
        <f t="shared" si="22"/>
        <v>6.27</v>
      </c>
      <c r="H230" s="113">
        <f t="shared" si="28"/>
        <v>1276253.0612244897</v>
      </c>
      <c r="J230" s="142">
        <f t="shared" si="29"/>
        <v>13964343597.959068</v>
      </c>
      <c r="K230">
        <f t="shared" si="30"/>
        <v>81551766612.080963</v>
      </c>
      <c r="L230" s="144">
        <v>0.8256</v>
      </c>
      <c r="M230">
        <f t="shared" si="27"/>
        <v>67329138514.934044</v>
      </c>
      <c r="N230" s="112">
        <v>14936846000</v>
      </c>
      <c r="O230" s="112">
        <v>58046727000</v>
      </c>
      <c r="P230">
        <v>0.43</v>
      </c>
    </row>
    <row r="231" spans="1:16" x14ac:dyDescent="0.15">
      <c r="A231" s="143">
        <v>20151208</v>
      </c>
      <c r="B231" s="74">
        <f t="shared" si="23"/>
        <v>4.4217869086252124</v>
      </c>
      <c r="C231" s="74">
        <f t="shared" si="24"/>
        <v>1.1378341813992521</v>
      </c>
      <c r="D231" s="51">
        <f t="shared" si="25"/>
        <v>6.9918699186991881E-2</v>
      </c>
      <c r="E231" s="143">
        <v>5.72</v>
      </c>
      <c r="F231" s="143">
        <f t="shared" si="22"/>
        <v>6.1499999999999995</v>
      </c>
      <c r="H231" s="113">
        <f t="shared" si="28"/>
        <v>1276253.0612244897</v>
      </c>
      <c r="J231" s="142">
        <f t="shared" si="29"/>
        <v>13965619851.020292</v>
      </c>
      <c r="K231">
        <f t="shared" si="30"/>
        <v>79883345547.836075</v>
      </c>
      <c r="L231" s="144">
        <v>0.82679999999999998</v>
      </c>
      <c r="M231">
        <f t="shared" si="27"/>
        <v>66047550098.950867</v>
      </c>
      <c r="N231" s="112">
        <v>14936846000</v>
      </c>
      <c r="O231" s="112">
        <v>58046727000</v>
      </c>
      <c r="P231">
        <v>0.43</v>
      </c>
    </row>
    <row r="232" spans="1:16" x14ac:dyDescent="0.15">
      <c r="A232" s="143">
        <v>20151209</v>
      </c>
      <c r="B232" s="74">
        <f t="shared" si="23"/>
        <v>4.4342084283508019</v>
      </c>
      <c r="C232" s="74">
        <f t="shared" si="24"/>
        <v>1.1410305429654624</v>
      </c>
      <c r="D232" s="51">
        <f t="shared" si="25"/>
        <v>6.9805194805194801E-2</v>
      </c>
      <c r="E232" s="143">
        <v>5.73</v>
      </c>
      <c r="F232" s="143">
        <f t="shared" si="22"/>
        <v>6.16</v>
      </c>
      <c r="H232" s="113">
        <f t="shared" si="28"/>
        <v>1276253.0612244897</v>
      </c>
      <c r="J232" s="142">
        <f t="shared" si="29"/>
        <v>13966896104.081516</v>
      </c>
      <c r="K232">
        <f t="shared" si="30"/>
        <v>80030314676.3871</v>
      </c>
      <c r="L232" s="144">
        <v>0.8276</v>
      </c>
      <c r="M232">
        <f t="shared" si="27"/>
        <v>66233088426.177963</v>
      </c>
      <c r="N232" s="112">
        <v>14936846000</v>
      </c>
      <c r="O232" s="112">
        <v>58046727000</v>
      </c>
      <c r="P232">
        <v>0.43</v>
      </c>
    </row>
    <row r="233" spans="1:16" x14ac:dyDescent="0.15">
      <c r="A233" s="143">
        <v>20151210</v>
      </c>
      <c r="B233" s="74">
        <f t="shared" si="23"/>
        <v>4.5883034341809124</v>
      </c>
      <c r="C233" s="74">
        <f t="shared" si="24"/>
        <v>1.18068296594279</v>
      </c>
      <c r="D233" s="51">
        <f t="shared" si="25"/>
        <v>6.7716535433070865E-2</v>
      </c>
      <c r="E233" s="143">
        <v>5.92</v>
      </c>
      <c r="F233" s="143">
        <f t="shared" si="22"/>
        <v>6.35</v>
      </c>
      <c r="H233" s="113">
        <f t="shared" si="28"/>
        <v>1276253.0612244897</v>
      </c>
      <c r="J233" s="142">
        <f t="shared" si="29"/>
        <v>13968172357.14274</v>
      </c>
      <c r="K233">
        <f t="shared" si="30"/>
        <v>82691580354.285019</v>
      </c>
      <c r="L233" s="144">
        <v>0.82879999999999998</v>
      </c>
      <c r="M233">
        <f t="shared" si="27"/>
        <v>68534781797.631424</v>
      </c>
      <c r="N233" s="112">
        <v>14936846000</v>
      </c>
      <c r="O233" s="112">
        <v>58046727000</v>
      </c>
      <c r="P233">
        <v>0.43</v>
      </c>
    </row>
    <row r="234" spans="1:16" x14ac:dyDescent="0.15">
      <c r="A234" s="143">
        <v>20151211</v>
      </c>
      <c r="B234" s="74">
        <f t="shared" si="23"/>
        <v>4.4034265877768854</v>
      </c>
      <c r="C234" s="74">
        <f t="shared" si="24"/>
        <v>1.1331096207014191</v>
      </c>
      <c r="D234" s="51">
        <f t="shared" si="25"/>
        <v>7.0491803278688522E-2</v>
      </c>
      <c r="E234" s="143">
        <v>5.67</v>
      </c>
      <c r="F234" s="143">
        <f t="shared" si="22"/>
        <v>6.1</v>
      </c>
      <c r="H234" s="113">
        <f t="shared" si="28"/>
        <v>1276253.0612244897</v>
      </c>
      <c r="J234" s="142">
        <f t="shared" si="29"/>
        <v>13969448610.203964</v>
      </c>
      <c r="K234">
        <f t="shared" si="30"/>
        <v>79206773619.856476</v>
      </c>
      <c r="L234" s="144">
        <v>0.83040000000000003</v>
      </c>
      <c r="M234">
        <f t="shared" si="27"/>
        <v>65773304813.928818</v>
      </c>
      <c r="N234" s="112">
        <v>14936846000</v>
      </c>
      <c r="O234" s="112">
        <v>58046727000</v>
      </c>
      <c r="P234">
        <v>0.43</v>
      </c>
    </row>
    <row r="235" spans="1:16" x14ac:dyDescent="0.15">
      <c r="A235" s="143">
        <v>20151214</v>
      </c>
      <c r="B235" s="74">
        <f t="shared" si="23"/>
        <v>4.3972788429889915</v>
      </c>
      <c r="C235" s="74">
        <f t="shared" si="24"/>
        <v>1.1315276552420388</v>
      </c>
      <c r="D235" s="51">
        <f t="shared" si="25"/>
        <v>7.0723684210526314E-2</v>
      </c>
      <c r="E235" s="143">
        <v>5.65</v>
      </c>
      <c r="F235" s="143">
        <f t="shared" si="22"/>
        <v>6.08</v>
      </c>
      <c r="H235" s="113">
        <f t="shared" si="28"/>
        <v>1276253.0612244897</v>
      </c>
      <c r="J235" s="142">
        <f t="shared" si="29"/>
        <v>13970724863.265188</v>
      </c>
      <c r="K235">
        <f t="shared" si="30"/>
        <v>78934595477.448318</v>
      </c>
      <c r="L235" s="144">
        <v>0.83209999999999995</v>
      </c>
      <c r="M235">
        <f t="shared" si="27"/>
        <v>65681476896.784744</v>
      </c>
      <c r="N235" s="112">
        <v>14936846000</v>
      </c>
      <c r="O235" s="112">
        <v>58046727000</v>
      </c>
      <c r="P235">
        <v>0.43</v>
      </c>
    </row>
    <row r="236" spans="1:16" x14ac:dyDescent="0.15">
      <c r="A236" s="143">
        <v>20151215</v>
      </c>
      <c r="B236" s="74">
        <f t="shared" si="23"/>
        <v>4.441396697832289</v>
      </c>
      <c r="C236" s="74">
        <f t="shared" si="24"/>
        <v>1.1428802609392505</v>
      </c>
      <c r="D236" s="51">
        <f t="shared" si="25"/>
        <v>7.01468189233279E-2</v>
      </c>
      <c r="E236" s="143">
        <v>5.7</v>
      </c>
      <c r="F236" s="143">
        <f t="shared" si="22"/>
        <v>6.13</v>
      </c>
      <c r="H236" s="113">
        <f t="shared" si="28"/>
        <v>1276253.0612244897</v>
      </c>
      <c r="J236" s="142">
        <f t="shared" si="29"/>
        <v>13972001116.326412</v>
      </c>
      <c r="K236">
        <f t="shared" si="30"/>
        <v>79640406363.060547</v>
      </c>
      <c r="L236" s="144">
        <v>0.83299999999999996</v>
      </c>
      <c r="M236">
        <f t="shared" si="27"/>
        <v>66340458500.429436</v>
      </c>
      <c r="N236" s="112">
        <v>14936846000</v>
      </c>
      <c r="O236" s="112">
        <v>58046727000</v>
      </c>
      <c r="P236">
        <v>0.43</v>
      </c>
    </row>
    <row r="237" spans="1:16" x14ac:dyDescent="0.15">
      <c r="A237" s="143">
        <v>20151216</v>
      </c>
      <c r="B237" s="74">
        <f t="shared" si="23"/>
        <v>4.4309993468853959</v>
      </c>
      <c r="C237" s="74">
        <f t="shared" si="24"/>
        <v>1.1402047676267386</v>
      </c>
      <c r="D237" s="51">
        <f t="shared" si="25"/>
        <v>7.0376432078559745E-2</v>
      </c>
      <c r="E237" s="143">
        <v>5.68</v>
      </c>
      <c r="F237" s="143">
        <f t="shared" si="22"/>
        <v>6.1099999999999994</v>
      </c>
      <c r="H237" s="113">
        <f t="shared" si="28"/>
        <v>1276253.0612244897</v>
      </c>
      <c r="J237" s="142">
        <f t="shared" si="29"/>
        <v>13973277369.387636</v>
      </c>
      <c r="K237">
        <f t="shared" si="30"/>
        <v>79368215458.121765</v>
      </c>
      <c r="L237" s="144">
        <v>0.83389999999999997</v>
      </c>
      <c r="M237">
        <f t="shared" si="27"/>
        <v>66185154870.52774</v>
      </c>
      <c r="N237" s="112">
        <v>14936846000</v>
      </c>
      <c r="O237" s="112">
        <v>58046727000</v>
      </c>
      <c r="P237">
        <v>0.43</v>
      </c>
    </row>
    <row r="238" spans="1:16" x14ac:dyDescent="0.15">
      <c r="A238" s="143">
        <v>20151217</v>
      </c>
      <c r="B238" s="74">
        <f t="shared" si="23"/>
        <v>4.6886322986473647</v>
      </c>
      <c r="C238" s="74">
        <f t="shared" si="24"/>
        <v>1.2065000425522991</v>
      </c>
      <c r="D238" s="51">
        <f t="shared" si="25"/>
        <v>6.6770186335403728E-2</v>
      </c>
      <c r="E238" s="143">
        <v>6.01</v>
      </c>
      <c r="F238" s="143">
        <f t="shared" si="22"/>
        <v>6.4399999999999995</v>
      </c>
      <c r="G238" s="141">
        <v>27446000</v>
      </c>
      <c r="H238" s="113">
        <f t="shared" si="28"/>
        <v>1276253.0612244897</v>
      </c>
      <c r="I238" s="141"/>
      <c r="J238" s="142">
        <f t="shared" si="29"/>
        <v>13947107622.44886</v>
      </c>
      <c r="K238">
        <f t="shared" si="30"/>
        <v>83822116810.917648</v>
      </c>
      <c r="L238" s="144">
        <v>0.83550000000000002</v>
      </c>
      <c r="M238">
        <f t="shared" si="27"/>
        <v>70033378595.521698</v>
      </c>
      <c r="N238" s="112">
        <v>14936846000</v>
      </c>
      <c r="O238" s="112">
        <v>58046727000</v>
      </c>
      <c r="P238">
        <v>0.43</v>
      </c>
    </row>
    <row r="239" spans="1:16" x14ac:dyDescent="0.15">
      <c r="A239" s="143">
        <v>20151218</v>
      </c>
      <c r="B239" s="74">
        <f t="shared" si="23"/>
        <v>4.8329673388855685</v>
      </c>
      <c r="C239" s="74">
        <f t="shared" si="24"/>
        <v>1.2436409870958538</v>
      </c>
      <c r="D239" s="51">
        <f t="shared" si="25"/>
        <v>6.4954682779456194E-2</v>
      </c>
      <c r="E239" s="143">
        <v>6.19</v>
      </c>
      <c r="F239" s="143">
        <f t="shared" si="22"/>
        <v>6.62</v>
      </c>
      <c r="H239" s="113">
        <f t="shared" si="28"/>
        <v>1276253.0612244897</v>
      </c>
      <c r="J239" s="142">
        <f t="shared" si="29"/>
        <v>13948383875.510084</v>
      </c>
      <c r="K239">
        <f t="shared" si="30"/>
        <v>86340496189.407425</v>
      </c>
      <c r="L239" s="144">
        <v>0.83609999999999995</v>
      </c>
      <c r="M239">
        <f t="shared" si="27"/>
        <v>72189288863.963547</v>
      </c>
      <c r="N239" s="112">
        <v>14936846000</v>
      </c>
      <c r="O239" s="112">
        <v>58046727000</v>
      </c>
      <c r="P239">
        <v>0.43</v>
      </c>
    </row>
    <row r="240" spans="1:16" x14ac:dyDescent="0.15">
      <c r="A240" s="143">
        <v>20151221</v>
      </c>
      <c r="B240" s="74">
        <f t="shared" si="23"/>
        <v>4.8287848279615959</v>
      </c>
      <c r="C240" s="74">
        <f t="shared" si="24"/>
        <v>1.2425647244916815</v>
      </c>
      <c r="D240" s="51">
        <f t="shared" si="25"/>
        <v>6.4954682779456194E-2</v>
      </c>
      <c r="E240" s="143">
        <v>6.19</v>
      </c>
      <c r="F240" s="143">
        <f t="shared" si="22"/>
        <v>6.62</v>
      </c>
      <c r="H240" s="113">
        <f t="shared" si="28"/>
        <v>1276253.0612244897</v>
      </c>
      <c r="J240" s="142">
        <f t="shared" si="29"/>
        <v>13949660128.571308</v>
      </c>
      <c r="K240">
        <f t="shared" si="30"/>
        <v>86348396195.8564</v>
      </c>
      <c r="L240" s="144">
        <v>0.83530000000000004</v>
      </c>
      <c r="M240">
        <f t="shared" si="27"/>
        <v>72126815342.398849</v>
      </c>
      <c r="N240" s="112">
        <v>14936846000</v>
      </c>
      <c r="O240" s="112">
        <v>58046727000</v>
      </c>
      <c r="P240">
        <v>0.43</v>
      </c>
    </row>
    <row r="241" spans="1:16" x14ac:dyDescent="0.15">
      <c r="A241" s="143">
        <v>20151222</v>
      </c>
      <c r="B241" s="74">
        <f t="shared" si="23"/>
        <v>4.8868527996274853</v>
      </c>
      <c r="C241" s="74">
        <f t="shared" si="24"/>
        <v>1.2575070372650745</v>
      </c>
      <c r="D241" s="51">
        <f t="shared" si="25"/>
        <v>6.4179104477611951E-2</v>
      </c>
      <c r="E241" s="143">
        <v>6.27</v>
      </c>
      <c r="F241" s="143">
        <f t="shared" ref="F241:F247" si="31">E241+0.43</f>
        <v>6.6999999999999993</v>
      </c>
      <c r="G241" s="141">
        <v>11984000</v>
      </c>
      <c r="H241" s="113">
        <f t="shared" si="28"/>
        <v>1276253.0612244897</v>
      </c>
      <c r="I241" s="141"/>
      <c r="J241" s="142">
        <f t="shared" si="29"/>
        <v>13938952381.632532</v>
      </c>
      <c r="K241">
        <f t="shared" si="30"/>
        <v>87397231432.835968</v>
      </c>
      <c r="L241" s="144">
        <v>0.83520000000000005</v>
      </c>
      <c r="M241">
        <f t="shared" si="27"/>
        <v>72994167692.704605</v>
      </c>
      <c r="N241" s="112">
        <v>14936846000</v>
      </c>
      <c r="O241" s="112">
        <v>58046727000</v>
      </c>
      <c r="P241">
        <v>0.43</v>
      </c>
    </row>
    <row r="242" spans="1:16" x14ac:dyDescent="0.15">
      <c r="A242" s="143">
        <v>20151223</v>
      </c>
      <c r="B242" s="74">
        <f t="shared" si="23"/>
        <v>4.9328871342789231</v>
      </c>
      <c r="C242" s="74">
        <f t="shared" si="24"/>
        <v>1.269352800203629</v>
      </c>
      <c r="D242" s="51">
        <f t="shared" si="25"/>
        <v>6.3609467455621307E-2</v>
      </c>
      <c r="E242" s="143">
        <v>6.33</v>
      </c>
      <c r="F242" s="143">
        <f t="shared" si="31"/>
        <v>6.76</v>
      </c>
      <c r="H242" s="113">
        <f t="shared" si="28"/>
        <v>1276253.0612244897</v>
      </c>
      <c r="J242" s="142">
        <f t="shared" si="29"/>
        <v>13940228634.693756</v>
      </c>
      <c r="K242">
        <f t="shared" si="30"/>
        <v>88241647257.611481</v>
      </c>
      <c r="L242" s="144">
        <v>0.83499999999999996</v>
      </c>
      <c r="M242">
        <f t="shared" si="27"/>
        <v>73681775460.105591</v>
      </c>
      <c r="N242" s="112">
        <v>14936846000</v>
      </c>
      <c r="O242" s="112">
        <v>58046727000</v>
      </c>
      <c r="P242">
        <v>0.43</v>
      </c>
    </row>
    <row r="243" spans="1:16" x14ac:dyDescent="0.15">
      <c r="A243" s="143">
        <v>20151224</v>
      </c>
      <c r="B243" s="74">
        <f t="shared" si="23"/>
        <v>5.0606512746851209</v>
      </c>
      <c r="C243" s="74">
        <f t="shared" si="24"/>
        <v>1.302229645948433</v>
      </c>
      <c r="D243" s="51">
        <f t="shared" si="25"/>
        <v>6.2049062049062048E-2</v>
      </c>
      <c r="E243" s="143">
        <v>6.5</v>
      </c>
      <c r="F243" s="143">
        <f t="shared" si="31"/>
        <v>6.93</v>
      </c>
      <c r="G243" s="141">
        <v>22586000</v>
      </c>
      <c r="H243" s="113">
        <f t="shared" si="28"/>
        <v>1276253.0612244897</v>
      </c>
      <c r="I243" s="141"/>
      <c r="J243" s="142">
        <f t="shared" si="29"/>
        <v>13918918887.75498</v>
      </c>
      <c r="K243">
        <f t="shared" si="30"/>
        <v>90472972770.407364</v>
      </c>
      <c r="L243" s="144">
        <v>0.83550000000000002</v>
      </c>
      <c r="M243">
        <f t="shared" si="27"/>
        <v>75590168749.675354</v>
      </c>
      <c r="N243" s="112">
        <v>14936846000</v>
      </c>
      <c r="O243" s="112">
        <v>58046727000</v>
      </c>
      <c r="P243">
        <v>0.43</v>
      </c>
    </row>
    <row r="244" spans="1:16" x14ac:dyDescent="0.15">
      <c r="A244" s="143">
        <v>20151228</v>
      </c>
      <c r="B244" s="74">
        <f t="shared" si="23"/>
        <v>4.9125869504328348</v>
      </c>
      <c r="C244" s="74">
        <f t="shared" si="24"/>
        <v>1.2641290651964732</v>
      </c>
      <c r="D244" s="51">
        <f t="shared" si="25"/>
        <v>6.3798219584569743E-2</v>
      </c>
      <c r="E244" s="143">
        <v>6.31</v>
      </c>
      <c r="F244" s="143">
        <f t="shared" si="31"/>
        <v>6.7399999999999993</v>
      </c>
      <c r="H244" s="113">
        <f t="shared" si="28"/>
        <v>1276253.0612244897</v>
      </c>
      <c r="J244" s="142">
        <f t="shared" si="29"/>
        <v>13920195140.816204</v>
      </c>
      <c r="K244">
        <f t="shared" si="30"/>
        <v>87836431338.550247</v>
      </c>
      <c r="L244" s="144">
        <v>0.83540000000000003</v>
      </c>
      <c r="M244">
        <f t="shared" si="27"/>
        <v>73378554740.224884</v>
      </c>
      <c r="N244" s="112">
        <v>14936846000</v>
      </c>
      <c r="O244" s="112">
        <v>58046727000</v>
      </c>
      <c r="P244">
        <v>0.43</v>
      </c>
    </row>
    <row r="245" spans="1:16" x14ac:dyDescent="0.15">
      <c r="A245" s="143">
        <v>20151229</v>
      </c>
      <c r="B245" s="74">
        <f t="shared" si="23"/>
        <v>5.1417751728134391</v>
      </c>
      <c r="C245" s="74">
        <f t="shared" si="24"/>
        <v>1.3231048138672441</v>
      </c>
      <c r="D245" s="51">
        <f t="shared" si="25"/>
        <v>6.1166429587482224E-2</v>
      </c>
      <c r="E245" s="143">
        <v>6.6</v>
      </c>
      <c r="F245" s="143">
        <f t="shared" si="31"/>
        <v>7.0299999999999994</v>
      </c>
      <c r="G245" s="141">
        <v>17000000</v>
      </c>
      <c r="H245" s="113">
        <f t="shared" si="28"/>
        <v>1276253.0612244897</v>
      </c>
      <c r="I245" s="141"/>
      <c r="J245" s="142">
        <f t="shared" si="29"/>
        <v>13904471393.877428</v>
      </c>
      <c r="K245">
        <f t="shared" si="30"/>
        <v>91769511199.591019</v>
      </c>
      <c r="L245" s="144">
        <v>0.83689999999999998</v>
      </c>
      <c r="M245">
        <f t="shared" si="27"/>
        <v>76801903922.937729</v>
      </c>
      <c r="N245" s="112">
        <v>14936846000</v>
      </c>
      <c r="O245" s="112">
        <v>58046727000</v>
      </c>
      <c r="P245">
        <v>0.43</v>
      </c>
    </row>
    <row r="246" spans="1:16" x14ac:dyDescent="0.15">
      <c r="A246" s="143">
        <v>20151230</v>
      </c>
      <c r="B246" s="74">
        <f t="shared" si="23"/>
        <v>5.2139164105346776</v>
      </c>
      <c r="C246" s="74">
        <f t="shared" si="24"/>
        <v>1.3416685230336802</v>
      </c>
      <c r="D246" s="51">
        <f t="shared" si="25"/>
        <v>6.0139860139860141E-2</v>
      </c>
      <c r="E246" s="143">
        <v>6.72</v>
      </c>
      <c r="F246" s="143">
        <f t="shared" si="31"/>
        <v>7.1499999999999995</v>
      </c>
      <c r="G246" s="141">
        <v>64584000</v>
      </c>
      <c r="H246" s="113">
        <f t="shared" si="28"/>
        <v>1276253.0612244897</v>
      </c>
      <c r="I246" s="141"/>
      <c r="J246" s="142">
        <f t="shared" si="29"/>
        <v>13841163646.938652</v>
      </c>
      <c r="K246">
        <f t="shared" si="30"/>
        <v>93012619707.427734</v>
      </c>
      <c r="L246" s="144">
        <v>0.83730000000000004</v>
      </c>
      <c r="M246">
        <f t="shared" si="27"/>
        <v>77879466481.029251</v>
      </c>
      <c r="N246" s="112">
        <v>14936846000</v>
      </c>
      <c r="O246" s="112">
        <v>58046727000</v>
      </c>
      <c r="P246">
        <v>0.43</v>
      </c>
    </row>
    <row r="247" spans="1:16" x14ac:dyDescent="0.15">
      <c r="A247" s="143">
        <v>20151231</v>
      </c>
      <c r="B247" s="74">
        <f t="shared" si="23"/>
        <v>5.2783173615701529</v>
      </c>
      <c r="C247" s="74">
        <f t="shared" si="24"/>
        <v>1.358240466665755</v>
      </c>
      <c r="D247" s="51">
        <f t="shared" si="25"/>
        <v>5.9310344827586209E-2</v>
      </c>
      <c r="E247" s="143">
        <v>6.82</v>
      </c>
      <c r="F247" s="143">
        <f t="shared" si="31"/>
        <v>7.25</v>
      </c>
      <c r="G247" s="141">
        <v>44010000</v>
      </c>
      <c r="H247" s="113">
        <f t="shared" si="28"/>
        <v>1276253.0612244897</v>
      </c>
      <c r="I247" s="141"/>
      <c r="J247" s="142">
        <f t="shared" si="29"/>
        <v>13798429899.999876</v>
      </c>
      <c r="K247">
        <f t="shared" si="30"/>
        <v>94105291917.999161</v>
      </c>
      <c r="L247" s="144">
        <v>0.83779999999999999</v>
      </c>
      <c r="M247">
        <f t="shared" si="27"/>
        <v>78841413568.899689</v>
      </c>
      <c r="N247" s="112">
        <v>14936846000</v>
      </c>
      <c r="O247" s="112">
        <v>58046727000</v>
      </c>
      <c r="P247">
        <v>0.43</v>
      </c>
    </row>
    <row r="248" spans="1:16" x14ac:dyDescent="0.2">
      <c r="E248" s="146">
        <f>MEDIAN(B2:B247)</f>
        <v>4.3937090913887591</v>
      </c>
      <c r="F248" s="146"/>
      <c r="G248" s="146">
        <f>MEDIAN(C2:C247)</f>
        <v>1.0904152764739605</v>
      </c>
      <c r="H248" s="147">
        <f>MEDIAN(D2:D247)</f>
        <v>8.293161038825779E-2</v>
      </c>
      <c r="J248" s="142"/>
    </row>
    <row r="249" spans="1:16" x14ac:dyDescent="0.2">
      <c r="E249" s="74">
        <f>MIN(B2:B247)</f>
        <v>2.741099727931275</v>
      </c>
      <c r="F249" s="74"/>
      <c r="G249" s="74">
        <f>MIN(C2:C247)</f>
        <v>0.80210628032134845</v>
      </c>
      <c r="H249" s="51">
        <f>MIN(D2:D247)</f>
        <v>5.4430379746835442E-2</v>
      </c>
    </row>
    <row r="250" spans="1:16" x14ac:dyDescent="0.2">
      <c r="E250" s="74">
        <f>MAX(B2:B247)</f>
        <v>7.266161333149558</v>
      </c>
      <c r="F250" s="74"/>
      <c r="G250" s="74">
        <f>MAX(C2:C247)</f>
        <v>1.7915386733401881</v>
      </c>
      <c r="H250" s="51">
        <f>MAX(D2:D247)</f>
        <v>0.13479623824451412</v>
      </c>
    </row>
  </sheetData>
  <sortState ref="A2:B185">
    <sortCondition ref="A2"/>
  </sortState>
  <phoneticPr fontId="4" type="noConversion"/>
  <pageMargins left="0.7" right="0.7" top="0.75" bottom="0.75" header="0.3" footer="0.3"/>
  <pageSetup paperSize="9"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
  <sheetViews>
    <sheetView workbookViewId="0">
      <selection activeCell="C23" sqref="C23"/>
    </sheetView>
  </sheetViews>
  <sheetFormatPr baseColWidth="10" defaultRowHeight="15" x14ac:dyDescent="0.2"/>
  <cols>
    <col min="2" max="2" width="28" bestFit="1" customWidth="1"/>
    <col min="3" max="3" width="26.33203125" bestFit="1" customWidth="1"/>
    <col min="5" max="5" width="15.83203125" bestFit="1" customWidth="1"/>
    <col min="9" max="9" width="14.5" bestFit="1" customWidth="1"/>
  </cols>
  <sheetData>
    <row r="1" spans="1:24" ht="17" x14ac:dyDescent="0.2">
      <c r="A1" s="20"/>
      <c r="B1" t="s">
        <v>348</v>
      </c>
      <c r="C1" t="s">
        <v>349</v>
      </c>
      <c r="D1" t="s">
        <v>28</v>
      </c>
      <c r="H1" t="s">
        <v>203</v>
      </c>
      <c r="I1" t="s">
        <v>204</v>
      </c>
      <c r="L1" s="121"/>
      <c r="M1" s="121" t="s">
        <v>205</v>
      </c>
      <c r="N1" s="121" t="s">
        <v>206</v>
      </c>
      <c r="O1" s="121" t="s">
        <v>207</v>
      </c>
      <c r="P1" s="121" t="s">
        <v>208</v>
      </c>
      <c r="Q1" s="121" t="s">
        <v>209</v>
      </c>
      <c r="R1" s="121" t="s">
        <v>210</v>
      </c>
      <c r="S1" s="121" t="s">
        <v>211</v>
      </c>
      <c r="T1" s="121" t="s">
        <v>212</v>
      </c>
      <c r="U1" s="121" t="s">
        <v>213</v>
      </c>
      <c r="V1" s="121" t="s">
        <v>214</v>
      </c>
      <c r="W1" s="121" t="s">
        <v>215</v>
      </c>
      <c r="X1" s="121" t="s">
        <v>216</v>
      </c>
    </row>
    <row r="2" spans="1:24" ht="17" x14ac:dyDescent="0.2">
      <c r="A2">
        <v>200803</v>
      </c>
      <c r="B2">
        <v>4688</v>
      </c>
      <c r="C2">
        <f>B2</f>
        <v>4688</v>
      </c>
      <c r="H2">
        <v>2004</v>
      </c>
      <c r="I2">
        <v>3323</v>
      </c>
      <c r="L2" s="121" t="s">
        <v>217</v>
      </c>
      <c r="M2" s="121">
        <v>14990</v>
      </c>
      <c r="N2" s="121">
        <v>15616</v>
      </c>
      <c r="O2" s="121">
        <v>15351</v>
      </c>
      <c r="P2" s="121"/>
      <c r="Q2" s="121"/>
      <c r="R2" s="121"/>
      <c r="S2" s="121"/>
      <c r="T2" s="121"/>
      <c r="U2" s="121"/>
      <c r="V2" s="121"/>
      <c r="W2" s="121"/>
      <c r="X2" s="121"/>
    </row>
    <row r="3" spans="1:24" ht="17" x14ac:dyDescent="0.2">
      <c r="A3">
        <v>200804</v>
      </c>
      <c r="B3">
        <v>6952</v>
      </c>
      <c r="C3">
        <f>B3-B2</f>
        <v>2264</v>
      </c>
      <c r="H3">
        <v>2005</v>
      </c>
      <c r="I3">
        <v>3889</v>
      </c>
      <c r="L3" s="121" t="s">
        <v>218</v>
      </c>
      <c r="M3" s="121">
        <v>13139</v>
      </c>
      <c r="N3" s="121">
        <v>13084</v>
      </c>
      <c r="O3" s="121">
        <v>13417</v>
      </c>
      <c r="P3" s="121">
        <v>13982</v>
      </c>
      <c r="Q3" s="121">
        <v>14040</v>
      </c>
      <c r="R3" s="121">
        <v>14217</v>
      </c>
      <c r="S3" s="121">
        <v>14090</v>
      </c>
      <c r="T3" s="121">
        <v>14238</v>
      </c>
      <c r="U3" s="121">
        <v>14205</v>
      </c>
      <c r="V3" s="121">
        <v>14443</v>
      </c>
      <c r="W3" s="121">
        <v>14969</v>
      </c>
      <c r="X3" s="121">
        <v>14683</v>
      </c>
    </row>
    <row r="4" spans="1:24" ht="17" x14ac:dyDescent="0.2">
      <c r="A4">
        <v>200805</v>
      </c>
      <c r="B4">
        <v>9519</v>
      </c>
      <c r="C4">
        <f t="shared" ref="C4:C11" si="0">B4-B3</f>
        <v>2567</v>
      </c>
      <c r="H4">
        <v>2006</v>
      </c>
      <c r="I4">
        <v>3982</v>
      </c>
      <c r="L4" s="121" t="s">
        <v>219</v>
      </c>
      <c r="M4" s="121">
        <v>11561</v>
      </c>
      <c r="N4" s="121">
        <v>11390</v>
      </c>
      <c r="O4" s="121">
        <v>11163</v>
      </c>
      <c r="P4" s="121">
        <v>11604</v>
      </c>
      <c r="Q4" s="121">
        <v>10454</v>
      </c>
      <c r="R4" s="121">
        <v>11563</v>
      </c>
      <c r="S4" s="121">
        <v>11812</v>
      </c>
      <c r="T4" s="121">
        <v>11922</v>
      </c>
      <c r="U4" s="121">
        <v>12366</v>
      </c>
      <c r="V4" s="121">
        <v>12672</v>
      </c>
      <c r="W4" s="121">
        <v>13052</v>
      </c>
      <c r="X4" s="121">
        <v>13112</v>
      </c>
    </row>
    <row r="5" spans="1:24" ht="17" x14ac:dyDescent="0.2">
      <c r="A5">
        <v>200806</v>
      </c>
      <c r="B5">
        <v>13196</v>
      </c>
      <c r="C5">
        <f t="shared" si="0"/>
        <v>3677</v>
      </c>
      <c r="H5">
        <v>2007</v>
      </c>
      <c r="I5">
        <v>4368</v>
      </c>
      <c r="L5" s="121" t="s">
        <v>220</v>
      </c>
      <c r="M5" s="121">
        <v>12206</v>
      </c>
      <c r="N5" s="121">
        <v>12436</v>
      </c>
      <c r="O5" s="121">
        <v>12585</v>
      </c>
      <c r="P5" s="121">
        <v>12583</v>
      </c>
      <c r="Q5" s="121">
        <v>12878</v>
      </c>
      <c r="R5" s="121">
        <v>12989</v>
      </c>
      <c r="S5" s="121">
        <v>13062</v>
      </c>
      <c r="T5" s="121">
        <v>13063</v>
      </c>
      <c r="U5" s="121">
        <v>13022</v>
      </c>
      <c r="V5" s="121">
        <v>13090</v>
      </c>
      <c r="W5" s="121">
        <v>12547</v>
      </c>
      <c r="X5" s="121">
        <v>12187</v>
      </c>
    </row>
    <row r="6" spans="1:24" ht="17" x14ac:dyDescent="0.2">
      <c r="A6">
        <v>200807</v>
      </c>
      <c r="B6">
        <v>15884</v>
      </c>
      <c r="C6">
        <f t="shared" si="0"/>
        <v>2688</v>
      </c>
      <c r="H6">
        <v>2008</v>
      </c>
      <c r="I6">
        <v>5041</v>
      </c>
      <c r="L6" s="121" t="s">
        <v>221</v>
      </c>
      <c r="M6" s="121">
        <v>10701</v>
      </c>
      <c r="N6" s="121">
        <v>10536</v>
      </c>
      <c r="O6" s="121">
        <v>10587</v>
      </c>
      <c r="P6" s="121">
        <v>10755</v>
      </c>
      <c r="Q6" s="121">
        <v>10616</v>
      </c>
      <c r="R6" s="121">
        <v>10696</v>
      </c>
      <c r="S6" s="121">
        <v>10860</v>
      </c>
      <c r="T6" s="121">
        <v>10831</v>
      </c>
      <c r="U6" s="121">
        <v>11344</v>
      </c>
      <c r="V6" s="121">
        <v>11816</v>
      </c>
      <c r="W6" s="121">
        <v>11494</v>
      </c>
      <c r="X6" s="121">
        <v>11821</v>
      </c>
    </row>
    <row r="7" spans="1:24" ht="17" x14ac:dyDescent="0.2">
      <c r="A7">
        <v>200808</v>
      </c>
      <c r="B7">
        <v>18430</v>
      </c>
      <c r="C7">
        <f t="shared" si="0"/>
        <v>2546</v>
      </c>
      <c r="H7">
        <v>2009</v>
      </c>
      <c r="I7">
        <v>5059</v>
      </c>
      <c r="L7" s="121" t="s">
        <v>222</v>
      </c>
      <c r="M7" s="121">
        <v>10253</v>
      </c>
      <c r="N7" s="121">
        <v>10566</v>
      </c>
      <c r="O7" s="121">
        <v>11072</v>
      </c>
      <c r="P7" s="121">
        <v>10908</v>
      </c>
      <c r="Q7" s="121">
        <v>10401</v>
      </c>
      <c r="R7" s="121">
        <v>10579</v>
      </c>
      <c r="S7" s="121">
        <v>10529</v>
      </c>
      <c r="T7" s="121">
        <v>10758</v>
      </c>
      <c r="U7" s="121">
        <v>10838</v>
      </c>
      <c r="V7" s="121">
        <v>10330</v>
      </c>
      <c r="W7" s="121">
        <v>10470</v>
      </c>
      <c r="X7" s="121">
        <v>10470</v>
      </c>
    </row>
    <row r="8" spans="1:24" ht="17" x14ac:dyDescent="0.2">
      <c r="A8">
        <v>200809</v>
      </c>
      <c r="B8">
        <v>21278</v>
      </c>
      <c r="C8">
        <f t="shared" si="0"/>
        <v>2848</v>
      </c>
      <c r="H8">
        <v>2010</v>
      </c>
      <c r="I8">
        <v>6053</v>
      </c>
      <c r="L8" s="121" t="s">
        <v>223</v>
      </c>
      <c r="M8" s="121">
        <v>8405</v>
      </c>
      <c r="N8" s="121">
        <v>8291</v>
      </c>
      <c r="O8" s="121">
        <v>8692</v>
      </c>
      <c r="P8" s="121">
        <v>9170</v>
      </c>
      <c r="Q8" s="121">
        <v>9274</v>
      </c>
      <c r="R8" s="121">
        <v>9296</v>
      </c>
      <c r="S8" s="121">
        <v>9266</v>
      </c>
      <c r="T8" s="121">
        <v>9468</v>
      </c>
      <c r="U8" s="121">
        <v>9647</v>
      </c>
      <c r="V8" s="121">
        <v>10149</v>
      </c>
      <c r="W8" s="121">
        <v>10185</v>
      </c>
      <c r="X8" s="121">
        <v>10055</v>
      </c>
    </row>
    <row r="9" spans="1:24" ht="17" x14ac:dyDescent="0.15">
      <c r="A9">
        <v>200810</v>
      </c>
      <c r="B9">
        <v>23918</v>
      </c>
      <c r="C9">
        <f t="shared" si="0"/>
        <v>2640</v>
      </c>
      <c r="D9" s="144"/>
      <c r="E9" s="145"/>
      <c r="H9">
        <v>2011</v>
      </c>
      <c r="I9">
        <v>7201</v>
      </c>
      <c r="L9" s="121" t="s">
        <v>224</v>
      </c>
      <c r="M9" s="121"/>
      <c r="N9" s="121"/>
      <c r="O9" s="121"/>
      <c r="P9" s="121"/>
      <c r="Q9" s="121"/>
      <c r="R9" s="121">
        <v>8732</v>
      </c>
      <c r="S9" s="121">
        <v>8913</v>
      </c>
      <c r="T9" s="121">
        <v>8445</v>
      </c>
      <c r="U9" s="121">
        <v>8426</v>
      </c>
      <c r="V9" s="121">
        <v>8414</v>
      </c>
      <c r="W9" s="121">
        <v>8543</v>
      </c>
      <c r="X9" s="121">
        <v>8139</v>
      </c>
    </row>
    <row r="10" spans="1:24" x14ac:dyDescent="0.2">
      <c r="A10">
        <v>200811</v>
      </c>
      <c r="B10">
        <v>26546</v>
      </c>
      <c r="C10">
        <f t="shared" si="0"/>
        <v>2628</v>
      </c>
      <c r="H10">
        <v>2012</v>
      </c>
      <c r="I10">
        <v>7900</v>
      </c>
    </row>
    <row r="11" spans="1:24" x14ac:dyDescent="0.2">
      <c r="A11">
        <v>200812</v>
      </c>
      <c r="B11">
        <v>30580</v>
      </c>
      <c r="C11">
        <f t="shared" si="0"/>
        <v>4034</v>
      </c>
      <c r="H11">
        <v>2013</v>
      </c>
      <c r="I11">
        <v>9183</v>
      </c>
    </row>
    <row r="12" spans="1:24" x14ac:dyDescent="0.2">
      <c r="A12">
        <v>200902</v>
      </c>
      <c r="B12">
        <v>2398</v>
      </c>
      <c r="C12">
        <f>B12</f>
        <v>2398</v>
      </c>
      <c r="H12">
        <v>2014</v>
      </c>
    </row>
    <row r="13" spans="1:24" x14ac:dyDescent="0.2">
      <c r="A13">
        <v>200903</v>
      </c>
      <c r="B13">
        <v>4880</v>
      </c>
      <c r="C13">
        <f>B13-B12</f>
        <v>2482</v>
      </c>
      <c r="D13" s="51"/>
      <c r="H13">
        <v>2015</v>
      </c>
    </row>
    <row r="14" spans="1:24" x14ac:dyDescent="0.2">
      <c r="A14">
        <v>200904</v>
      </c>
      <c r="B14">
        <v>7290</v>
      </c>
      <c r="C14">
        <f t="shared" ref="C14:C21" si="1">B14-B13</f>
        <v>2410</v>
      </c>
      <c r="D14" s="51">
        <f t="shared" ref="D14:D27" si="2">C14/C3-1</f>
        <v>6.4487632508833936E-2</v>
      </c>
      <c r="F14">
        <f>SUM(C4:C14)</f>
        <v>30918</v>
      </c>
      <c r="H14">
        <v>2017</v>
      </c>
    </row>
    <row r="15" spans="1:24" x14ac:dyDescent="0.2">
      <c r="A15">
        <v>200905</v>
      </c>
      <c r="B15">
        <v>10165</v>
      </c>
      <c r="C15">
        <f t="shared" si="1"/>
        <v>2875</v>
      </c>
      <c r="D15" s="51">
        <f t="shared" si="2"/>
        <v>0.11998441760810286</v>
      </c>
    </row>
    <row r="16" spans="1:24" x14ac:dyDescent="0.2">
      <c r="A16">
        <v>200906</v>
      </c>
      <c r="B16">
        <v>14505</v>
      </c>
      <c r="C16">
        <f t="shared" si="1"/>
        <v>4340</v>
      </c>
      <c r="D16" s="51">
        <f t="shared" si="2"/>
        <v>0.18031003535490897</v>
      </c>
    </row>
    <row r="17" spans="1:11" x14ac:dyDescent="0.2">
      <c r="A17">
        <v>200907</v>
      </c>
      <c r="B17">
        <v>17720</v>
      </c>
      <c r="C17">
        <f t="shared" si="1"/>
        <v>3215</v>
      </c>
      <c r="D17" s="51">
        <f t="shared" si="2"/>
        <v>0.19605654761904767</v>
      </c>
    </row>
    <row r="18" spans="1:11" x14ac:dyDescent="0.2">
      <c r="A18">
        <v>200908</v>
      </c>
      <c r="B18">
        <v>21147</v>
      </c>
      <c r="C18">
        <f t="shared" si="1"/>
        <v>3427</v>
      </c>
      <c r="D18" s="51">
        <f t="shared" si="2"/>
        <v>0.34603299293008649</v>
      </c>
    </row>
    <row r="19" spans="1:11" x14ac:dyDescent="0.2">
      <c r="A19">
        <v>200909</v>
      </c>
      <c r="B19">
        <v>25050</v>
      </c>
      <c r="C19">
        <f t="shared" si="1"/>
        <v>3903</v>
      </c>
      <c r="D19" s="51">
        <f t="shared" si="2"/>
        <v>0.370435393258427</v>
      </c>
    </row>
    <row r="20" spans="1:11" x14ac:dyDescent="0.2">
      <c r="A20">
        <v>200910</v>
      </c>
      <c r="B20">
        <v>28440</v>
      </c>
      <c r="C20">
        <f t="shared" si="1"/>
        <v>3390</v>
      </c>
      <c r="D20" s="51">
        <f t="shared" si="2"/>
        <v>0.28409090909090917</v>
      </c>
    </row>
    <row r="21" spans="1:11" x14ac:dyDescent="0.2">
      <c r="A21">
        <v>200911</v>
      </c>
      <c r="B21">
        <v>31271</v>
      </c>
      <c r="C21">
        <f t="shared" si="1"/>
        <v>2831</v>
      </c>
      <c r="D21" s="51">
        <f t="shared" si="2"/>
        <v>7.7245053272450459E-2</v>
      </c>
      <c r="G21" t="s">
        <v>388</v>
      </c>
      <c r="H21" t="s">
        <v>384</v>
      </c>
      <c r="I21" t="s">
        <v>385</v>
      </c>
      <c r="J21" t="s">
        <v>386</v>
      </c>
      <c r="K21" t="s">
        <v>387</v>
      </c>
    </row>
    <row r="22" spans="1:11" x14ac:dyDescent="0.2">
      <c r="A22">
        <v>200912</v>
      </c>
      <c r="B22">
        <v>36232</v>
      </c>
      <c r="C22">
        <f>B22-B21</f>
        <v>4961</v>
      </c>
      <c r="D22" s="51">
        <f t="shared" si="2"/>
        <v>0.22979672781358462</v>
      </c>
      <c r="G22" s="84" t="s">
        <v>380</v>
      </c>
      <c r="H22" s="156">
        <v>1.08</v>
      </c>
      <c r="I22" s="157">
        <v>0.33600000000000002</v>
      </c>
      <c r="J22" s="156">
        <v>30267</v>
      </c>
      <c r="K22" s="157">
        <v>0.20599999999999999</v>
      </c>
    </row>
    <row r="23" spans="1:11" x14ac:dyDescent="0.2">
      <c r="A23">
        <v>201002</v>
      </c>
      <c r="B23">
        <v>3144</v>
      </c>
      <c r="C23">
        <f>B23</f>
        <v>3144</v>
      </c>
      <c r="D23" s="51">
        <f t="shared" si="2"/>
        <v>0.31109257714762295</v>
      </c>
      <c r="G23" s="84" t="s">
        <v>381</v>
      </c>
      <c r="H23" s="156">
        <v>0.34</v>
      </c>
      <c r="I23" s="157">
        <v>0.26700000000000002</v>
      </c>
      <c r="J23" s="156">
        <v>5890</v>
      </c>
      <c r="K23" s="156" t="s">
        <v>382</v>
      </c>
    </row>
    <row r="24" spans="1:11" x14ac:dyDescent="0.2">
      <c r="A24">
        <v>201003</v>
      </c>
      <c r="B24">
        <v>6594</v>
      </c>
      <c r="C24">
        <f>B24-B23</f>
        <v>3450</v>
      </c>
      <c r="D24" s="51">
        <f>C24/C13-1</f>
        <v>0.39000805801772764</v>
      </c>
      <c r="G24" s="84" t="s">
        <v>383</v>
      </c>
      <c r="H24" s="156">
        <v>1.91</v>
      </c>
      <c r="I24" s="157">
        <v>0.13900000000000001</v>
      </c>
      <c r="J24" s="156">
        <v>12711</v>
      </c>
      <c r="K24" s="157">
        <v>0.14099999999999999</v>
      </c>
    </row>
    <row r="25" spans="1:11" x14ac:dyDescent="0.2">
      <c r="A25">
        <v>201004</v>
      </c>
      <c r="B25">
        <v>9932</v>
      </c>
      <c r="C25">
        <f>B25-B24</f>
        <v>3338</v>
      </c>
      <c r="D25" s="51">
        <f t="shared" si="2"/>
        <v>0.38506224066390038</v>
      </c>
    </row>
    <row r="26" spans="1:11" x14ac:dyDescent="0.2">
      <c r="A26">
        <v>201005</v>
      </c>
      <c r="B26">
        <v>13917</v>
      </c>
      <c r="C26">
        <f>B26-B25</f>
        <v>3985</v>
      </c>
      <c r="D26" s="51">
        <f>C26/C15-1</f>
        <v>0.38608695652173908</v>
      </c>
      <c r="G26" s="165"/>
    </row>
    <row r="27" spans="1:11" x14ac:dyDescent="0.2">
      <c r="A27">
        <v>201006</v>
      </c>
      <c r="B27">
        <v>19747</v>
      </c>
      <c r="C27">
        <f>B27-B26</f>
        <v>5830</v>
      </c>
      <c r="D27" s="51">
        <f t="shared" si="2"/>
        <v>0.34331797235023043</v>
      </c>
    </row>
    <row r="28" spans="1:11" x14ac:dyDescent="0.2">
      <c r="A28">
        <v>201007</v>
      </c>
      <c r="B28">
        <v>23865</v>
      </c>
      <c r="C28">
        <f>B28-B27</f>
        <v>4118</v>
      </c>
      <c r="D28" s="51">
        <f t="shared" ref="D28:D59" si="3">C28/C17-1</f>
        <v>0.28087091757387239</v>
      </c>
    </row>
    <row r="29" spans="1:11" x14ac:dyDescent="0.2">
      <c r="A29">
        <v>201008</v>
      </c>
      <c r="B29">
        <v>28355</v>
      </c>
      <c r="C29">
        <f t="shared" ref="C29:C33" si="4">B29-B28</f>
        <v>4490</v>
      </c>
      <c r="D29" s="51">
        <f t="shared" si="3"/>
        <v>0.31018383425736795</v>
      </c>
    </row>
    <row r="30" spans="1:11" x14ac:dyDescent="0.2">
      <c r="A30">
        <v>201009</v>
      </c>
      <c r="B30">
        <v>33511</v>
      </c>
      <c r="C30">
        <f t="shared" si="4"/>
        <v>5156</v>
      </c>
      <c r="D30" s="51">
        <f t="shared" si="3"/>
        <v>0.32103510120420187</v>
      </c>
    </row>
    <row r="31" spans="1:11" x14ac:dyDescent="0.2">
      <c r="A31">
        <v>201010</v>
      </c>
      <c r="B31">
        <v>38070</v>
      </c>
      <c r="C31">
        <f t="shared" si="4"/>
        <v>4559</v>
      </c>
      <c r="D31" s="51">
        <f t="shared" si="3"/>
        <v>0.34483775811209449</v>
      </c>
    </row>
    <row r="32" spans="1:11" x14ac:dyDescent="0.2">
      <c r="A32">
        <v>201011</v>
      </c>
      <c r="B32">
        <v>42697</v>
      </c>
      <c r="C32">
        <f t="shared" si="4"/>
        <v>4627</v>
      </c>
      <c r="D32" s="51">
        <f t="shared" si="3"/>
        <v>0.63440480395619914</v>
      </c>
    </row>
    <row r="33" spans="1:4" x14ac:dyDescent="0.2">
      <c r="A33">
        <v>201012</v>
      </c>
      <c r="B33">
        <v>48267</v>
      </c>
      <c r="C33">
        <f t="shared" si="4"/>
        <v>5570</v>
      </c>
      <c r="D33" s="51">
        <f t="shared" si="3"/>
        <v>0.12275750856682111</v>
      </c>
    </row>
    <row r="34" spans="1:4" x14ac:dyDescent="0.2">
      <c r="A34">
        <v>201102</v>
      </c>
      <c r="B34">
        <v>4250</v>
      </c>
      <c r="C34">
        <f>B34</f>
        <v>4250</v>
      </c>
      <c r="D34" s="51">
        <f t="shared" si="3"/>
        <v>0.35178117048346058</v>
      </c>
    </row>
    <row r="35" spans="1:4" x14ac:dyDescent="0.2">
      <c r="A35">
        <v>201103</v>
      </c>
      <c r="B35">
        <v>8846</v>
      </c>
      <c r="C35">
        <f>B35-B34</f>
        <v>4596</v>
      </c>
      <c r="D35" s="51">
        <f t="shared" si="3"/>
        <v>0.33217391304347821</v>
      </c>
    </row>
    <row r="36" spans="1:4" x14ac:dyDescent="0.2">
      <c r="A36">
        <v>201104</v>
      </c>
      <c r="B36">
        <v>13340</v>
      </c>
      <c r="C36">
        <f t="shared" ref="C36:C44" si="5">B36-B35</f>
        <v>4494</v>
      </c>
      <c r="D36" s="51">
        <f t="shared" si="3"/>
        <v>0.34631515877771113</v>
      </c>
    </row>
    <row r="37" spans="1:4" x14ac:dyDescent="0.2">
      <c r="A37">
        <v>201105</v>
      </c>
      <c r="B37">
        <v>18737</v>
      </c>
      <c r="C37">
        <f t="shared" si="5"/>
        <v>5397</v>
      </c>
      <c r="D37" s="51">
        <f t="shared" si="3"/>
        <v>0.35432873274780419</v>
      </c>
    </row>
    <row r="38" spans="1:4" x14ac:dyDescent="0.2">
      <c r="A38">
        <v>201106</v>
      </c>
      <c r="B38">
        <v>26250</v>
      </c>
      <c r="C38">
        <f t="shared" si="5"/>
        <v>7513</v>
      </c>
      <c r="D38" s="51">
        <f t="shared" si="3"/>
        <v>0.28867924528301891</v>
      </c>
    </row>
    <row r="39" spans="1:4" x14ac:dyDescent="0.2">
      <c r="A39">
        <v>201107</v>
      </c>
      <c r="B39">
        <v>31873</v>
      </c>
      <c r="C39">
        <f t="shared" si="5"/>
        <v>5623</v>
      </c>
      <c r="D39" s="51">
        <f t="shared" si="3"/>
        <v>0.36546867411364747</v>
      </c>
    </row>
    <row r="40" spans="1:4" x14ac:dyDescent="0.2">
      <c r="A40">
        <v>201108</v>
      </c>
      <c r="B40">
        <v>37781</v>
      </c>
      <c r="C40">
        <f t="shared" si="5"/>
        <v>5908</v>
      </c>
      <c r="D40" s="51">
        <f t="shared" si="3"/>
        <v>0.31581291759465469</v>
      </c>
    </row>
    <row r="41" spans="1:4" x14ac:dyDescent="0.2">
      <c r="A41">
        <v>201109</v>
      </c>
      <c r="B41">
        <v>44225</v>
      </c>
      <c r="C41">
        <f t="shared" si="5"/>
        <v>6444</v>
      </c>
      <c r="D41" s="51">
        <f t="shared" si="3"/>
        <v>0.24980605120248245</v>
      </c>
    </row>
    <row r="42" spans="1:4" x14ac:dyDescent="0.2">
      <c r="A42">
        <v>201110</v>
      </c>
      <c r="B42">
        <v>49923</v>
      </c>
      <c r="C42">
        <f t="shared" si="5"/>
        <v>5698</v>
      </c>
      <c r="D42" s="51">
        <f t="shared" si="3"/>
        <v>0.24983549023908758</v>
      </c>
    </row>
    <row r="43" spans="1:4" x14ac:dyDescent="0.2">
      <c r="A43">
        <v>201111</v>
      </c>
      <c r="B43">
        <v>55483</v>
      </c>
      <c r="C43">
        <f t="shared" si="5"/>
        <v>5560</v>
      </c>
      <c r="D43" s="51">
        <f t="shared" si="3"/>
        <v>0.20164253295872059</v>
      </c>
    </row>
    <row r="44" spans="1:4" x14ac:dyDescent="0.2">
      <c r="A44">
        <v>201112</v>
      </c>
      <c r="B44">
        <v>61740</v>
      </c>
      <c r="C44">
        <f t="shared" si="5"/>
        <v>6257</v>
      </c>
      <c r="D44" s="51">
        <f t="shared" si="3"/>
        <v>0.12333931777378826</v>
      </c>
    </row>
    <row r="45" spans="1:4" x14ac:dyDescent="0.2">
      <c r="A45">
        <v>201202</v>
      </c>
      <c r="B45">
        <v>5431</v>
      </c>
      <c r="C45">
        <f>B45</f>
        <v>5431</v>
      </c>
      <c r="D45" s="51">
        <f t="shared" si="3"/>
        <v>0.27788235294117647</v>
      </c>
    </row>
    <row r="46" spans="1:4" x14ac:dyDescent="0.2">
      <c r="A46">
        <v>201203</v>
      </c>
      <c r="B46">
        <v>10927</v>
      </c>
      <c r="C46">
        <f>B46-B45</f>
        <v>5496</v>
      </c>
      <c r="D46" s="51">
        <f t="shared" si="3"/>
        <v>0.19582245430809397</v>
      </c>
    </row>
    <row r="47" spans="1:4" x14ac:dyDescent="0.2">
      <c r="A47">
        <v>201204</v>
      </c>
      <c r="B47">
        <v>15835</v>
      </c>
      <c r="C47">
        <f t="shared" ref="C47:C55" si="6">B47-B46</f>
        <v>4908</v>
      </c>
      <c r="D47" s="51">
        <f t="shared" si="3"/>
        <v>9.2122830440587444E-2</v>
      </c>
    </row>
    <row r="48" spans="1:4" x14ac:dyDescent="0.2">
      <c r="A48">
        <v>201205</v>
      </c>
      <c r="B48">
        <v>22213</v>
      </c>
      <c r="C48">
        <f t="shared" si="6"/>
        <v>6378</v>
      </c>
      <c r="D48" s="51">
        <f t="shared" si="3"/>
        <v>0.18176764869371875</v>
      </c>
    </row>
    <row r="49" spans="1:4" x14ac:dyDescent="0.2">
      <c r="A49">
        <v>201206</v>
      </c>
      <c r="B49">
        <v>30610</v>
      </c>
      <c r="C49">
        <f t="shared" si="6"/>
        <v>8397</v>
      </c>
      <c r="D49" s="51">
        <f t="shared" si="3"/>
        <v>0.11766271795554362</v>
      </c>
    </row>
    <row r="50" spans="1:4" x14ac:dyDescent="0.2">
      <c r="A50">
        <v>201207</v>
      </c>
      <c r="B50">
        <v>36774</v>
      </c>
      <c r="C50">
        <f t="shared" si="6"/>
        <v>6164</v>
      </c>
      <c r="D50" s="51">
        <f t="shared" si="3"/>
        <v>9.6211986484083134E-2</v>
      </c>
    </row>
    <row r="51" spans="1:4" x14ac:dyDescent="0.2">
      <c r="A51">
        <v>201208</v>
      </c>
      <c r="B51">
        <v>43688</v>
      </c>
      <c r="C51">
        <f t="shared" si="6"/>
        <v>6914</v>
      </c>
      <c r="D51" s="51">
        <f t="shared" si="3"/>
        <v>0.1702775897088693</v>
      </c>
    </row>
    <row r="52" spans="1:4" x14ac:dyDescent="0.2">
      <c r="A52">
        <v>201209</v>
      </c>
      <c r="B52">
        <v>51046</v>
      </c>
      <c r="C52">
        <f t="shared" si="6"/>
        <v>7358</v>
      </c>
      <c r="D52" s="51">
        <f t="shared" si="3"/>
        <v>0.14183736809435143</v>
      </c>
    </row>
    <row r="53" spans="1:4" x14ac:dyDescent="0.2">
      <c r="A53">
        <v>201210</v>
      </c>
      <c r="B53">
        <v>57629</v>
      </c>
      <c r="C53">
        <f t="shared" si="6"/>
        <v>6583</v>
      </c>
      <c r="D53" s="51">
        <f t="shared" si="3"/>
        <v>0.1553176553176554</v>
      </c>
    </row>
    <row r="54" spans="1:4" x14ac:dyDescent="0.2">
      <c r="A54">
        <v>201211</v>
      </c>
      <c r="B54">
        <v>64772</v>
      </c>
      <c r="C54">
        <f t="shared" si="6"/>
        <v>7143</v>
      </c>
      <c r="D54" s="51">
        <f t="shared" si="3"/>
        <v>0.28471223021582737</v>
      </c>
    </row>
    <row r="55" spans="1:4" x14ac:dyDescent="0.2">
      <c r="A55">
        <v>201212</v>
      </c>
      <c r="B55">
        <v>71804</v>
      </c>
      <c r="C55">
        <f t="shared" si="6"/>
        <v>7032</v>
      </c>
      <c r="D55" s="51">
        <f t="shared" si="3"/>
        <v>0.12386127537158376</v>
      </c>
    </row>
    <row r="56" spans="1:4" x14ac:dyDescent="0.2">
      <c r="A56">
        <v>201302</v>
      </c>
      <c r="B56">
        <v>6670</v>
      </c>
      <c r="C56">
        <f>B56</f>
        <v>6670</v>
      </c>
      <c r="D56" s="51">
        <f t="shared" si="3"/>
        <v>0.22813478180813851</v>
      </c>
    </row>
    <row r="57" spans="1:4" x14ac:dyDescent="0.2">
      <c r="A57">
        <v>201303</v>
      </c>
      <c r="B57">
        <v>13133</v>
      </c>
      <c r="C57">
        <f>B57-B56</f>
        <v>6463</v>
      </c>
      <c r="D57" s="51">
        <f t="shared" si="3"/>
        <v>0.1759461426491995</v>
      </c>
    </row>
    <row r="58" spans="1:4" x14ac:dyDescent="0.2">
      <c r="A58">
        <v>201304</v>
      </c>
      <c r="B58">
        <v>19180</v>
      </c>
      <c r="C58">
        <f t="shared" ref="C58:C66" si="7">B58-B57</f>
        <v>6047</v>
      </c>
      <c r="D58" s="51">
        <f t="shared" si="3"/>
        <v>0.23207008964955178</v>
      </c>
    </row>
    <row r="59" spans="1:4" x14ac:dyDescent="0.2">
      <c r="A59">
        <v>201305</v>
      </c>
      <c r="B59">
        <v>26798</v>
      </c>
      <c r="C59">
        <f t="shared" si="7"/>
        <v>7618</v>
      </c>
      <c r="D59" s="51">
        <f t="shared" si="3"/>
        <v>0.19441831295076817</v>
      </c>
    </row>
    <row r="60" spans="1:4" x14ac:dyDescent="0.2">
      <c r="A60">
        <v>201306</v>
      </c>
      <c r="B60">
        <v>36828</v>
      </c>
      <c r="C60">
        <f t="shared" si="7"/>
        <v>10030</v>
      </c>
      <c r="D60" s="51">
        <f t="shared" ref="D60:D91" si="8">C60/C49-1</f>
        <v>0.19447421698225553</v>
      </c>
    </row>
    <row r="61" spans="1:4" x14ac:dyDescent="0.2">
      <c r="A61">
        <v>201307</v>
      </c>
      <c r="B61">
        <v>44302</v>
      </c>
      <c r="C61">
        <f t="shared" si="7"/>
        <v>7474</v>
      </c>
      <c r="D61" s="51">
        <f t="shared" si="8"/>
        <v>0.21252433484750166</v>
      </c>
    </row>
    <row r="62" spans="1:4" x14ac:dyDescent="0.2">
      <c r="A62">
        <v>201308</v>
      </c>
      <c r="B62">
        <v>52120</v>
      </c>
      <c r="C62">
        <f t="shared" si="7"/>
        <v>7818</v>
      </c>
      <c r="D62" s="51">
        <f t="shared" si="8"/>
        <v>0.13074920451258309</v>
      </c>
    </row>
    <row r="63" spans="1:4" x14ac:dyDescent="0.2">
      <c r="A63">
        <v>201309</v>
      </c>
      <c r="B63">
        <v>61120</v>
      </c>
      <c r="C63">
        <f t="shared" si="7"/>
        <v>9000</v>
      </c>
      <c r="D63" s="51">
        <f t="shared" si="8"/>
        <v>0.2231584669747213</v>
      </c>
    </row>
    <row r="64" spans="1:4" x14ac:dyDescent="0.2">
      <c r="A64">
        <v>201310</v>
      </c>
      <c r="B64">
        <v>68693</v>
      </c>
      <c r="C64">
        <f t="shared" si="7"/>
        <v>7573</v>
      </c>
      <c r="D64" s="51">
        <f t="shared" si="8"/>
        <v>0.15038736138538655</v>
      </c>
    </row>
    <row r="65" spans="1:4" x14ac:dyDescent="0.2">
      <c r="A65">
        <v>201311</v>
      </c>
      <c r="B65">
        <v>77412</v>
      </c>
      <c r="C65">
        <f t="shared" si="7"/>
        <v>8719</v>
      </c>
      <c r="D65" s="51">
        <f t="shared" si="8"/>
        <v>0.22063558728825416</v>
      </c>
    </row>
    <row r="66" spans="1:4" x14ac:dyDescent="0.2">
      <c r="A66">
        <v>201312</v>
      </c>
      <c r="B66">
        <v>86013</v>
      </c>
      <c r="C66">
        <f t="shared" si="7"/>
        <v>8601</v>
      </c>
      <c r="D66" s="51">
        <f t="shared" si="8"/>
        <v>0.22312286689419802</v>
      </c>
    </row>
    <row r="67" spans="1:4" x14ac:dyDescent="0.2">
      <c r="A67">
        <v>201402</v>
      </c>
      <c r="B67">
        <v>7956</v>
      </c>
      <c r="C67">
        <f>B67</f>
        <v>7956</v>
      </c>
      <c r="D67" s="51">
        <f t="shared" si="8"/>
        <v>0.19280359820089954</v>
      </c>
    </row>
    <row r="68" spans="1:4" x14ac:dyDescent="0.2">
      <c r="A68">
        <v>201403</v>
      </c>
      <c r="B68">
        <v>15339</v>
      </c>
      <c r="C68">
        <f>B68-B67</f>
        <v>7383</v>
      </c>
      <c r="D68" s="51">
        <f t="shared" si="8"/>
        <v>0.14234875444839856</v>
      </c>
    </row>
    <row r="69" spans="1:4" x14ac:dyDescent="0.2">
      <c r="A69">
        <v>201404</v>
      </c>
      <c r="B69">
        <v>22322</v>
      </c>
      <c r="C69">
        <f t="shared" ref="C69:C77" si="9">B69-B68</f>
        <v>6983</v>
      </c>
      <c r="D69" s="51">
        <f t="shared" si="8"/>
        <v>0.15478749793285917</v>
      </c>
    </row>
    <row r="70" spans="1:4" x14ac:dyDescent="0.2">
      <c r="A70">
        <v>201405</v>
      </c>
      <c r="B70">
        <v>30739</v>
      </c>
      <c r="C70">
        <f t="shared" si="9"/>
        <v>8417</v>
      </c>
      <c r="D70" s="51">
        <f t="shared" si="8"/>
        <v>0.10488317143607251</v>
      </c>
    </row>
    <row r="71" spans="1:4" x14ac:dyDescent="0.2">
      <c r="A71">
        <v>201406</v>
      </c>
      <c r="B71">
        <v>42019</v>
      </c>
      <c r="C71">
        <f t="shared" si="9"/>
        <v>11280</v>
      </c>
      <c r="D71" s="51">
        <f t="shared" si="8"/>
        <v>0.12462612163509479</v>
      </c>
    </row>
    <row r="72" spans="1:4" x14ac:dyDescent="0.2">
      <c r="A72">
        <v>201407</v>
      </c>
      <c r="B72">
        <v>50381</v>
      </c>
      <c r="C72">
        <f t="shared" si="9"/>
        <v>8362</v>
      </c>
      <c r="D72" s="51">
        <f t="shared" si="8"/>
        <v>0.11881188118811892</v>
      </c>
    </row>
    <row r="73" spans="1:4" x14ac:dyDescent="0.2">
      <c r="A73">
        <v>201408</v>
      </c>
      <c r="B73">
        <v>58975</v>
      </c>
      <c r="C73">
        <f t="shared" si="9"/>
        <v>8594</v>
      </c>
      <c r="D73" s="51">
        <f t="shared" si="8"/>
        <v>9.9258122281913552E-2</v>
      </c>
    </row>
    <row r="74" spans="1:4" x14ac:dyDescent="0.2">
      <c r="A74">
        <v>201409</v>
      </c>
      <c r="B74">
        <v>68751</v>
      </c>
      <c r="C74">
        <f t="shared" si="9"/>
        <v>9776</v>
      </c>
      <c r="D74" s="51">
        <f t="shared" si="8"/>
        <v>8.62222222222222E-2</v>
      </c>
    </row>
    <row r="75" spans="1:4" x14ac:dyDescent="0.2">
      <c r="A75">
        <v>201410</v>
      </c>
      <c r="B75">
        <v>77220</v>
      </c>
      <c r="C75">
        <f t="shared" si="9"/>
        <v>8469</v>
      </c>
      <c r="D75" s="51">
        <f t="shared" si="8"/>
        <v>0.11831506668427316</v>
      </c>
    </row>
    <row r="76" spans="1:4" x14ac:dyDescent="0.2">
      <c r="A76">
        <v>201411</v>
      </c>
      <c r="B76">
        <v>86601</v>
      </c>
      <c r="C76">
        <f t="shared" si="9"/>
        <v>9381</v>
      </c>
      <c r="D76" s="51">
        <f t="shared" si="8"/>
        <v>7.59261383186145E-2</v>
      </c>
    </row>
    <row r="77" spans="1:4" x14ac:dyDescent="0.2">
      <c r="A77">
        <v>201412</v>
      </c>
      <c r="B77">
        <v>95036</v>
      </c>
      <c r="C77">
        <f t="shared" si="9"/>
        <v>8435</v>
      </c>
      <c r="D77" s="51">
        <f t="shared" si="8"/>
        <v>-1.9300081385885348E-2</v>
      </c>
    </row>
    <row r="78" spans="1:4" x14ac:dyDescent="0.2">
      <c r="A78">
        <v>201502</v>
      </c>
      <c r="B78">
        <v>8786</v>
      </c>
      <c r="C78">
        <f>B78</f>
        <v>8786</v>
      </c>
      <c r="D78" s="51">
        <f t="shared" ref="D78:D113" si="10">C78/C67-1</f>
        <v>0.1043237807943691</v>
      </c>
    </row>
    <row r="79" spans="1:4" x14ac:dyDescent="0.2">
      <c r="A79">
        <v>201503</v>
      </c>
      <c r="B79">
        <v>16651</v>
      </c>
      <c r="C79">
        <f>B79-B78</f>
        <v>7865</v>
      </c>
      <c r="D79" s="51">
        <f t="shared" si="10"/>
        <v>6.5285114452119819E-2</v>
      </c>
    </row>
    <row r="80" spans="1:4" x14ac:dyDescent="0.2">
      <c r="A80">
        <v>201504</v>
      </c>
      <c r="B80">
        <v>23669</v>
      </c>
      <c r="C80">
        <f t="shared" ref="C80:C88" si="11">B80-B79</f>
        <v>7018</v>
      </c>
      <c r="D80" s="51">
        <f t="shared" si="10"/>
        <v>5.0121724187313088E-3</v>
      </c>
    </row>
    <row r="81" spans="1:4" x14ac:dyDescent="0.2">
      <c r="A81">
        <v>201505</v>
      </c>
      <c r="B81">
        <v>32292</v>
      </c>
      <c r="C81">
        <f t="shared" si="11"/>
        <v>8623</v>
      </c>
      <c r="D81" s="51">
        <f t="shared" si="10"/>
        <v>2.4474278246406023E-2</v>
      </c>
    </row>
    <row r="82" spans="1:4" x14ac:dyDescent="0.2">
      <c r="A82">
        <v>201506</v>
      </c>
      <c r="B82">
        <v>43955</v>
      </c>
      <c r="C82">
        <f t="shared" si="11"/>
        <v>11663</v>
      </c>
      <c r="D82" s="51">
        <f t="shared" si="10"/>
        <v>3.3953900709219775E-2</v>
      </c>
    </row>
    <row r="83" spans="1:4" x14ac:dyDescent="0.2">
      <c r="A83">
        <v>201507</v>
      </c>
      <c r="B83">
        <v>52562</v>
      </c>
      <c r="C83">
        <f t="shared" si="11"/>
        <v>8607</v>
      </c>
      <c r="D83" s="51">
        <f t="shared" si="10"/>
        <v>2.9299210715139967E-2</v>
      </c>
    </row>
    <row r="84" spans="1:4" x14ac:dyDescent="0.2">
      <c r="A84">
        <v>201508</v>
      </c>
      <c r="B84">
        <v>61063</v>
      </c>
      <c r="C84">
        <f t="shared" si="11"/>
        <v>8501</v>
      </c>
      <c r="D84" s="51">
        <f t="shared" si="10"/>
        <v>-1.0821503374447317E-2</v>
      </c>
    </row>
    <row r="85" spans="1:4" x14ac:dyDescent="0.2">
      <c r="A85">
        <v>201509</v>
      </c>
      <c r="B85">
        <v>70535</v>
      </c>
      <c r="C85">
        <f t="shared" si="11"/>
        <v>9472</v>
      </c>
      <c r="D85" s="51">
        <f t="shared" si="10"/>
        <v>-3.1096563011456579E-2</v>
      </c>
    </row>
    <row r="86" spans="1:4" x14ac:dyDescent="0.2">
      <c r="A86">
        <v>201510</v>
      </c>
      <c r="B86">
        <v>78801</v>
      </c>
      <c r="C86">
        <f t="shared" si="11"/>
        <v>8266</v>
      </c>
      <c r="D86" s="51">
        <f t="shared" si="10"/>
        <v>-2.396977211004836E-2</v>
      </c>
    </row>
    <row r="87" spans="1:4" x14ac:dyDescent="0.2">
      <c r="A87">
        <v>201511</v>
      </c>
      <c r="B87">
        <v>87702</v>
      </c>
      <c r="C87">
        <f t="shared" si="11"/>
        <v>8901</v>
      </c>
      <c r="D87" s="51">
        <f t="shared" si="10"/>
        <v>-5.1167252958106757E-2</v>
      </c>
    </row>
    <row r="88" spans="1:4" x14ac:dyDescent="0.2">
      <c r="A88">
        <v>201512</v>
      </c>
      <c r="B88">
        <v>95979</v>
      </c>
      <c r="C88">
        <f t="shared" si="11"/>
        <v>8277</v>
      </c>
      <c r="D88" s="51">
        <f t="shared" si="10"/>
        <v>-1.8731475992886826E-2</v>
      </c>
    </row>
    <row r="89" spans="1:4" x14ac:dyDescent="0.2">
      <c r="A89">
        <v>201602</v>
      </c>
      <c r="B89">
        <v>9052</v>
      </c>
      <c r="C89">
        <f>B89</f>
        <v>9052</v>
      </c>
      <c r="D89" s="51">
        <f t="shared" si="10"/>
        <v>3.0275438197131743E-2</v>
      </c>
    </row>
    <row r="90" spans="1:4" x14ac:dyDescent="0.2">
      <c r="A90">
        <v>201603</v>
      </c>
      <c r="B90">
        <v>17677</v>
      </c>
      <c r="C90">
        <f>B90-B89</f>
        <v>8625</v>
      </c>
      <c r="D90" s="51">
        <f t="shared" si="10"/>
        <v>9.6630642085187457E-2</v>
      </c>
    </row>
    <row r="91" spans="1:4" x14ac:dyDescent="0.2">
      <c r="A91">
        <v>201604</v>
      </c>
      <c r="B91">
        <v>25376</v>
      </c>
      <c r="C91">
        <f t="shared" ref="C91:C99" si="12">B91-B90</f>
        <v>7699</v>
      </c>
      <c r="D91" s="51">
        <f t="shared" si="10"/>
        <v>9.703619264747787E-2</v>
      </c>
    </row>
    <row r="92" spans="1:4" x14ac:dyDescent="0.2">
      <c r="A92">
        <v>201605</v>
      </c>
      <c r="B92">
        <v>34564</v>
      </c>
      <c r="C92">
        <f t="shared" si="12"/>
        <v>9188</v>
      </c>
      <c r="D92" s="51">
        <f t="shared" si="10"/>
        <v>6.5522439986083647E-2</v>
      </c>
    </row>
    <row r="93" spans="1:4" x14ac:dyDescent="0.2">
      <c r="A93">
        <v>201606</v>
      </c>
      <c r="B93">
        <v>46631</v>
      </c>
      <c r="C93">
        <f t="shared" si="12"/>
        <v>12067</v>
      </c>
      <c r="D93" s="51">
        <f t="shared" si="10"/>
        <v>3.4639458115407695E-2</v>
      </c>
    </row>
    <row r="94" spans="1:4" x14ac:dyDescent="0.2">
      <c r="A94">
        <v>201607</v>
      </c>
      <c r="B94">
        <v>55361</v>
      </c>
      <c r="C94">
        <f t="shared" si="12"/>
        <v>8730</v>
      </c>
      <c r="D94" s="51">
        <f t="shared" si="10"/>
        <v>1.429069362147084E-2</v>
      </c>
    </row>
    <row r="95" spans="1:4" x14ac:dyDescent="0.2">
      <c r="A95">
        <v>201608</v>
      </c>
      <c r="B95">
        <v>64387</v>
      </c>
      <c r="C95">
        <f t="shared" si="12"/>
        <v>9026</v>
      </c>
      <c r="D95" s="51">
        <f t="shared" si="10"/>
        <v>6.1757440301140942E-2</v>
      </c>
    </row>
    <row r="96" spans="1:4" x14ac:dyDescent="0.2">
      <c r="A96">
        <v>201609</v>
      </c>
      <c r="B96">
        <v>74598</v>
      </c>
      <c r="C96">
        <f t="shared" si="12"/>
        <v>10211</v>
      </c>
      <c r="D96" s="51">
        <f t="shared" si="10"/>
        <v>7.8019425675675658E-2</v>
      </c>
    </row>
    <row r="97" spans="1:7" x14ac:dyDescent="0.2">
      <c r="A97">
        <v>201610</v>
      </c>
      <c r="B97">
        <v>83975</v>
      </c>
      <c r="C97">
        <f t="shared" si="12"/>
        <v>9377</v>
      </c>
      <c r="D97" s="51">
        <f t="shared" si="10"/>
        <v>0.13440600048391005</v>
      </c>
    </row>
    <row r="98" spans="1:7" x14ac:dyDescent="0.2">
      <c r="A98">
        <v>201611</v>
      </c>
      <c r="B98">
        <v>93387</v>
      </c>
      <c r="C98">
        <f t="shared" si="12"/>
        <v>9412</v>
      </c>
      <c r="D98" s="51">
        <f t="shared" si="10"/>
        <v>5.7409279856196038E-2</v>
      </c>
    </row>
    <row r="99" spans="1:7" x14ac:dyDescent="0.2">
      <c r="A99">
        <v>201612</v>
      </c>
      <c r="B99">
        <v>102581</v>
      </c>
      <c r="C99">
        <f t="shared" si="12"/>
        <v>9194</v>
      </c>
      <c r="D99" s="51">
        <f t="shared" si="10"/>
        <v>0.11078893318835337</v>
      </c>
    </row>
    <row r="100" spans="1:7" x14ac:dyDescent="0.2">
      <c r="A100">
        <v>201702</v>
      </c>
      <c r="B100">
        <v>9854</v>
      </c>
      <c r="C100">
        <f>B100</f>
        <v>9854</v>
      </c>
      <c r="D100" s="51">
        <f t="shared" si="10"/>
        <v>8.859920459566939E-2</v>
      </c>
    </row>
    <row r="101" spans="1:7" x14ac:dyDescent="0.2">
      <c r="A101">
        <v>201703</v>
      </c>
      <c r="B101">
        <v>19292</v>
      </c>
      <c r="C101">
        <f>B101-B100</f>
        <v>9438</v>
      </c>
      <c r="D101" s="51">
        <f t="shared" si="10"/>
        <v>9.4260869565217398E-2</v>
      </c>
    </row>
    <row r="102" spans="1:7" x14ac:dyDescent="0.2">
      <c r="A102">
        <v>201704</v>
      </c>
      <c r="B102">
        <v>27732</v>
      </c>
      <c r="C102">
        <f t="shared" ref="C102:C110" si="13">B102-B101</f>
        <v>8440</v>
      </c>
      <c r="D102" s="51">
        <f t="shared" si="10"/>
        <v>9.6246265748798576E-2</v>
      </c>
    </row>
    <row r="103" spans="1:7" x14ac:dyDescent="0.2">
      <c r="A103">
        <v>201705</v>
      </c>
      <c r="B103">
        <v>37595</v>
      </c>
      <c r="C103">
        <f t="shared" si="13"/>
        <v>9863</v>
      </c>
      <c r="D103" s="51">
        <f t="shared" si="10"/>
        <v>7.3465389638659229E-2</v>
      </c>
    </row>
    <row r="104" spans="1:7" x14ac:dyDescent="0.2">
      <c r="A104">
        <v>201706</v>
      </c>
      <c r="B104">
        <v>50610</v>
      </c>
      <c r="C104">
        <f t="shared" si="13"/>
        <v>13015</v>
      </c>
      <c r="D104" s="51">
        <f t="shared" si="10"/>
        <v>7.856136570812966E-2</v>
      </c>
    </row>
    <row r="105" spans="1:7" x14ac:dyDescent="0.2">
      <c r="A105">
        <v>201707</v>
      </c>
      <c r="B105">
        <v>59761</v>
      </c>
      <c r="C105">
        <f t="shared" si="13"/>
        <v>9151</v>
      </c>
      <c r="D105" s="51">
        <f t="shared" si="10"/>
        <v>4.8224513172966832E-2</v>
      </c>
    </row>
    <row r="106" spans="1:7" x14ac:dyDescent="0.2">
      <c r="A106">
        <v>201708</v>
      </c>
      <c r="B106">
        <v>69494</v>
      </c>
      <c r="C106">
        <f t="shared" si="13"/>
        <v>9733</v>
      </c>
      <c r="D106" s="51">
        <f t="shared" si="10"/>
        <v>7.8329270994903721E-2</v>
      </c>
    </row>
    <row r="107" spans="1:7" x14ac:dyDescent="0.2">
      <c r="A107">
        <v>201709</v>
      </c>
      <c r="B107">
        <v>80644</v>
      </c>
      <c r="C107">
        <f t="shared" si="13"/>
        <v>11150</v>
      </c>
      <c r="D107" s="51">
        <f t="shared" si="10"/>
        <v>9.195965135638029E-2</v>
      </c>
    </row>
    <row r="108" spans="1:7" x14ac:dyDescent="0.2">
      <c r="A108">
        <v>201710</v>
      </c>
      <c r="B108">
        <v>90544</v>
      </c>
      <c r="C108">
        <f t="shared" si="13"/>
        <v>9900</v>
      </c>
      <c r="D108" s="51">
        <f t="shared" si="10"/>
        <v>5.577476804948267E-2</v>
      </c>
    </row>
    <row r="109" spans="1:7" x14ac:dyDescent="0.2">
      <c r="A109">
        <v>201711</v>
      </c>
      <c r="B109">
        <v>100387</v>
      </c>
      <c r="C109">
        <f t="shared" si="13"/>
        <v>9843</v>
      </c>
      <c r="D109" s="51">
        <f t="shared" si="10"/>
        <v>4.5792605184870272E-2</v>
      </c>
    </row>
    <row r="110" spans="1:7" x14ac:dyDescent="0.2">
      <c r="A110">
        <v>201712</v>
      </c>
      <c r="B110">
        <v>109799</v>
      </c>
      <c r="C110">
        <f t="shared" si="13"/>
        <v>9412</v>
      </c>
      <c r="D110" s="51">
        <f t="shared" si="10"/>
        <v>2.3711115945181716E-2</v>
      </c>
      <c r="F110">
        <f>SUM(C103:C113)</f>
        <v>112659</v>
      </c>
    </row>
    <row r="111" spans="1:7" x14ac:dyDescent="0.2">
      <c r="A111">
        <v>201802</v>
      </c>
      <c r="B111">
        <v>10831</v>
      </c>
      <c r="C111">
        <f>B111</f>
        <v>10831</v>
      </c>
      <c r="D111" s="51">
        <f t="shared" si="10"/>
        <v>9.9147554292672968E-2</v>
      </c>
      <c r="G111">
        <f>POWER(F110/F14,1/9)-1</f>
        <v>0.15450267719578825</v>
      </c>
    </row>
    <row r="112" spans="1:7" x14ac:dyDescent="0.2">
      <c r="A112">
        <v>201803</v>
      </c>
      <c r="B112">
        <v>21291</v>
      </c>
      <c r="C112">
        <f>B112-B111</f>
        <v>10460</v>
      </c>
      <c r="D112" s="51">
        <f t="shared" si="10"/>
        <v>0.10828565374019927</v>
      </c>
    </row>
    <row r="113" spans="1:4" x14ac:dyDescent="0.2">
      <c r="A113">
        <v>201804</v>
      </c>
      <c r="B113">
        <v>30592</v>
      </c>
      <c r="C113">
        <f>B113-B112</f>
        <v>9301</v>
      </c>
      <c r="D113" s="51">
        <f t="shared" si="10"/>
        <v>0.10201421800947874</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E6" sqref="E6"/>
    </sheetView>
  </sheetViews>
  <sheetFormatPr baseColWidth="10" defaultRowHeight="15" x14ac:dyDescent="0.2"/>
  <sheetData>
    <row r="1" spans="1:9" x14ac:dyDescent="0.2">
      <c r="A1">
        <v>2013</v>
      </c>
      <c r="B1">
        <v>6.7271999999999998</v>
      </c>
      <c r="D1">
        <v>5.2188999999999997</v>
      </c>
      <c r="E1">
        <v>6.3512000000000004</v>
      </c>
      <c r="F1">
        <v>4.8437999999999999</v>
      </c>
      <c r="G1">
        <v>9.3236000000000008</v>
      </c>
      <c r="H1">
        <v>5.7023000000000001</v>
      </c>
      <c r="I1">
        <v>9.3956999999999997</v>
      </c>
    </row>
    <row r="2" spans="1:9" x14ac:dyDescent="0.2">
      <c r="A2">
        <v>2014</v>
      </c>
      <c r="B2">
        <v>8.3351000000000006</v>
      </c>
      <c r="D2">
        <v>8.0850000000000009</v>
      </c>
      <c r="E2">
        <v>8.2086000000000006</v>
      </c>
      <c r="F2">
        <v>3.1379000000000001</v>
      </c>
      <c r="G2">
        <v>6.2072000000000003</v>
      </c>
      <c r="H2">
        <v>4.7205000000000004</v>
      </c>
      <c r="I2">
        <v>5.7477999999999998</v>
      </c>
    </row>
    <row r="3" spans="1:9" x14ac:dyDescent="0.2">
      <c r="A3">
        <v>2015</v>
      </c>
      <c r="B3">
        <v>10.745799999999999</v>
      </c>
      <c r="C3">
        <v>12.347899999999999</v>
      </c>
      <c r="D3">
        <v>5.7857000000000003</v>
      </c>
      <c r="E3">
        <v>9.8111999999999995</v>
      </c>
      <c r="F3">
        <v>4.0780000000000003</v>
      </c>
      <c r="G3">
        <v>5.4189999999999996</v>
      </c>
      <c r="H3">
        <v>5.5007999999999999</v>
      </c>
      <c r="I3">
        <v>6.0270999999999999</v>
      </c>
    </row>
    <row r="4" spans="1:9" x14ac:dyDescent="0.2">
      <c r="A4">
        <v>2016</v>
      </c>
      <c r="B4">
        <v>9.1641999999999992</v>
      </c>
      <c r="C4">
        <v>10.727600000000001</v>
      </c>
      <c r="D4">
        <v>7.0522999999999998</v>
      </c>
      <c r="E4">
        <v>7.5566000000000004</v>
      </c>
      <c r="F4">
        <v>12.311400000000001</v>
      </c>
      <c r="G4">
        <v>6.4558999999999997</v>
      </c>
      <c r="H4">
        <v>5.2881</v>
      </c>
      <c r="I4">
        <v>5.4768999999999997</v>
      </c>
    </row>
    <row r="5" spans="1:9" x14ac:dyDescent="0.2">
      <c r="A5">
        <v>2017</v>
      </c>
      <c r="B5">
        <v>8.6260999999999992</v>
      </c>
      <c r="C5">
        <v>10.1058</v>
      </c>
      <c r="D5">
        <v>12.005599999999999</v>
      </c>
      <c r="E5">
        <v>7.5174000000000003</v>
      </c>
      <c r="F5">
        <v>15.148099999999999</v>
      </c>
      <c r="G5">
        <v>12.8011</v>
      </c>
      <c r="H5">
        <v>19.726199999999999</v>
      </c>
      <c r="I5">
        <v>8.1395999999999997</v>
      </c>
    </row>
    <row r="6" spans="1:9" x14ac:dyDescent="0.2">
      <c r="A6">
        <v>2018</v>
      </c>
      <c r="B6">
        <v>6.8734999999999999</v>
      </c>
      <c r="C6">
        <v>8.4498999999999995</v>
      </c>
      <c r="D6">
        <v>8.1469000000000005</v>
      </c>
      <c r="E6">
        <v>6.7651000000000003</v>
      </c>
      <c r="F6">
        <v>11.555400000000001</v>
      </c>
      <c r="G6">
        <v>11.037800000000001</v>
      </c>
      <c r="H6">
        <v>11.054</v>
      </c>
      <c r="I6">
        <v>9.3008000000000006</v>
      </c>
    </row>
  </sheetData>
  <sortState ref="A1:I6">
    <sortCondition ref="A1"/>
  </sortState>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workbookViewId="0">
      <selection activeCell="AA4" sqref="AA4"/>
    </sheetView>
  </sheetViews>
  <sheetFormatPr baseColWidth="10" defaultRowHeight="15" x14ac:dyDescent="0.2"/>
  <cols>
    <col min="1" max="1" width="19.5" bestFit="1" customWidth="1"/>
    <col min="2" max="7" width="16.5" bestFit="1" customWidth="1"/>
    <col min="9" max="9" width="19.5" bestFit="1" customWidth="1"/>
    <col min="10" max="13" width="16.5" bestFit="1" customWidth="1"/>
    <col min="15" max="15" width="19.5" bestFit="1" customWidth="1"/>
    <col min="16" max="17" width="16.5" bestFit="1" customWidth="1"/>
    <col min="18" max="21" width="15.5" bestFit="1" customWidth="1"/>
    <col min="23" max="23" width="19.5" bestFit="1" customWidth="1"/>
    <col min="24" max="29" width="16.5" bestFit="1" customWidth="1"/>
  </cols>
  <sheetData>
    <row r="1" spans="1:29" x14ac:dyDescent="0.2">
      <c r="A1" s="109" t="s">
        <v>181</v>
      </c>
      <c r="B1" s="109">
        <v>2018</v>
      </c>
      <c r="C1" s="109">
        <v>2017</v>
      </c>
      <c r="D1" s="109">
        <v>2016</v>
      </c>
      <c r="E1" s="109">
        <v>2015</v>
      </c>
      <c r="F1" s="109">
        <v>2014</v>
      </c>
      <c r="G1" s="109">
        <v>2013</v>
      </c>
      <c r="I1" s="109" t="s">
        <v>182</v>
      </c>
      <c r="J1" s="109">
        <v>2018</v>
      </c>
      <c r="K1" s="109">
        <v>2017</v>
      </c>
      <c r="L1" s="109">
        <v>2016</v>
      </c>
      <c r="M1" s="109">
        <v>2015</v>
      </c>
      <c r="O1" s="109" t="s">
        <v>183</v>
      </c>
      <c r="P1" s="109">
        <v>2018</v>
      </c>
      <c r="Q1" s="109">
        <v>2017</v>
      </c>
      <c r="R1" s="109">
        <v>2016</v>
      </c>
      <c r="S1" s="109">
        <v>2015</v>
      </c>
      <c r="T1" s="109">
        <v>2014</v>
      </c>
      <c r="U1" s="109">
        <v>2013</v>
      </c>
      <c r="W1" s="109" t="s">
        <v>184</v>
      </c>
      <c r="X1" s="109">
        <v>2018</v>
      </c>
      <c r="Y1" s="109">
        <v>2017</v>
      </c>
      <c r="Z1" s="109">
        <v>2016</v>
      </c>
      <c r="AA1" s="109">
        <v>2015</v>
      </c>
      <c r="AB1" s="109">
        <v>2014</v>
      </c>
      <c r="AC1" s="109">
        <v>2013</v>
      </c>
    </row>
    <row r="2" spans="1:29" x14ac:dyDescent="0.2">
      <c r="A2" s="110" t="s">
        <v>165</v>
      </c>
      <c r="B2" s="110" t="s">
        <v>166</v>
      </c>
      <c r="C2" s="110" t="s">
        <v>166</v>
      </c>
      <c r="D2" s="110" t="s">
        <v>166</v>
      </c>
      <c r="E2" s="110" t="s">
        <v>166</v>
      </c>
      <c r="F2" s="110" t="s">
        <v>166</v>
      </c>
      <c r="G2" s="110" t="s">
        <v>166</v>
      </c>
      <c r="I2" s="110" t="s">
        <v>165</v>
      </c>
      <c r="J2" s="110" t="s">
        <v>166</v>
      </c>
      <c r="K2" s="110" t="s">
        <v>166</v>
      </c>
      <c r="L2" s="110" t="s">
        <v>166</v>
      </c>
      <c r="M2" s="110" t="s">
        <v>166</v>
      </c>
      <c r="N2" s="110"/>
      <c r="O2" s="110" t="s">
        <v>165</v>
      </c>
      <c r="P2" s="110" t="s">
        <v>166</v>
      </c>
      <c r="Q2" s="110" t="s">
        <v>166</v>
      </c>
      <c r="R2" s="110" t="s">
        <v>166</v>
      </c>
      <c r="S2" s="110" t="s">
        <v>166</v>
      </c>
      <c r="T2" s="110" t="s">
        <v>166</v>
      </c>
      <c r="U2" s="110" t="s">
        <v>166</v>
      </c>
      <c r="W2" s="110" t="s">
        <v>165</v>
      </c>
      <c r="X2" s="110" t="s">
        <v>166</v>
      </c>
      <c r="Y2" s="110" t="s">
        <v>166</v>
      </c>
      <c r="Z2" s="110" t="s">
        <v>166</v>
      </c>
      <c r="AA2" s="110" t="s">
        <v>166</v>
      </c>
      <c r="AB2" s="110" t="s">
        <v>166</v>
      </c>
      <c r="AC2" s="110" t="s">
        <v>166</v>
      </c>
    </row>
    <row r="3" spans="1:29" x14ac:dyDescent="0.2">
      <c r="A3" s="111" t="s">
        <v>167</v>
      </c>
      <c r="B3" s="111"/>
      <c r="C3" s="110"/>
      <c r="D3" s="110"/>
      <c r="E3" s="110"/>
      <c r="F3" s="110"/>
      <c r="G3" s="110"/>
      <c r="I3" s="111" t="s">
        <v>167</v>
      </c>
      <c r="J3" s="111"/>
      <c r="K3" s="110"/>
      <c r="L3" s="110"/>
      <c r="M3" s="110"/>
      <c r="N3" s="110"/>
      <c r="O3" s="111" t="s">
        <v>167</v>
      </c>
      <c r="P3" s="111"/>
      <c r="Q3" s="110"/>
      <c r="R3" s="110"/>
      <c r="S3" s="110"/>
      <c r="T3" s="110"/>
      <c r="U3" s="110"/>
      <c r="W3" s="111" t="s">
        <v>167</v>
      </c>
      <c r="X3" s="111"/>
      <c r="Y3" s="110"/>
      <c r="Z3" s="110"/>
      <c r="AA3" s="110"/>
      <c r="AB3" s="110"/>
      <c r="AC3" s="110"/>
    </row>
    <row r="4" spans="1:29" x14ac:dyDescent="0.2">
      <c r="A4" s="110" t="s">
        <v>168</v>
      </c>
      <c r="B4" s="110">
        <v>6.8734999999999999</v>
      </c>
      <c r="C4" s="110">
        <v>8.6260999999999992</v>
      </c>
      <c r="D4" s="110">
        <v>9.1641999999999992</v>
      </c>
      <c r="E4" s="110">
        <v>10.745799999999999</v>
      </c>
      <c r="F4" s="110">
        <v>8.3351000000000006</v>
      </c>
      <c r="G4" s="110">
        <v>6.7271999999999998</v>
      </c>
      <c r="I4" s="110" t="s">
        <v>168</v>
      </c>
      <c r="J4" s="110">
        <v>8.4498999999999995</v>
      </c>
      <c r="K4" s="110">
        <v>10.1058</v>
      </c>
      <c r="L4" s="110">
        <v>10.727600000000001</v>
      </c>
      <c r="M4" s="110">
        <v>12.347899999999999</v>
      </c>
      <c r="N4" s="110"/>
      <c r="O4" s="110" t="s">
        <v>168</v>
      </c>
      <c r="P4" s="110">
        <v>8.1469000000000005</v>
      </c>
      <c r="Q4" s="110">
        <v>12.005599999999999</v>
      </c>
      <c r="R4" s="110">
        <v>7.0522999999999998</v>
      </c>
      <c r="S4" s="110">
        <v>5.7857000000000003</v>
      </c>
      <c r="T4" s="110">
        <v>8.0850000000000009</v>
      </c>
      <c r="U4" s="110">
        <v>5.2188999999999997</v>
      </c>
      <c r="W4" s="110" t="s">
        <v>168</v>
      </c>
      <c r="X4" s="110">
        <v>6.7651000000000003</v>
      </c>
      <c r="Y4" s="110">
        <v>7.5174000000000003</v>
      </c>
      <c r="Z4" s="110">
        <v>7.5566000000000004</v>
      </c>
      <c r="AA4" s="110">
        <v>9.8111999999999995</v>
      </c>
      <c r="AB4" s="110">
        <v>8.2086000000000006</v>
      </c>
      <c r="AC4" s="110">
        <v>6.3512000000000004</v>
      </c>
    </row>
    <row r="5" spans="1:29" x14ac:dyDescent="0.2">
      <c r="A5" s="110" t="s">
        <v>169</v>
      </c>
      <c r="B5" s="110">
        <v>7.3978000000000002</v>
      </c>
      <c r="C5" s="110">
        <v>9.4832000000000001</v>
      </c>
      <c r="D5" s="110">
        <v>10.715299999999999</v>
      </c>
      <c r="E5" s="110">
        <v>12.9839</v>
      </c>
      <c r="F5" s="110">
        <v>11.0631</v>
      </c>
      <c r="G5" s="110">
        <v>7.7977999999999996</v>
      </c>
      <c r="I5" s="110" t="s">
        <v>169</v>
      </c>
      <c r="J5" s="110">
        <v>9.2053999999999991</v>
      </c>
      <c r="K5" s="110">
        <v>11.856199999999999</v>
      </c>
      <c r="L5" s="110">
        <v>12.1477</v>
      </c>
      <c r="M5" s="110">
        <v>16.756599999999999</v>
      </c>
      <c r="N5" s="110"/>
      <c r="O5" s="110" t="s">
        <v>169</v>
      </c>
      <c r="P5" s="110">
        <v>8.9152000000000005</v>
      </c>
      <c r="Q5" s="110">
        <v>15.9884</v>
      </c>
      <c r="R5" s="110">
        <v>11.206</v>
      </c>
      <c r="S5" s="110">
        <v>8.7286999999999999</v>
      </c>
      <c r="T5" s="110">
        <v>9.2294999999999998</v>
      </c>
      <c r="U5" s="110">
        <v>7.2573999999999996</v>
      </c>
      <c r="W5" s="110" t="s">
        <v>169</v>
      </c>
      <c r="X5" s="110">
        <v>7.2573999999999996</v>
      </c>
      <c r="Y5" s="110">
        <v>8.7217000000000002</v>
      </c>
      <c r="Z5" s="110">
        <v>8.5815999999999999</v>
      </c>
      <c r="AA5" s="110">
        <v>11.686500000000001</v>
      </c>
      <c r="AB5" s="110">
        <v>9.7253000000000007</v>
      </c>
      <c r="AC5" s="110">
        <v>7.4886999999999997</v>
      </c>
    </row>
    <row r="6" spans="1:29" x14ac:dyDescent="0.2">
      <c r="A6" s="110" t="s">
        <v>170</v>
      </c>
      <c r="B6" s="110">
        <v>6.5049999999999999</v>
      </c>
      <c r="C6" s="110">
        <v>7.5534999999999997</v>
      </c>
      <c r="D6" s="110">
        <v>7.7210999999999999</v>
      </c>
      <c r="E6" s="110">
        <v>8.6859999999999999</v>
      </c>
      <c r="F6" s="110">
        <v>6.6730999999999998</v>
      </c>
      <c r="G6" s="110">
        <v>5.7366999999999999</v>
      </c>
      <c r="I6" s="110" t="s">
        <v>170</v>
      </c>
      <c r="J6" s="110">
        <v>7.9657</v>
      </c>
      <c r="K6" s="110">
        <v>8.6374999999999993</v>
      </c>
      <c r="L6" s="110">
        <v>8.7622999999999998</v>
      </c>
      <c r="M6" s="110">
        <v>10.572699999999999</v>
      </c>
      <c r="N6" s="110"/>
      <c r="O6" s="110" t="s">
        <v>170</v>
      </c>
      <c r="P6" s="110">
        <v>7.5774999999999997</v>
      </c>
      <c r="Q6" s="110">
        <v>8.4138000000000002</v>
      </c>
      <c r="R6" s="110">
        <v>3.3300999999999998</v>
      </c>
      <c r="S6" s="110">
        <v>3.4883000000000002</v>
      </c>
      <c r="T6" s="110">
        <v>5.7747000000000002</v>
      </c>
      <c r="U6" s="110">
        <v>4.3204000000000002</v>
      </c>
      <c r="W6" s="110" t="s">
        <v>170</v>
      </c>
      <c r="X6" s="110">
        <v>6.4619</v>
      </c>
      <c r="Y6" s="110">
        <v>6.3230000000000004</v>
      </c>
      <c r="Z6" s="110">
        <v>5.8456000000000001</v>
      </c>
      <c r="AA6" s="110">
        <v>7.3651999999999997</v>
      </c>
      <c r="AB6" s="110">
        <v>6.8456000000000001</v>
      </c>
      <c r="AC6" s="110">
        <v>5.7957000000000001</v>
      </c>
    </row>
    <row r="7" spans="1:29" x14ac:dyDescent="0.2">
      <c r="A7" s="110" t="s">
        <v>171</v>
      </c>
      <c r="B7" s="110">
        <v>6.6868999999999996</v>
      </c>
      <c r="C7" s="110">
        <v>9.0405999999999995</v>
      </c>
      <c r="D7" s="110">
        <v>8.6865000000000006</v>
      </c>
      <c r="E7" s="110">
        <v>8.9944000000000006</v>
      </c>
      <c r="F7" s="110">
        <v>11.0631</v>
      </c>
      <c r="G7" s="110">
        <v>7.2237</v>
      </c>
      <c r="I7" s="110" t="s">
        <v>171</v>
      </c>
      <c r="J7" s="110">
        <v>8.2111999999999998</v>
      </c>
      <c r="K7" s="110">
        <v>10.0138</v>
      </c>
      <c r="L7" s="110">
        <v>9.657</v>
      </c>
      <c r="M7" s="110">
        <v>11.3673</v>
      </c>
      <c r="N7" s="110"/>
      <c r="O7" s="110" t="s">
        <v>171</v>
      </c>
      <c r="P7" s="110">
        <v>8.2552000000000003</v>
      </c>
      <c r="Q7" s="110">
        <v>15.4244</v>
      </c>
      <c r="R7" s="110">
        <v>9.1623000000000001</v>
      </c>
      <c r="S7" s="110">
        <v>4.2872000000000003</v>
      </c>
      <c r="T7" s="110">
        <v>7.1786000000000003</v>
      </c>
      <c r="U7" s="110">
        <v>7.2573999999999996</v>
      </c>
      <c r="W7" s="110" t="s">
        <v>171</v>
      </c>
      <c r="X7" s="110">
        <v>6.8235000000000001</v>
      </c>
      <c r="Y7" s="110">
        <v>7.5031999999999996</v>
      </c>
      <c r="Z7" s="110">
        <v>7.4682000000000004</v>
      </c>
      <c r="AA7" s="110">
        <v>7.3651999999999997</v>
      </c>
      <c r="AB7" s="110">
        <v>9.7253000000000007</v>
      </c>
      <c r="AC7" s="110">
        <v>7.4886999999999997</v>
      </c>
    </row>
    <row r="8" spans="1:29" x14ac:dyDescent="0.2">
      <c r="A8" s="111" t="s">
        <v>172</v>
      </c>
      <c r="B8" s="111"/>
      <c r="C8" s="110"/>
      <c r="D8" s="110"/>
      <c r="E8" s="110"/>
      <c r="F8" s="110"/>
      <c r="G8" s="110"/>
      <c r="I8" s="111" t="s">
        <v>172</v>
      </c>
      <c r="J8" s="111"/>
      <c r="K8" s="110"/>
      <c r="L8" s="110"/>
      <c r="M8" s="110"/>
      <c r="N8" s="110"/>
      <c r="O8" s="111" t="s">
        <v>172</v>
      </c>
      <c r="P8" s="111"/>
      <c r="Q8" s="110"/>
      <c r="R8" s="110"/>
      <c r="S8" s="110"/>
      <c r="T8" s="110"/>
      <c r="U8" s="110"/>
      <c r="W8" s="111" t="s">
        <v>172</v>
      </c>
      <c r="X8" s="111"/>
      <c r="Y8" s="110"/>
      <c r="Z8" s="110"/>
      <c r="AA8" s="110"/>
      <c r="AB8" s="110"/>
      <c r="AC8" s="110"/>
    </row>
    <row r="9" spans="1:29" x14ac:dyDescent="0.2">
      <c r="A9" s="110" t="s">
        <v>168</v>
      </c>
      <c r="B9" s="110">
        <v>0.70689999999999997</v>
      </c>
      <c r="C9" s="110">
        <v>0.67679999999999996</v>
      </c>
      <c r="D9" s="110">
        <v>0.60970000000000002</v>
      </c>
      <c r="E9" s="110">
        <v>0.72540000000000004</v>
      </c>
      <c r="F9" s="110">
        <v>0.68489999999999995</v>
      </c>
      <c r="G9" s="110">
        <v>0.72289999999999999</v>
      </c>
      <c r="I9" s="110" t="s">
        <v>168</v>
      </c>
      <c r="J9" s="110">
        <v>0.87309999999999999</v>
      </c>
      <c r="K9" s="110">
        <v>0.82399999999999995</v>
      </c>
      <c r="L9" s="110">
        <v>0.73060000000000003</v>
      </c>
      <c r="M9" s="110">
        <v>1.0831999999999999</v>
      </c>
      <c r="N9" s="110"/>
      <c r="O9" s="110" t="s">
        <v>168</v>
      </c>
      <c r="P9" s="110">
        <v>0.58069999999999999</v>
      </c>
      <c r="Q9" s="110">
        <v>0.5181</v>
      </c>
      <c r="R9" s="110">
        <v>0.42699999999999999</v>
      </c>
      <c r="S9" s="110">
        <v>0.44869999999999999</v>
      </c>
      <c r="T9" s="110">
        <v>0.45729999999999998</v>
      </c>
      <c r="U9" s="110">
        <v>0.53620000000000001</v>
      </c>
      <c r="W9" s="110" t="s">
        <v>168</v>
      </c>
      <c r="X9" s="110">
        <v>0.70240000000000002</v>
      </c>
      <c r="Y9" s="110">
        <v>0.68689999999999996</v>
      </c>
      <c r="Z9" s="110">
        <v>0.61660000000000004</v>
      </c>
      <c r="AA9" s="110">
        <v>0.68759999999999999</v>
      </c>
      <c r="AB9" s="110">
        <v>0.61</v>
      </c>
      <c r="AC9" s="110">
        <v>0.6139</v>
      </c>
    </row>
    <row r="10" spans="1:29" x14ac:dyDescent="0.2">
      <c r="A10" s="110" t="s">
        <v>169</v>
      </c>
      <c r="B10" s="110">
        <v>0.76080000000000003</v>
      </c>
      <c r="C10" s="110">
        <v>0.75249999999999995</v>
      </c>
      <c r="D10" s="110">
        <v>0.73409999999999997</v>
      </c>
      <c r="E10" s="110">
        <v>0.86909999999999998</v>
      </c>
      <c r="F10" s="110">
        <v>0.77039999999999997</v>
      </c>
      <c r="G10" s="110">
        <v>0.89839999999999998</v>
      </c>
      <c r="I10" s="110" t="s">
        <v>169</v>
      </c>
      <c r="J10" s="110">
        <v>0.95120000000000005</v>
      </c>
      <c r="K10" s="110">
        <v>0.93910000000000005</v>
      </c>
      <c r="L10" s="110">
        <v>0.84619999999999995</v>
      </c>
      <c r="M10" s="110">
        <v>2.9712999999999998</v>
      </c>
      <c r="N10" s="110"/>
      <c r="O10" s="110" t="s">
        <v>169</v>
      </c>
      <c r="P10" s="110">
        <v>0.63549999999999995</v>
      </c>
      <c r="Q10" s="110">
        <v>0.59870000000000001</v>
      </c>
      <c r="R10" s="110">
        <v>0.54310000000000003</v>
      </c>
      <c r="S10" s="110">
        <v>0.53910000000000002</v>
      </c>
      <c r="T10" s="110">
        <v>0.53939999999999999</v>
      </c>
      <c r="U10" s="110">
        <v>0.6774</v>
      </c>
      <c r="W10" s="110" t="s">
        <v>169</v>
      </c>
      <c r="X10" s="110">
        <v>0.75349999999999995</v>
      </c>
      <c r="Y10" s="110">
        <v>0.80310000000000004</v>
      </c>
      <c r="Z10" s="110">
        <v>0.67710000000000004</v>
      </c>
      <c r="AA10" s="110">
        <v>0.82210000000000005</v>
      </c>
      <c r="AB10" s="110">
        <v>0.73450000000000004</v>
      </c>
      <c r="AC10" s="110">
        <v>0.69840000000000002</v>
      </c>
    </row>
    <row r="11" spans="1:29" x14ac:dyDescent="0.2">
      <c r="A11" s="110" t="s">
        <v>170</v>
      </c>
      <c r="B11" s="110">
        <v>0.66900000000000004</v>
      </c>
      <c r="C11" s="110">
        <v>0.58520000000000005</v>
      </c>
      <c r="D11" s="110">
        <v>0.496</v>
      </c>
      <c r="E11" s="110">
        <v>0.57779999999999998</v>
      </c>
      <c r="F11" s="110">
        <v>0.5927</v>
      </c>
      <c r="G11" s="110">
        <v>0.63819999999999999</v>
      </c>
      <c r="I11" s="110" t="s">
        <v>170</v>
      </c>
      <c r="J11" s="110">
        <v>0.82310000000000005</v>
      </c>
      <c r="K11" s="110">
        <v>0.68289999999999995</v>
      </c>
      <c r="L11" s="110">
        <v>0.56989999999999996</v>
      </c>
      <c r="M11" s="110">
        <v>0.73939999999999995</v>
      </c>
      <c r="N11" s="110"/>
      <c r="O11" s="110" t="s">
        <v>170</v>
      </c>
      <c r="P11" s="110">
        <v>0.54010000000000002</v>
      </c>
      <c r="Q11" s="110">
        <v>0.43869999999999998</v>
      </c>
      <c r="R11" s="110">
        <v>0.30709999999999998</v>
      </c>
      <c r="S11" s="110">
        <v>0.37409999999999999</v>
      </c>
      <c r="T11" s="110">
        <v>0.31409999999999999</v>
      </c>
      <c r="U11" s="110">
        <v>0.3947</v>
      </c>
      <c r="W11" s="110" t="s">
        <v>170</v>
      </c>
      <c r="X11" s="110">
        <v>0.67090000000000005</v>
      </c>
      <c r="Y11" s="110">
        <v>0.57279999999999998</v>
      </c>
      <c r="Z11" s="110">
        <v>0.49619999999999997</v>
      </c>
      <c r="AA11" s="110">
        <v>0.6079</v>
      </c>
      <c r="AB11" s="110">
        <v>0.48870000000000002</v>
      </c>
      <c r="AC11" s="110">
        <v>0.53459999999999996</v>
      </c>
    </row>
    <row r="12" spans="1:29" x14ac:dyDescent="0.2">
      <c r="A12" s="110" t="s">
        <v>171</v>
      </c>
      <c r="B12" s="110">
        <v>0.68769999999999998</v>
      </c>
      <c r="C12" s="110">
        <v>0.71740000000000004</v>
      </c>
      <c r="D12" s="110">
        <v>0.59509999999999996</v>
      </c>
      <c r="E12" s="110">
        <v>0.57779999999999998</v>
      </c>
      <c r="F12" s="110">
        <v>0.74050000000000005</v>
      </c>
      <c r="G12" s="110">
        <v>0.64159999999999995</v>
      </c>
      <c r="I12" s="110" t="s">
        <v>171</v>
      </c>
      <c r="J12" s="110">
        <v>0.84840000000000004</v>
      </c>
      <c r="K12" s="110">
        <v>0.91620000000000001</v>
      </c>
      <c r="L12" s="110">
        <v>0.6845</v>
      </c>
      <c r="M12" s="110">
        <v>0.73939999999999995</v>
      </c>
      <c r="N12" s="110"/>
      <c r="O12" s="110" t="s">
        <v>171</v>
      </c>
      <c r="P12" s="110">
        <v>0.58840000000000003</v>
      </c>
      <c r="Q12" s="110">
        <v>0.5776</v>
      </c>
      <c r="R12" s="110">
        <v>0.44400000000000001</v>
      </c>
      <c r="S12" s="110">
        <v>0.39529999999999998</v>
      </c>
      <c r="T12" s="110">
        <v>0.44340000000000002</v>
      </c>
      <c r="U12" s="110">
        <v>0.3947</v>
      </c>
      <c r="W12" s="110" t="s">
        <v>171</v>
      </c>
      <c r="X12" s="110">
        <v>0.70840000000000003</v>
      </c>
      <c r="Y12" s="110">
        <v>0.74790000000000001</v>
      </c>
      <c r="Z12" s="110">
        <v>0.58930000000000005</v>
      </c>
      <c r="AA12" s="110">
        <v>0.62519999999999998</v>
      </c>
      <c r="AB12" s="110">
        <v>0.68410000000000004</v>
      </c>
      <c r="AC12" s="110">
        <v>0.53459999999999996</v>
      </c>
    </row>
    <row r="13" spans="1:29" x14ac:dyDescent="0.2">
      <c r="A13" s="111" t="s">
        <v>173</v>
      </c>
      <c r="B13" s="111"/>
      <c r="C13" s="110"/>
      <c r="D13" s="110"/>
      <c r="E13" s="110"/>
      <c r="F13" s="110"/>
      <c r="G13" s="110"/>
      <c r="I13" s="111" t="s">
        <v>173</v>
      </c>
      <c r="J13" s="111"/>
      <c r="K13" s="110"/>
      <c r="L13" s="110"/>
      <c r="M13" s="110"/>
      <c r="N13" s="110"/>
      <c r="O13" s="111" t="s">
        <v>173</v>
      </c>
      <c r="P13" s="111"/>
      <c r="Q13" s="110"/>
      <c r="R13" s="110"/>
      <c r="S13" s="110"/>
      <c r="T13" s="110"/>
      <c r="U13" s="110"/>
      <c r="W13" s="111" t="s">
        <v>173</v>
      </c>
      <c r="X13" s="111"/>
      <c r="Y13" s="110"/>
      <c r="Z13" s="110"/>
      <c r="AA13" s="110"/>
      <c r="AB13" s="110"/>
      <c r="AC13" s="110"/>
    </row>
    <row r="14" spans="1:29" x14ac:dyDescent="0.2">
      <c r="A14" s="110" t="s">
        <v>168</v>
      </c>
      <c r="B14" s="110">
        <v>60.534300000000002</v>
      </c>
      <c r="C14" s="110">
        <v>44.498399999999997</v>
      </c>
      <c r="D14" s="110">
        <v>-305.27289999999999</v>
      </c>
      <c r="E14" s="110">
        <v>113.74299999999999</v>
      </c>
      <c r="F14" s="110">
        <v>81.459400000000002</v>
      </c>
      <c r="G14" s="110">
        <v>-372.95940000000002</v>
      </c>
      <c r="I14" s="110" t="s">
        <v>168</v>
      </c>
      <c r="J14" s="110">
        <v>-29.723600000000001</v>
      </c>
      <c r="K14" s="110">
        <v>12.4659</v>
      </c>
      <c r="L14" s="110">
        <v>20.051300000000001</v>
      </c>
      <c r="M14" s="110">
        <v>122.48099999999999</v>
      </c>
      <c r="N14" s="110"/>
      <c r="O14" s="110" t="s">
        <v>168</v>
      </c>
      <c r="P14" s="110">
        <v>-21.427600000000002</v>
      </c>
      <c r="Q14" s="110">
        <v>16.7349</v>
      </c>
      <c r="R14" s="110">
        <v>1.4205000000000001</v>
      </c>
      <c r="S14" s="110">
        <v>-15.002700000000001</v>
      </c>
      <c r="T14" s="110">
        <v>4.0236000000000001</v>
      </c>
      <c r="U14" s="110">
        <v>75.122500000000002</v>
      </c>
      <c r="W14" s="110" t="s">
        <v>168</v>
      </c>
      <c r="X14" s="110">
        <v>29.5045</v>
      </c>
      <c r="Y14" s="110">
        <v>56.146500000000003</v>
      </c>
      <c r="Z14" s="112">
        <v>-2335.0351000000001</v>
      </c>
      <c r="AA14" s="110">
        <v>-68.293599999999998</v>
      </c>
      <c r="AB14" s="110">
        <v>221.2148</v>
      </c>
      <c r="AC14" s="110">
        <v>-246.54689999999999</v>
      </c>
    </row>
    <row r="15" spans="1:29" x14ac:dyDescent="0.2">
      <c r="A15" s="110" t="s">
        <v>169</v>
      </c>
      <c r="B15" s="110">
        <v>65.152100000000004</v>
      </c>
      <c r="C15" s="110">
        <v>54.629300000000001</v>
      </c>
      <c r="D15" s="110">
        <v>-37.9193</v>
      </c>
      <c r="E15" s="110">
        <v>194.94380000000001</v>
      </c>
      <c r="F15" s="110">
        <v>110.7088</v>
      </c>
      <c r="G15" s="110">
        <v>143.3322</v>
      </c>
      <c r="I15" s="110" t="s">
        <v>169</v>
      </c>
      <c r="J15" s="110">
        <v>-28.020499999999998</v>
      </c>
      <c r="K15" s="110">
        <v>14.6709</v>
      </c>
      <c r="L15" s="110">
        <v>37.250500000000002</v>
      </c>
      <c r="M15" s="112">
        <v>1003.5164</v>
      </c>
      <c r="N15" s="110"/>
      <c r="O15" s="110" t="s">
        <v>169</v>
      </c>
      <c r="P15" s="110">
        <v>-19.9298</v>
      </c>
      <c r="Q15" s="110">
        <v>22.626799999999999</v>
      </c>
      <c r="R15" s="110">
        <v>29.064299999999999</v>
      </c>
      <c r="S15" s="110">
        <v>28.004100000000001</v>
      </c>
      <c r="T15" s="110">
        <v>5.0518999999999998</v>
      </c>
      <c r="U15" s="110">
        <v>168.74789999999999</v>
      </c>
      <c r="W15" s="110" t="s">
        <v>169</v>
      </c>
      <c r="X15" s="110">
        <v>31.651399999999999</v>
      </c>
      <c r="Y15" s="110">
        <v>85.298100000000005</v>
      </c>
      <c r="Z15" s="110">
        <v>26.2225</v>
      </c>
      <c r="AA15" s="110">
        <v>-41.641399999999997</v>
      </c>
      <c r="AB15" s="110">
        <v>333.49059999999997</v>
      </c>
      <c r="AC15" s="110">
        <v>134.4939</v>
      </c>
    </row>
    <row r="16" spans="1:29" x14ac:dyDescent="0.2">
      <c r="A16" s="110" t="s">
        <v>170</v>
      </c>
      <c r="B16" s="110">
        <v>57.289499999999997</v>
      </c>
      <c r="C16" s="110">
        <v>33.947200000000002</v>
      </c>
      <c r="D16" s="110">
        <v>-618.41769999999997</v>
      </c>
      <c r="E16" s="110">
        <v>-44.172400000000003</v>
      </c>
      <c r="F16" s="110">
        <v>53.4557</v>
      </c>
      <c r="G16" s="110">
        <v>-912.99749999999995</v>
      </c>
      <c r="I16" s="110" t="s">
        <v>170</v>
      </c>
      <c r="J16" s="110">
        <v>-32.3812</v>
      </c>
      <c r="K16" s="110">
        <v>9.9133999999999993</v>
      </c>
      <c r="L16" s="110">
        <v>4.2807000000000004</v>
      </c>
      <c r="M16" s="110">
        <v>5.5533000000000001</v>
      </c>
      <c r="N16" s="110"/>
      <c r="O16" s="110" t="s">
        <v>170</v>
      </c>
      <c r="P16" s="110">
        <v>-23.4483</v>
      </c>
      <c r="Q16" s="110">
        <v>12.0932</v>
      </c>
      <c r="R16" s="110">
        <v>-24.834299999999999</v>
      </c>
      <c r="S16" s="110">
        <v>-41.771299999999997</v>
      </c>
      <c r="T16" s="110">
        <v>3.2162000000000002</v>
      </c>
      <c r="U16" s="110">
        <v>4.0419</v>
      </c>
      <c r="W16" s="110" t="s">
        <v>170</v>
      </c>
      <c r="X16" s="110">
        <v>28.182300000000001</v>
      </c>
      <c r="Y16" s="110">
        <v>30.1784</v>
      </c>
      <c r="Z16" s="112">
        <v>-5376.107</v>
      </c>
      <c r="AA16" s="112">
        <v>-5066.7674999999999</v>
      </c>
      <c r="AB16" s="110">
        <v>-45.042400000000001</v>
      </c>
      <c r="AC16" s="110">
        <v>-500.79700000000003</v>
      </c>
    </row>
    <row r="17" spans="1:29" x14ac:dyDescent="0.2">
      <c r="A17" s="110" t="s">
        <v>171</v>
      </c>
      <c r="B17" s="110">
        <v>8.6669999999999998</v>
      </c>
      <c r="C17" s="110">
        <v>9.0405999999999995</v>
      </c>
      <c r="D17" s="110">
        <v>8.6865000000000006</v>
      </c>
      <c r="E17" s="110">
        <v>8.2905999999999995</v>
      </c>
      <c r="F17" s="110">
        <v>10.745200000000001</v>
      </c>
      <c r="G17" s="110">
        <v>7.9393000000000002</v>
      </c>
      <c r="I17" s="110" t="s">
        <v>171</v>
      </c>
      <c r="J17" s="110">
        <v>8.2111999999999998</v>
      </c>
      <c r="K17" s="110">
        <v>13.007400000000001</v>
      </c>
      <c r="L17" s="110">
        <v>10.625299999999999</v>
      </c>
      <c r="M17" s="110">
        <v>11.3673</v>
      </c>
      <c r="N17" s="110"/>
      <c r="O17" s="110" t="s">
        <v>171</v>
      </c>
      <c r="P17" s="110">
        <v>15.712899999999999</v>
      </c>
      <c r="Q17" s="110">
        <v>15.4244</v>
      </c>
      <c r="R17" s="110">
        <v>9.1623000000000001</v>
      </c>
      <c r="S17" s="110">
        <v>8.1908999999999992</v>
      </c>
      <c r="T17" s="110">
        <v>4.1508000000000003</v>
      </c>
      <c r="U17" s="110">
        <v>6.4862000000000002</v>
      </c>
      <c r="W17" s="110" t="s">
        <v>171</v>
      </c>
      <c r="X17" s="110">
        <v>6.8235000000000001</v>
      </c>
      <c r="Y17" s="110">
        <v>9.4022000000000006</v>
      </c>
      <c r="Z17" s="110">
        <v>7.0357000000000003</v>
      </c>
      <c r="AA17" s="110">
        <v>7.3651999999999997</v>
      </c>
      <c r="AB17" s="110">
        <v>9.7253000000000007</v>
      </c>
      <c r="AC17" s="110">
        <v>7.4886999999999997</v>
      </c>
    </row>
    <row r="18" spans="1:29" x14ac:dyDescent="0.2">
      <c r="A18" s="111" t="s">
        <v>174</v>
      </c>
      <c r="B18" s="114">
        <v>362122659250</v>
      </c>
      <c r="C18" s="114">
        <v>377736105330</v>
      </c>
      <c r="D18" s="114">
        <v>283754812852</v>
      </c>
      <c r="E18" s="114">
        <v>270820891879</v>
      </c>
      <c r="F18" s="114">
        <v>333983518132</v>
      </c>
      <c r="G18" s="114">
        <v>266126615558</v>
      </c>
      <c r="I18" s="111" t="s">
        <v>174</v>
      </c>
      <c r="J18" s="114">
        <v>247362649650</v>
      </c>
      <c r="K18" s="114">
        <v>252539147550</v>
      </c>
      <c r="L18" s="114">
        <v>181831176225</v>
      </c>
      <c r="M18" s="114">
        <v>194527796400</v>
      </c>
      <c r="N18" s="110"/>
      <c r="O18" s="111" t="s">
        <v>174</v>
      </c>
      <c r="P18" s="114">
        <v>120607694786</v>
      </c>
      <c r="Q18" s="114">
        <v>118392949723</v>
      </c>
      <c r="R18" s="114">
        <v>79403204025</v>
      </c>
      <c r="S18" s="114">
        <v>70984729637</v>
      </c>
      <c r="T18" s="114">
        <v>79329279738</v>
      </c>
      <c r="U18" s="114">
        <v>63080909682</v>
      </c>
      <c r="W18" s="111" t="s">
        <v>174</v>
      </c>
      <c r="X18" s="114">
        <v>207659492140</v>
      </c>
      <c r="Y18" s="114">
        <v>206059033626</v>
      </c>
      <c r="Z18" s="114">
        <v>150042985661</v>
      </c>
      <c r="AA18" s="114">
        <v>157069792183</v>
      </c>
      <c r="AB18" s="114">
        <v>162918418560</v>
      </c>
      <c r="AC18" s="114">
        <v>119430579195</v>
      </c>
    </row>
    <row r="19" spans="1:29" x14ac:dyDescent="0.2">
      <c r="A19" s="111" t="s">
        <v>175</v>
      </c>
      <c r="B19" s="114">
        <v>362122659250</v>
      </c>
      <c r="C19" s="114">
        <v>377736105330</v>
      </c>
      <c r="D19" s="114">
        <v>283754812852</v>
      </c>
      <c r="E19" s="114">
        <v>270820891879</v>
      </c>
      <c r="F19" s="114">
        <v>333983518132</v>
      </c>
      <c r="G19" s="114">
        <v>266126615558</v>
      </c>
      <c r="I19" s="111" t="s">
        <v>175</v>
      </c>
      <c r="J19" s="114">
        <v>247362649650</v>
      </c>
      <c r="K19" s="114">
        <v>252539147550</v>
      </c>
      <c r="L19" s="114">
        <v>181831176225</v>
      </c>
      <c r="M19" s="114">
        <v>194527796400</v>
      </c>
      <c r="N19" s="110"/>
      <c r="O19" s="111" t="s">
        <v>175</v>
      </c>
      <c r="P19" s="114">
        <v>120607694786</v>
      </c>
      <c r="Q19" s="114">
        <v>118392949723</v>
      </c>
      <c r="R19" s="114">
        <v>79403204025</v>
      </c>
      <c r="S19" s="114">
        <v>70984729637</v>
      </c>
      <c r="T19" s="114">
        <v>79329279738</v>
      </c>
      <c r="U19" s="114">
        <v>63080909682</v>
      </c>
      <c r="W19" s="111" t="s">
        <v>175</v>
      </c>
      <c r="X19" s="114">
        <v>207659492140</v>
      </c>
      <c r="Y19" s="114">
        <v>206059033626</v>
      </c>
      <c r="Z19" s="114">
        <v>150042985661</v>
      </c>
      <c r="AA19" s="114">
        <v>157069792183</v>
      </c>
      <c r="AB19" s="114">
        <v>162918418560</v>
      </c>
      <c r="AC19" s="114">
        <v>119430579195</v>
      </c>
    </row>
    <row r="20" spans="1:29" x14ac:dyDescent="0.2">
      <c r="A20" s="111" t="s">
        <v>176</v>
      </c>
      <c r="B20" s="114">
        <v>362122659250</v>
      </c>
      <c r="C20" s="114">
        <v>377736105330</v>
      </c>
      <c r="D20" s="114">
        <v>283754812852</v>
      </c>
      <c r="E20" s="114">
        <v>270820891879</v>
      </c>
      <c r="F20" s="114">
        <v>333983518132</v>
      </c>
      <c r="G20" s="114">
        <v>266126615558</v>
      </c>
      <c r="I20" s="111" t="s">
        <v>176</v>
      </c>
      <c r="J20" s="114">
        <v>247362649650</v>
      </c>
      <c r="K20" s="114">
        <v>252539147550</v>
      </c>
      <c r="L20" s="114">
        <v>181831176225</v>
      </c>
      <c r="M20" s="114">
        <v>194527796400</v>
      </c>
      <c r="N20" s="110"/>
      <c r="O20" s="111" t="s">
        <v>176</v>
      </c>
      <c r="P20" s="114">
        <v>120607694786</v>
      </c>
      <c r="Q20" s="114">
        <v>118392949723</v>
      </c>
      <c r="R20" s="114">
        <v>79403204025</v>
      </c>
      <c r="S20" s="114">
        <v>70984729637</v>
      </c>
      <c r="T20" s="114">
        <v>79329279738</v>
      </c>
      <c r="U20" s="114">
        <v>63080909682</v>
      </c>
      <c r="W20" s="111" t="s">
        <v>176</v>
      </c>
      <c r="X20" s="114">
        <v>207659492140</v>
      </c>
      <c r="Y20" s="114">
        <v>206059033626</v>
      </c>
      <c r="Z20" s="114">
        <v>150042985661</v>
      </c>
      <c r="AA20" s="114">
        <v>157069792183</v>
      </c>
      <c r="AB20" s="114">
        <v>162918418560</v>
      </c>
      <c r="AC20" s="114">
        <v>119430579195</v>
      </c>
    </row>
    <row r="21" spans="1:29" x14ac:dyDescent="0.2">
      <c r="A21" s="111" t="s">
        <v>177</v>
      </c>
      <c r="B21" s="111" t="s">
        <v>178</v>
      </c>
      <c r="C21" s="111">
        <v>9.1999999999999998E-3</v>
      </c>
      <c r="D21" s="111">
        <v>4.1799999999999997E-2</v>
      </c>
      <c r="E21" s="111">
        <v>4.1099999999999998E-2</v>
      </c>
      <c r="F21" s="111">
        <v>2.8299999999999999E-2</v>
      </c>
      <c r="G21" s="111">
        <v>2.4400000000000002E-2</v>
      </c>
      <c r="I21" s="111" t="s">
        <v>177</v>
      </c>
      <c r="J21" s="111" t="s">
        <v>178</v>
      </c>
      <c r="K21" s="111">
        <v>2.4899999999999999E-2</v>
      </c>
      <c r="L21" s="111">
        <v>3.2199999999999999E-2</v>
      </c>
      <c r="M21" s="111">
        <v>2.7799999999999998E-2</v>
      </c>
      <c r="N21" s="110"/>
      <c r="O21" s="111" t="s">
        <v>177</v>
      </c>
      <c r="P21" s="111" t="s">
        <v>178</v>
      </c>
      <c r="Q21" s="111">
        <v>1.1900000000000001E-2</v>
      </c>
      <c r="R21" s="111">
        <v>5.6099999999999997E-2</v>
      </c>
      <c r="S21" s="111">
        <v>5.74E-2</v>
      </c>
      <c r="T21" s="111">
        <v>4.7100000000000003E-2</v>
      </c>
      <c r="U21" s="111">
        <v>4.2900000000000001E-2</v>
      </c>
      <c r="W21" s="111" t="s">
        <v>177</v>
      </c>
      <c r="X21" s="111" t="s">
        <v>178</v>
      </c>
      <c r="Y21" s="111">
        <v>3.32E-2</v>
      </c>
      <c r="Z21" s="111">
        <v>3.7600000000000001E-2</v>
      </c>
      <c r="AA21" s="111">
        <v>3.0499999999999999E-2</v>
      </c>
      <c r="AB21" s="111">
        <v>2.0299999999999999E-2</v>
      </c>
      <c r="AC21" s="111">
        <v>2.4E-2</v>
      </c>
    </row>
    <row r="22" spans="1:29" x14ac:dyDescent="0.2">
      <c r="A22" s="111" t="s">
        <v>179</v>
      </c>
      <c r="B22" s="115">
        <v>43101</v>
      </c>
      <c r="C22" s="115">
        <v>42736</v>
      </c>
      <c r="D22" s="115">
        <v>42370</v>
      </c>
      <c r="E22" s="115">
        <v>42005</v>
      </c>
      <c r="F22" s="115">
        <v>41640</v>
      </c>
      <c r="G22" s="115">
        <v>41275</v>
      </c>
      <c r="I22" s="111" t="s">
        <v>179</v>
      </c>
      <c r="J22" s="115">
        <v>43101</v>
      </c>
      <c r="K22" s="115">
        <v>42736</v>
      </c>
      <c r="L22" s="115">
        <v>42370</v>
      </c>
      <c r="M22" s="115">
        <v>42005</v>
      </c>
      <c r="N22" s="110"/>
      <c r="O22" s="111" t="s">
        <v>179</v>
      </c>
      <c r="P22" s="115">
        <v>43101</v>
      </c>
      <c r="Q22" s="115">
        <v>42736</v>
      </c>
      <c r="R22" s="115">
        <v>42370</v>
      </c>
      <c r="S22" s="115">
        <v>42005</v>
      </c>
      <c r="T22" s="115">
        <v>41640</v>
      </c>
      <c r="U22" s="115">
        <v>41275</v>
      </c>
      <c r="W22" s="111" t="s">
        <v>179</v>
      </c>
      <c r="X22" s="115">
        <v>43101</v>
      </c>
      <c r="Y22" s="115">
        <v>42736</v>
      </c>
      <c r="Z22" s="115">
        <v>42370</v>
      </c>
      <c r="AA22" s="115">
        <v>42005</v>
      </c>
      <c r="AB22" s="115">
        <v>41640</v>
      </c>
      <c r="AC22" s="115">
        <v>41275</v>
      </c>
    </row>
    <row r="23" spans="1:29" x14ac:dyDescent="0.2">
      <c r="A23" s="111" t="s">
        <v>180</v>
      </c>
      <c r="B23" s="115">
        <v>43245</v>
      </c>
      <c r="C23" s="115">
        <v>43100</v>
      </c>
      <c r="D23" s="115">
        <v>42735</v>
      </c>
      <c r="E23" s="115">
        <v>42369</v>
      </c>
      <c r="F23" s="115">
        <v>42004</v>
      </c>
      <c r="G23" s="115">
        <v>41639</v>
      </c>
      <c r="I23" s="111" t="s">
        <v>180</v>
      </c>
      <c r="J23" s="115">
        <v>43245</v>
      </c>
      <c r="K23" s="115">
        <v>43100</v>
      </c>
      <c r="L23" s="115">
        <v>42735</v>
      </c>
      <c r="M23" s="115">
        <v>42369</v>
      </c>
      <c r="N23" s="110"/>
      <c r="O23" s="111" t="s">
        <v>180</v>
      </c>
      <c r="P23" s="115">
        <v>43245</v>
      </c>
      <c r="Q23" s="115">
        <v>43100</v>
      </c>
      <c r="R23" s="115">
        <v>42735</v>
      </c>
      <c r="S23" s="115">
        <v>42369</v>
      </c>
      <c r="T23" s="115">
        <v>42004</v>
      </c>
      <c r="U23" s="115">
        <v>41639</v>
      </c>
      <c r="W23" s="111" t="s">
        <v>180</v>
      </c>
      <c r="X23" s="115">
        <v>43245</v>
      </c>
      <c r="Y23" s="115">
        <v>43100</v>
      </c>
      <c r="Z23" s="115">
        <v>42735</v>
      </c>
      <c r="AA23" s="115">
        <v>42369</v>
      </c>
      <c r="AB23" s="115">
        <v>42004</v>
      </c>
      <c r="AC23" s="115">
        <v>41639</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topLeftCell="M1" workbookViewId="0">
      <selection activeCell="U11" sqref="U11"/>
    </sheetView>
  </sheetViews>
  <sheetFormatPr baseColWidth="10" defaultRowHeight="15" x14ac:dyDescent="0.2"/>
  <cols>
    <col min="1" max="1" width="19.5" bestFit="1" customWidth="1"/>
    <col min="2" max="3" width="16.5" bestFit="1" customWidth="1"/>
    <col min="4" max="7" width="15.5" bestFit="1" customWidth="1"/>
    <col min="9" max="9" width="19.5" bestFit="1" customWidth="1"/>
    <col min="10" max="11" width="16.5" bestFit="1" customWidth="1"/>
    <col min="12" max="15" width="15.5" bestFit="1" customWidth="1"/>
    <col min="17" max="17" width="19.5" bestFit="1" customWidth="1"/>
    <col min="18" max="19" width="16.5" bestFit="1" customWidth="1"/>
    <col min="20" max="23" width="15.5" bestFit="1" customWidth="1"/>
    <col min="25" max="25" width="19.5" bestFit="1" customWidth="1"/>
    <col min="26" max="27" width="16.5" bestFit="1" customWidth="1"/>
    <col min="28" max="31" width="15.5" bestFit="1" customWidth="1"/>
  </cols>
  <sheetData>
    <row r="1" spans="1:31" x14ac:dyDescent="0.2">
      <c r="A1" s="109" t="s">
        <v>185</v>
      </c>
      <c r="B1" s="109">
        <v>2018</v>
      </c>
      <c r="C1" s="109">
        <v>2017</v>
      </c>
      <c r="D1" s="109">
        <v>2016</v>
      </c>
      <c r="E1" s="109">
        <v>2015</v>
      </c>
      <c r="F1" s="109">
        <v>2014</v>
      </c>
      <c r="G1" s="109">
        <v>2013</v>
      </c>
      <c r="I1" s="109" t="s">
        <v>186</v>
      </c>
      <c r="J1" s="109">
        <v>2018</v>
      </c>
      <c r="K1" s="109">
        <v>2017</v>
      </c>
      <c r="L1" s="109">
        <v>2016</v>
      </c>
      <c r="M1" s="109">
        <v>2015</v>
      </c>
      <c r="N1" s="109">
        <v>2014</v>
      </c>
      <c r="O1" s="109">
        <v>2013</v>
      </c>
      <c r="Q1" s="109" t="s">
        <v>187</v>
      </c>
      <c r="R1" s="109">
        <v>2018</v>
      </c>
      <c r="S1" s="109">
        <v>2017</v>
      </c>
      <c r="T1" s="109">
        <v>2016</v>
      </c>
      <c r="U1" s="109">
        <v>2015</v>
      </c>
      <c r="V1" s="109">
        <v>2014</v>
      </c>
      <c r="W1" s="109">
        <v>2013</v>
      </c>
      <c r="Y1" s="109" t="s">
        <v>188</v>
      </c>
      <c r="Z1" s="109">
        <v>2018</v>
      </c>
      <c r="AA1" s="109">
        <v>2017</v>
      </c>
      <c r="AB1" s="109">
        <v>2016</v>
      </c>
      <c r="AC1" s="109">
        <v>2015</v>
      </c>
      <c r="AD1" s="109">
        <v>2014</v>
      </c>
      <c r="AE1" s="109">
        <v>2013</v>
      </c>
    </row>
    <row r="2" spans="1:31" x14ac:dyDescent="0.2">
      <c r="A2" s="110" t="s">
        <v>165</v>
      </c>
      <c r="B2" s="110" t="s">
        <v>166</v>
      </c>
      <c r="C2" s="110" t="s">
        <v>166</v>
      </c>
      <c r="D2" s="110" t="s">
        <v>166</v>
      </c>
      <c r="E2" s="110" t="s">
        <v>166</v>
      </c>
      <c r="F2" s="110" t="s">
        <v>166</v>
      </c>
      <c r="G2" s="110" t="s">
        <v>166</v>
      </c>
      <c r="I2" s="110" t="s">
        <v>165</v>
      </c>
      <c r="J2" s="110" t="s">
        <v>166</v>
      </c>
      <c r="K2" s="110" t="s">
        <v>166</v>
      </c>
      <c r="L2" s="110" t="s">
        <v>166</v>
      </c>
      <c r="M2" s="110" t="s">
        <v>166</v>
      </c>
      <c r="N2" s="110" t="s">
        <v>166</v>
      </c>
      <c r="O2" s="110" t="s">
        <v>166</v>
      </c>
      <c r="Q2" s="110" t="s">
        <v>165</v>
      </c>
      <c r="R2" s="110" t="s">
        <v>166</v>
      </c>
      <c r="S2" s="110" t="s">
        <v>166</v>
      </c>
      <c r="T2" s="110" t="s">
        <v>166</v>
      </c>
      <c r="U2" s="110" t="s">
        <v>166</v>
      </c>
      <c r="V2" s="110" t="s">
        <v>166</v>
      </c>
      <c r="W2" s="110" t="s">
        <v>166</v>
      </c>
      <c r="Y2" s="110" t="s">
        <v>165</v>
      </c>
      <c r="Z2" s="110" t="s">
        <v>166</v>
      </c>
      <c r="AA2" s="110" t="s">
        <v>166</v>
      </c>
      <c r="AB2" s="110" t="s">
        <v>166</v>
      </c>
      <c r="AC2" s="110" t="s">
        <v>166</v>
      </c>
      <c r="AD2" s="110" t="s">
        <v>166</v>
      </c>
      <c r="AE2" s="110" t="s">
        <v>166</v>
      </c>
    </row>
    <row r="3" spans="1:31" x14ac:dyDescent="0.2">
      <c r="A3" s="111" t="s">
        <v>167</v>
      </c>
      <c r="B3" s="111"/>
      <c r="C3" s="110"/>
      <c r="D3" s="110"/>
      <c r="E3" s="110"/>
      <c r="F3" s="110"/>
      <c r="G3" s="110"/>
      <c r="I3" s="111" t="s">
        <v>167</v>
      </c>
      <c r="J3" s="111"/>
      <c r="K3" s="110"/>
      <c r="L3" s="110"/>
      <c r="M3" s="110"/>
      <c r="N3" s="110"/>
      <c r="O3" s="110"/>
      <c r="Q3" s="111" t="s">
        <v>167</v>
      </c>
      <c r="R3" s="111"/>
      <c r="S3" s="110"/>
      <c r="T3" s="110"/>
      <c r="U3" s="110"/>
      <c r="V3" s="110"/>
      <c r="W3" s="110"/>
      <c r="Y3" s="111" t="s">
        <v>167</v>
      </c>
      <c r="Z3" s="111"/>
      <c r="AA3" s="110"/>
      <c r="AB3" s="110"/>
      <c r="AC3" s="110"/>
      <c r="AD3" s="110"/>
      <c r="AE3" s="110"/>
    </row>
    <row r="4" spans="1:31" x14ac:dyDescent="0.2">
      <c r="A4" s="110" t="s">
        <v>168</v>
      </c>
      <c r="B4" s="110">
        <v>11.054</v>
      </c>
      <c r="C4" s="110">
        <v>19.726199999999999</v>
      </c>
      <c r="D4" s="110">
        <v>5.2881</v>
      </c>
      <c r="E4" s="110">
        <v>5.5007999999999999</v>
      </c>
      <c r="F4" s="110">
        <v>4.7205000000000004</v>
      </c>
      <c r="G4" s="110">
        <v>5.7023000000000001</v>
      </c>
      <c r="I4" s="110" t="s">
        <v>168</v>
      </c>
      <c r="J4" s="110">
        <v>11.037800000000001</v>
      </c>
      <c r="K4" s="110">
        <v>12.8011</v>
      </c>
      <c r="L4" s="110">
        <v>6.4558999999999997</v>
      </c>
      <c r="M4" s="110">
        <v>5.4189999999999996</v>
      </c>
      <c r="N4" s="110">
        <v>6.2072000000000003</v>
      </c>
      <c r="O4" s="110">
        <v>9.3236000000000008</v>
      </c>
      <c r="Q4" s="110" t="s">
        <v>168</v>
      </c>
      <c r="R4" s="110">
        <v>11.555400000000001</v>
      </c>
      <c r="S4" s="110">
        <v>15.148099999999999</v>
      </c>
      <c r="T4" s="110">
        <v>12.311400000000001</v>
      </c>
      <c r="U4" s="110">
        <v>4.0780000000000003</v>
      </c>
      <c r="V4" s="110">
        <v>3.1379000000000001</v>
      </c>
      <c r="W4" s="110">
        <v>4.8437999999999999</v>
      </c>
      <c r="Y4" s="110" t="s">
        <v>168</v>
      </c>
      <c r="Z4" s="110">
        <v>9.3008000000000006</v>
      </c>
      <c r="AA4" s="110">
        <v>8.1395999999999997</v>
      </c>
      <c r="AB4" s="110">
        <v>5.4768999999999997</v>
      </c>
      <c r="AC4" s="110">
        <v>6.0270999999999999</v>
      </c>
      <c r="AD4" s="110">
        <v>5.7477999999999998</v>
      </c>
      <c r="AE4" s="110">
        <v>9.3956999999999997</v>
      </c>
    </row>
    <row r="5" spans="1:31" x14ac:dyDescent="0.2">
      <c r="A5" s="110" t="s">
        <v>169</v>
      </c>
      <c r="B5" s="110">
        <v>13.0418</v>
      </c>
      <c r="C5" s="110">
        <v>38.471899999999998</v>
      </c>
      <c r="D5" s="110">
        <v>8.5911000000000008</v>
      </c>
      <c r="E5" s="110">
        <v>8.9208999999999996</v>
      </c>
      <c r="F5" s="110">
        <v>6.8502000000000001</v>
      </c>
      <c r="G5" s="110">
        <v>7.2091000000000003</v>
      </c>
      <c r="I5" s="110" t="s">
        <v>169</v>
      </c>
      <c r="J5" s="110">
        <v>12.612399999999999</v>
      </c>
      <c r="K5" s="110">
        <v>20.050999999999998</v>
      </c>
      <c r="L5" s="110">
        <v>7.9824000000000002</v>
      </c>
      <c r="M5" s="110">
        <v>7.7839999999999998</v>
      </c>
      <c r="N5" s="110">
        <v>8.7562999999999995</v>
      </c>
      <c r="O5" s="110">
        <v>10.962</v>
      </c>
      <c r="Q5" s="110" t="s">
        <v>169</v>
      </c>
      <c r="R5" s="110">
        <v>13.323499999999999</v>
      </c>
      <c r="S5" s="110">
        <v>33.840800000000002</v>
      </c>
      <c r="T5" s="110">
        <v>20.945699999999999</v>
      </c>
      <c r="U5" s="110">
        <v>7.3423999999999996</v>
      </c>
      <c r="V5" s="110">
        <v>3.8475999999999999</v>
      </c>
      <c r="W5" s="110">
        <v>6.4908999999999999</v>
      </c>
      <c r="Y5" s="110" t="s">
        <v>169</v>
      </c>
      <c r="Z5" s="110">
        <v>10.4398</v>
      </c>
      <c r="AA5" s="110">
        <v>11.1548</v>
      </c>
      <c r="AB5" s="110">
        <v>6.6997</v>
      </c>
      <c r="AC5" s="110">
        <v>7.8906999999999998</v>
      </c>
      <c r="AD5" s="110">
        <v>6.6346999999999996</v>
      </c>
      <c r="AE5" s="110">
        <v>11.7026</v>
      </c>
    </row>
    <row r="6" spans="1:31" x14ac:dyDescent="0.2">
      <c r="A6" s="110" t="s">
        <v>170</v>
      </c>
      <c r="B6" s="110">
        <v>9.1743000000000006</v>
      </c>
      <c r="C6" s="110">
        <v>8.0714000000000006</v>
      </c>
      <c r="D6" s="110">
        <v>3.5918000000000001</v>
      </c>
      <c r="E6" s="110">
        <v>3.1093000000000002</v>
      </c>
      <c r="F6" s="110">
        <v>3.1402000000000001</v>
      </c>
      <c r="G6" s="110">
        <v>4.1393000000000004</v>
      </c>
      <c r="I6" s="110" t="s">
        <v>170</v>
      </c>
      <c r="J6" s="110">
        <v>9.1478000000000002</v>
      </c>
      <c r="K6" s="110">
        <v>6.2405999999999997</v>
      </c>
      <c r="L6" s="110">
        <v>5.3986000000000001</v>
      </c>
      <c r="M6" s="110">
        <v>4.5217000000000001</v>
      </c>
      <c r="N6" s="110">
        <v>4.8856999999999999</v>
      </c>
      <c r="O6" s="110">
        <v>7.2568000000000001</v>
      </c>
      <c r="Q6" s="110" t="s">
        <v>170</v>
      </c>
      <c r="R6" s="110">
        <v>9.5785</v>
      </c>
      <c r="S6" s="110">
        <v>7.3033999999999999</v>
      </c>
      <c r="T6" s="110">
        <v>4.8566000000000003</v>
      </c>
      <c r="U6" s="110">
        <v>2.9321999999999999</v>
      </c>
      <c r="V6" s="110">
        <v>2.6951000000000001</v>
      </c>
      <c r="W6" s="110">
        <v>3.2092000000000001</v>
      </c>
      <c r="Y6" s="110" t="s">
        <v>170</v>
      </c>
      <c r="Z6" s="110">
        <v>8.1633999999999993</v>
      </c>
      <c r="AA6" s="110">
        <v>5.0423</v>
      </c>
      <c r="AB6" s="110">
        <v>4.6618000000000004</v>
      </c>
      <c r="AC6" s="110">
        <v>4.6459000000000001</v>
      </c>
      <c r="AD6" s="110">
        <v>4.8190999999999997</v>
      </c>
      <c r="AE6" s="110">
        <v>6.2538999999999998</v>
      </c>
    </row>
    <row r="7" spans="1:31" x14ac:dyDescent="0.2">
      <c r="A7" s="110" t="s">
        <v>171</v>
      </c>
      <c r="B7" s="110">
        <v>10.7182</v>
      </c>
      <c r="C7" s="110">
        <v>31.529399999999999</v>
      </c>
      <c r="D7" s="110">
        <v>8.125</v>
      </c>
      <c r="E7" s="110">
        <v>4.8867000000000003</v>
      </c>
      <c r="F7" s="110">
        <v>6.5606</v>
      </c>
      <c r="G7" s="110">
        <v>4.1393000000000004</v>
      </c>
      <c r="I7" s="110" t="s">
        <v>171</v>
      </c>
      <c r="J7" s="110">
        <v>11.0867</v>
      </c>
      <c r="K7" s="110">
        <v>19.552399999999999</v>
      </c>
      <c r="L7" s="110">
        <v>7.6097999999999999</v>
      </c>
      <c r="M7" s="110">
        <v>6.1180000000000003</v>
      </c>
      <c r="N7" s="110">
        <v>4.8856999999999999</v>
      </c>
      <c r="O7" s="110">
        <v>8.6454000000000004</v>
      </c>
      <c r="Q7" s="110" t="s">
        <v>171</v>
      </c>
      <c r="R7" s="110">
        <v>11.051</v>
      </c>
      <c r="S7" s="110">
        <v>14.113200000000001</v>
      </c>
      <c r="T7" s="110">
        <v>17.128900000000002</v>
      </c>
      <c r="U7" s="110">
        <v>7.2050000000000001</v>
      </c>
      <c r="V7" s="110">
        <v>2.879</v>
      </c>
      <c r="W7" s="110">
        <v>3.2092000000000001</v>
      </c>
      <c r="Y7" s="110" t="s">
        <v>171</v>
      </c>
      <c r="Z7" s="110">
        <v>9.3699999999999992</v>
      </c>
      <c r="AA7" s="110">
        <v>9.7761999999999993</v>
      </c>
      <c r="AB7" s="110">
        <v>5.1124999999999998</v>
      </c>
      <c r="AC7" s="110">
        <v>5.9286000000000003</v>
      </c>
      <c r="AD7" s="110">
        <v>5.5029000000000003</v>
      </c>
      <c r="AE7" s="110">
        <v>6.2538999999999998</v>
      </c>
    </row>
    <row r="8" spans="1:31" x14ac:dyDescent="0.2">
      <c r="A8" s="111" t="s">
        <v>172</v>
      </c>
      <c r="B8" s="111"/>
      <c r="C8" s="110"/>
      <c r="D8" s="110"/>
      <c r="E8" s="110"/>
      <c r="F8" s="110"/>
      <c r="G8" s="110"/>
      <c r="I8" s="111" t="s">
        <v>172</v>
      </c>
      <c r="J8" s="111"/>
      <c r="K8" s="110"/>
      <c r="L8" s="110"/>
      <c r="M8" s="110"/>
      <c r="N8" s="110"/>
      <c r="O8" s="110"/>
      <c r="Q8" s="111" t="s">
        <v>172</v>
      </c>
      <c r="R8" s="111"/>
      <c r="S8" s="110"/>
      <c r="T8" s="110"/>
      <c r="U8" s="110"/>
      <c r="V8" s="110"/>
      <c r="W8" s="110"/>
      <c r="Y8" s="111" t="s">
        <v>172</v>
      </c>
      <c r="Z8" s="111"/>
      <c r="AA8" s="110"/>
      <c r="AB8" s="110"/>
      <c r="AC8" s="110"/>
      <c r="AD8" s="110"/>
      <c r="AE8" s="110"/>
    </row>
    <row r="9" spans="1:31" x14ac:dyDescent="0.2">
      <c r="A9" s="110" t="s">
        <v>168</v>
      </c>
      <c r="B9" s="110">
        <v>2.7768999999999999</v>
      </c>
      <c r="C9" s="110">
        <v>2.9885000000000002</v>
      </c>
      <c r="D9" s="110">
        <v>0.76180000000000003</v>
      </c>
      <c r="E9" s="110">
        <v>1.0913999999999999</v>
      </c>
      <c r="F9" s="110">
        <v>1.0751999999999999</v>
      </c>
      <c r="G9" s="110">
        <v>1.4735</v>
      </c>
      <c r="I9" s="110" t="s">
        <v>168</v>
      </c>
      <c r="J9" s="110">
        <v>3.0712000000000002</v>
      </c>
      <c r="K9" s="110">
        <v>2.2547000000000001</v>
      </c>
      <c r="L9" s="110">
        <v>0.91669999999999996</v>
      </c>
      <c r="M9" s="110">
        <v>0.92169999999999996</v>
      </c>
      <c r="N9" s="110">
        <v>1.2060999999999999</v>
      </c>
      <c r="O9" s="110">
        <v>1.8036000000000001</v>
      </c>
      <c r="Q9" s="110" t="s">
        <v>168</v>
      </c>
      <c r="R9" s="110">
        <v>2.4538000000000002</v>
      </c>
      <c r="S9" s="110">
        <v>2.4390999999999998</v>
      </c>
      <c r="T9" s="110">
        <v>1.1823999999999999</v>
      </c>
      <c r="U9" s="110">
        <v>1.0430999999999999</v>
      </c>
      <c r="V9" s="110">
        <v>0.86360000000000003</v>
      </c>
      <c r="W9" s="110">
        <v>1.0775999999999999</v>
      </c>
      <c r="Y9" s="110" t="s">
        <v>168</v>
      </c>
      <c r="Z9" s="110">
        <v>1.6605000000000001</v>
      </c>
      <c r="AA9" s="110">
        <v>1.2894000000000001</v>
      </c>
      <c r="AB9" s="110">
        <v>0.87380000000000002</v>
      </c>
      <c r="AC9" s="110">
        <v>1.0370999999999999</v>
      </c>
      <c r="AD9" s="110">
        <v>1.2142999999999999</v>
      </c>
      <c r="AE9" s="110">
        <v>1.9015</v>
      </c>
    </row>
    <row r="10" spans="1:31" x14ac:dyDescent="0.2">
      <c r="A10" s="110" t="s">
        <v>169</v>
      </c>
      <c r="B10" s="110">
        <v>3.2763</v>
      </c>
      <c r="C10" s="110">
        <v>6.5799000000000003</v>
      </c>
      <c r="D10" s="110">
        <v>1.0866</v>
      </c>
      <c r="E10" s="110">
        <v>1.7577</v>
      </c>
      <c r="F10" s="110">
        <v>1.5359</v>
      </c>
      <c r="G10" s="110">
        <v>1.9809000000000001</v>
      </c>
      <c r="I10" s="110" t="s">
        <v>169</v>
      </c>
      <c r="J10" s="110">
        <v>3.5093999999999999</v>
      </c>
      <c r="K10" s="110">
        <v>3.6766999999999999</v>
      </c>
      <c r="L10" s="110">
        <v>1.1329</v>
      </c>
      <c r="M10" s="110">
        <v>1.4046000000000001</v>
      </c>
      <c r="N10" s="110">
        <v>1.6960999999999999</v>
      </c>
      <c r="O10" s="110">
        <v>2.2364000000000002</v>
      </c>
      <c r="Q10" s="110" t="s">
        <v>169</v>
      </c>
      <c r="R10" s="110">
        <v>2.8292999999999999</v>
      </c>
      <c r="S10" s="110">
        <v>3.8942999999999999</v>
      </c>
      <c r="T10" s="110">
        <v>1.4407000000000001</v>
      </c>
      <c r="U10" s="110">
        <v>1.8103</v>
      </c>
      <c r="V10" s="110">
        <v>0.99870000000000003</v>
      </c>
      <c r="W10" s="110">
        <v>1.5557000000000001</v>
      </c>
      <c r="Y10" s="110" t="s">
        <v>169</v>
      </c>
      <c r="Z10" s="110">
        <v>1.8638999999999999</v>
      </c>
      <c r="AA10" s="110">
        <v>1.8411999999999999</v>
      </c>
      <c r="AB10" s="110">
        <v>1.0481</v>
      </c>
      <c r="AC10" s="110">
        <v>1.38</v>
      </c>
      <c r="AD10" s="110">
        <v>1.4418</v>
      </c>
      <c r="AE10" s="110">
        <v>2.4653999999999998</v>
      </c>
    </row>
    <row r="11" spans="1:31" x14ac:dyDescent="0.2">
      <c r="A11" s="110" t="s">
        <v>170</v>
      </c>
      <c r="B11" s="110">
        <v>2.3047</v>
      </c>
      <c r="C11" s="110">
        <v>0.85970000000000002</v>
      </c>
      <c r="D11" s="110">
        <v>0.62319999999999998</v>
      </c>
      <c r="E11" s="110">
        <v>0.62380000000000002</v>
      </c>
      <c r="F11" s="110">
        <v>0.73360000000000003</v>
      </c>
      <c r="G11" s="110">
        <v>0.96699999999999997</v>
      </c>
      <c r="I11" s="110" t="s">
        <v>170</v>
      </c>
      <c r="J11" s="110">
        <v>2.5453000000000001</v>
      </c>
      <c r="K11" s="110">
        <v>1.0248999999999999</v>
      </c>
      <c r="L11" s="110">
        <v>0.76700000000000002</v>
      </c>
      <c r="M11" s="110">
        <v>0.72240000000000004</v>
      </c>
      <c r="N11" s="110">
        <v>0.88160000000000005</v>
      </c>
      <c r="O11" s="110">
        <v>1.4427000000000001</v>
      </c>
      <c r="Q11" s="110" t="s">
        <v>170</v>
      </c>
      <c r="R11" s="110">
        <v>2.0339999999999998</v>
      </c>
      <c r="S11" s="110">
        <v>1.2107000000000001</v>
      </c>
      <c r="T11" s="110">
        <v>0.996</v>
      </c>
      <c r="U11" s="110">
        <v>0.72299999999999998</v>
      </c>
      <c r="V11" s="110">
        <v>0.70989999999999998</v>
      </c>
      <c r="W11" s="110">
        <v>0.7954</v>
      </c>
      <c r="Y11" s="110" t="s">
        <v>170</v>
      </c>
      <c r="Z11" s="110">
        <v>1.4575</v>
      </c>
      <c r="AA11" s="110">
        <v>0.74719999999999998</v>
      </c>
      <c r="AB11" s="110">
        <v>0.7601</v>
      </c>
      <c r="AC11" s="110">
        <v>0.78610000000000002</v>
      </c>
      <c r="AD11" s="110">
        <v>0.96240000000000003</v>
      </c>
      <c r="AE11" s="110">
        <v>1.3591</v>
      </c>
    </row>
    <row r="12" spans="1:31" x14ac:dyDescent="0.2">
      <c r="A12" s="110" t="s">
        <v>171</v>
      </c>
      <c r="B12" s="110">
        <v>2.6926000000000001</v>
      </c>
      <c r="C12" s="110">
        <v>5.3925000000000001</v>
      </c>
      <c r="D12" s="110">
        <v>1.0277000000000001</v>
      </c>
      <c r="E12" s="110">
        <v>0.84799999999999998</v>
      </c>
      <c r="F12" s="110">
        <v>1.2927</v>
      </c>
      <c r="G12" s="110">
        <v>0.96699999999999997</v>
      </c>
      <c r="I12" s="110" t="s">
        <v>171</v>
      </c>
      <c r="J12" s="110">
        <v>3.0848</v>
      </c>
      <c r="K12" s="110">
        <v>3.5853000000000002</v>
      </c>
      <c r="L12" s="110">
        <v>1.08</v>
      </c>
      <c r="M12" s="110">
        <v>0.86919999999999997</v>
      </c>
      <c r="N12" s="110">
        <v>0.88160000000000005</v>
      </c>
      <c r="O12" s="110">
        <v>1.6747000000000001</v>
      </c>
      <c r="Q12" s="110" t="s">
        <v>171</v>
      </c>
      <c r="R12" s="110">
        <v>2.3466999999999998</v>
      </c>
      <c r="S12" s="110">
        <v>3.1118999999999999</v>
      </c>
      <c r="T12" s="110">
        <v>1.1081000000000001</v>
      </c>
      <c r="U12" s="110">
        <v>1.4776</v>
      </c>
      <c r="V12" s="110">
        <v>0.70989999999999998</v>
      </c>
      <c r="W12" s="110">
        <v>0.83299999999999996</v>
      </c>
      <c r="Y12" s="110" t="s">
        <v>171</v>
      </c>
      <c r="Z12" s="110">
        <v>1.6729000000000001</v>
      </c>
      <c r="AA12" s="110">
        <v>1.6136999999999999</v>
      </c>
      <c r="AB12" s="110">
        <v>0.79979999999999996</v>
      </c>
      <c r="AC12" s="110">
        <v>0.96660000000000001</v>
      </c>
      <c r="AD12" s="110">
        <v>0.96240000000000003</v>
      </c>
      <c r="AE12" s="110">
        <v>1.3591</v>
      </c>
    </row>
    <row r="13" spans="1:31" x14ac:dyDescent="0.2">
      <c r="A13" s="111" t="s">
        <v>173</v>
      </c>
      <c r="B13" s="111"/>
      <c r="C13" s="110"/>
      <c r="D13" s="110"/>
      <c r="E13" s="110"/>
      <c r="F13" s="110"/>
      <c r="G13" s="110"/>
      <c r="I13" s="111" t="s">
        <v>173</v>
      </c>
      <c r="J13" s="111"/>
      <c r="K13" s="110"/>
      <c r="L13" s="110"/>
      <c r="M13" s="110"/>
      <c r="N13" s="110"/>
      <c r="O13" s="110"/>
      <c r="Q13" s="111" t="s">
        <v>173</v>
      </c>
      <c r="R13" s="111"/>
      <c r="S13" s="110"/>
      <c r="T13" s="110"/>
      <c r="U13" s="110"/>
      <c r="V13" s="110"/>
      <c r="W13" s="110"/>
      <c r="Y13" s="111" t="s">
        <v>173</v>
      </c>
      <c r="Z13" s="111"/>
      <c r="AA13" s="110"/>
      <c r="AB13" s="110"/>
      <c r="AC13" s="110"/>
      <c r="AD13" s="110"/>
      <c r="AE13" s="110"/>
    </row>
    <row r="14" spans="1:31" x14ac:dyDescent="0.2">
      <c r="A14" s="110" t="s">
        <v>168</v>
      </c>
      <c r="B14" s="110">
        <v>7.4649999999999999</v>
      </c>
      <c r="C14" s="110">
        <v>1.7212000000000001</v>
      </c>
      <c r="D14" s="110">
        <v>4.157</v>
      </c>
      <c r="E14" s="110">
        <v>0.49909999999999999</v>
      </c>
      <c r="F14" s="110">
        <v>2.1070000000000002</v>
      </c>
      <c r="G14" s="110">
        <v>2.3218999999999999</v>
      </c>
      <c r="I14" s="110" t="s">
        <v>168</v>
      </c>
      <c r="J14" s="110">
        <v>5.4775</v>
      </c>
      <c r="K14" s="110">
        <v>2.4874999999999998</v>
      </c>
      <c r="L14" s="110">
        <v>4.1334</v>
      </c>
      <c r="M14" s="110">
        <v>-240.26159999999999</v>
      </c>
      <c r="N14" s="110">
        <v>48.776499999999999</v>
      </c>
      <c r="O14" s="110">
        <v>14.4209</v>
      </c>
      <c r="Q14" s="110" t="s">
        <v>168</v>
      </c>
      <c r="R14" s="110">
        <v>-6.1839000000000004</v>
      </c>
      <c r="S14" s="110">
        <v>3.0943999999999998</v>
      </c>
      <c r="T14" s="110">
        <v>0.75800000000000001</v>
      </c>
      <c r="U14" s="110">
        <v>17.5199</v>
      </c>
      <c r="V14" s="110">
        <v>6.9715999999999996</v>
      </c>
      <c r="W14" s="110">
        <v>-8.5622000000000007</v>
      </c>
      <c r="Y14" s="110" t="s">
        <v>168</v>
      </c>
      <c r="Z14" s="110">
        <v>12.4869</v>
      </c>
      <c r="AA14" s="110">
        <v>-36.5593</v>
      </c>
      <c r="AB14" s="110">
        <v>-68.976500000000001</v>
      </c>
      <c r="AC14" s="110">
        <v>-27.6982</v>
      </c>
      <c r="AD14" s="110">
        <v>-1.0954999999999999</v>
      </c>
      <c r="AE14" s="110">
        <v>-3.2099999999999997E-2</v>
      </c>
    </row>
    <row r="15" spans="1:31" x14ac:dyDescent="0.2">
      <c r="A15" s="110" t="s">
        <v>169</v>
      </c>
      <c r="B15" s="110">
        <v>8.8073999999999995</v>
      </c>
      <c r="C15" s="110">
        <v>3.4045999999999998</v>
      </c>
      <c r="D15" s="110">
        <v>8.8826999999999998</v>
      </c>
      <c r="E15" s="110">
        <v>9.0173000000000005</v>
      </c>
      <c r="F15" s="110">
        <v>2.9157999999999999</v>
      </c>
      <c r="G15" s="110">
        <v>3.3376000000000001</v>
      </c>
      <c r="I15" s="110" t="s">
        <v>169</v>
      </c>
      <c r="J15" s="110">
        <v>6.2588999999999997</v>
      </c>
      <c r="K15" s="110">
        <v>3.4590000000000001</v>
      </c>
      <c r="L15" s="110">
        <v>5.7900999999999998</v>
      </c>
      <c r="M15" s="110">
        <v>48.872199999999999</v>
      </c>
      <c r="N15" s="110">
        <v>108.30719999999999</v>
      </c>
      <c r="O15" s="110">
        <v>17.6495</v>
      </c>
      <c r="Q15" s="110" t="s">
        <v>169</v>
      </c>
      <c r="R15" s="110">
        <v>-5.1260000000000003</v>
      </c>
      <c r="S15" s="110">
        <v>6.5834000000000001</v>
      </c>
      <c r="T15" s="110">
        <v>1.0046999999999999</v>
      </c>
      <c r="U15" s="110">
        <v>49.693399999999997</v>
      </c>
      <c r="V15" s="110">
        <v>13.3689</v>
      </c>
      <c r="W15" s="110">
        <v>3.4535</v>
      </c>
      <c r="Y15" s="110" t="s">
        <v>169</v>
      </c>
      <c r="Z15" s="110">
        <v>14.0159</v>
      </c>
      <c r="AA15" s="110">
        <v>17.7942</v>
      </c>
      <c r="AB15" s="110">
        <v>-47.896299999999997</v>
      </c>
      <c r="AC15" s="110">
        <v>14.9969</v>
      </c>
      <c r="AD15" s="110">
        <v>10.649800000000001</v>
      </c>
      <c r="AE15" s="110">
        <v>17.1523</v>
      </c>
    </row>
    <row r="16" spans="1:31" x14ac:dyDescent="0.2">
      <c r="A16" s="110" t="s">
        <v>170</v>
      </c>
      <c r="B16" s="110">
        <v>6.1955999999999998</v>
      </c>
      <c r="C16" s="110">
        <v>0.68120000000000003</v>
      </c>
      <c r="D16" s="110">
        <v>0.82040000000000002</v>
      </c>
      <c r="E16" s="110">
        <v>-2.9613</v>
      </c>
      <c r="F16" s="110">
        <v>1.2706999999999999</v>
      </c>
      <c r="G16" s="110">
        <v>1.5402</v>
      </c>
      <c r="I16" s="110" t="s">
        <v>170</v>
      </c>
      <c r="J16" s="110">
        <v>4.5396000000000001</v>
      </c>
      <c r="K16" s="110">
        <v>1.4893000000000001</v>
      </c>
      <c r="L16" s="110">
        <v>2.8759000000000001</v>
      </c>
      <c r="M16" s="110">
        <v>-747.67160000000001</v>
      </c>
      <c r="N16" s="110">
        <v>-469.28609999999998</v>
      </c>
      <c r="O16" s="110">
        <v>10.248900000000001</v>
      </c>
      <c r="Q16" s="110" t="s">
        <v>170</v>
      </c>
      <c r="R16" s="110">
        <v>-7.1300999999999997</v>
      </c>
      <c r="S16" s="110">
        <v>0.56430000000000002</v>
      </c>
      <c r="T16" s="110">
        <v>0.64129999999999998</v>
      </c>
      <c r="U16" s="110">
        <v>-9.0048999999999992</v>
      </c>
      <c r="V16" s="110">
        <v>-3.5308999999999999</v>
      </c>
      <c r="W16" s="110">
        <v>-26.010100000000001</v>
      </c>
      <c r="Y16" s="110" t="s">
        <v>170</v>
      </c>
      <c r="Z16" s="110">
        <v>10.9598</v>
      </c>
      <c r="AA16" s="110">
        <v>-117.5437</v>
      </c>
      <c r="AB16" s="110">
        <v>-98.106300000000005</v>
      </c>
      <c r="AC16" s="110">
        <v>-76.042000000000002</v>
      </c>
      <c r="AD16" s="110">
        <v>-13.517799999999999</v>
      </c>
      <c r="AE16" s="110">
        <v>-15.5402</v>
      </c>
    </row>
    <row r="17" spans="1:31" x14ac:dyDescent="0.2">
      <c r="A17" s="110" t="s">
        <v>171</v>
      </c>
      <c r="B17" s="110">
        <v>10.7182</v>
      </c>
      <c r="C17" s="110">
        <v>45.342100000000002</v>
      </c>
      <c r="D17" s="110">
        <v>5.9607000000000001</v>
      </c>
      <c r="E17" s="110">
        <v>4.8867000000000003</v>
      </c>
      <c r="F17" s="110">
        <v>6.5606</v>
      </c>
      <c r="G17" s="110">
        <v>4.1393000000000004</v>
      </c>
      <c r="I17" s="110" t="s">
        <v>171</v>
      </c>
      <c r="J17" s="110">
        <v>11.0867</v>
      </c>
      <c r="K17" s="110">
        <v>21.752600000000001</v>
      </c>
      <c r="L17" s="110">
        <v>7.9870000000000001</v>
      </c>
      <c r="M17" s="110">
        <v>6.1180000000000003</v>
      </c>
      <c r="N17" s="110">
        <v>4.8856999999999999</v>
      </c>
      <c r="O17" s="110">
        <v>8.6454000000000004</v>
      </c>
      <c r="Q17" s="110" t="s">
        <v>171</v>
      </c>
      <c r="R17" s="110">
        <v>11.051</v>
      </c>
      <c r="S17" s="110">
        <v>55.054699999999997</v>
      </c>
      <c r="T17" s="110">
        <v>4.9946000000000002</v>
      </c>
      <c r="U17" s="110">
        <v>7.2050000000000001</v>
      </c>
      <c r="V17" s="110">
        <v>2.879</v>
      </c>
      <c r="W17" s="110">
        <v>3.2092000000000001</v>
      </c>
      <c r="Y17" s="110" t="s">
        <v>171</v>
      </c>
      <c r="Z17" s="110">
        <v>9.3699999999999992</v>
      </c>
      <c r="AA17" s="110">
        <v>9.9847999999999999</v>
      </c>
      <c r="AB17" s="110">
        <v>5.0526999999999997</v>
      </c>
      <c r="AC17" s="110">
        <v>5.9286000000000003</v>
      </c>
      <c r="AD17" s="110">
        <v>5.5029000000000003</v>
      </c>
      <c r="AE17" s="110">
        <v>6.2538999999999998</v>
      </c>
    </row>
    <row r="18" spans="1:31" x14ac:dyDescent="0.2">
      <c r="A18" s="111" t="s">
        <v>174</v>
      </c>
      <c r="B18" s="114">
        <v>141093048648</v>
      </c>
      <c r="C18" s="114">
        <v>142225287191</v>
      </c>
      <c r="D18" s="114">
        <v>24879260881</v>
      </c>
      <c r="E18" s="114">
        <v>20396691696</v>
      </c>
      <c r="F18" s="114">
        <v>26685524641</v>
      </c>
      <c r="G18" s="114">
        <v>15439448591</v>
      </c>
      <c r="I18" s="111" t="s">
        <v>174</v>
      </c>
      <c r="J18" s="114">
        <v>345680836926</v>
      </c>
      <c r="K18" s="114">
        <v>317070342852</v>
      </c>
      <c r="L18" s="114">
        <v>93773263674</v>
      </c>
      <c r="M18" s="114">
        <v>71829902907</v>
      </c>
      <c r="N18" s="114">
        <v>63090641324</v>
      </c>
      <c r="O18" s="114">
        <v>86381259948</v>
      </c>
      <c r="Q18" s="111" t="s">
        <v>174</v>
      </c>
      <c r="R18" s="114">
        <v>322206963105</v>
      </c>
      <c r="S18" s="114">
        <v>354739586355</v>
      </c>
      <c r="T18" s="114">
        <v>66121395417</v>
      </c>
      <c r="U18" s="114">
        <v>95384792118</v>
      </c>
      <c r="V18" s="114">
        <v>45809651226</v>
      </c>
      <c r="W18" s="114">
        <v>47497814640</v>
      </c>
      <c r="Y18" s="111" t="s">
        <v>174</v>
      </c>
      <c r="Z18" s="114">
        <v>141222303929</v>
      </c>
      <c r="AA18" s="114">
        <v>115668284236</v>
      </c>
      <c r="AB18" s="114">
        <v>57477714073</v>
      </c>
      <c r="AC18" s="114">
        <v>67441312874</v>
      </c>
      <c r="AD18" s="114">
        <v>58031231729</v>
      </c>
      <c r="AE18" s="114">
        <v>58986212300</v>
      </c>
    </row>
    <row r="19" spans="1:31" x14ac:dyDescent="0.2">
      <c r="A19" s="111" t="s">
        <v>175</v>
      </c>
      <c r="B19" s="114">
        <v>141093048648</v>
      </c>
      <c r="C19" s="114">
        <v>142225287191</v>
      </c>
      <c r="D19" s="114">
        <v>24879260881</v>
      </c>
      <c r="E19" s="114">
        <v>20396691696</v>
      </c>
      <c r="F19" s="114">
        <v>26685524641</v>
      </c>
      <c r="G19" s="114">
        <v>15439448591</v>
      </c>
      <c r="I19" s="111" t="s">
        <v>175</v>
      </c>
      <c r="J19" s="114">
        <v>345680836926</v>
      </c>
      <c r="K19" s="114">
        <v>317070342852</v>
      </c>
      <c r="L19" s="114">
        <v>93773263674</v>
      </c>
      <c r="M19" s="114">
        <v>71829902907</v>
      </c>
      <c r="N19" s="114">
        <v>63090641324</v>
      </c>
      <c r="O19" s="114">
        <v>86381259948</v>
      </c>
      <c r="Q19" s="111" t="s">
        <v>175</v>
      </c>
      <c r="R19" s="114">
        <v>322206963105</v>
      </c>
      <c r="S19" s="114">
        <v>354739586355</v>
      </c>
      <c r="T19" s="114">
        <v>66121395417</v>
      </c>
      <c r="U19" s="114">
        <v>95384792118</v>
      </c>
      <c r="V19" s="114">
        <v>45809651226</v>
      </c>
      <c r="W19" s="114">
        <v>47497814640</v>
      </c>
      <c r="Y19" s="111" t="s">
        <v>175</v>
      </c>
      <c r="Z19" s="114">
        <v>141222303929</v>
      </c>
      <c r="AA19" s="114">
        <v>115668284236</v>
      </c>
      <c r="AB19" s="114">
        <v>57477714073</v>
      </c>
      <c r="AC19" s="114">
        <v>67441312874</v>
      </c>
      <c r="AD19" s="114">
        <v>58031231729</v>
      </c>
      <c r="AE19" s="114">
        <v>58986212300</v>
      </c>
    </row>
    <row r="20" spans="1:31" x14ac:dyDescent="0.2">
      <c r="A20" s="111" t="s">
        <v>176</v>
      </c>
      <c r="B20" s="114">
        <v>141093048648</v>
      </c>
      <c r="C20" s="114">
        <v>142225287191</v>
      </c>
      <c r="D20" s="114">
        <v>24879260881</v>
      </c>
      <c r="E20" s="114">
        <v>20396691696</v>
      </c>
      <c r="F20" s="114">
        <v>26685524641</v>
      </c>
      <c r="G20" s="114">
        <v>15439448591</v>
      </c>
      <c r="I20" s="111" t="s">
        <v>176</v>
      </c>
      <c r="J20" s="114">
        <v>345680836926</v>
      </c>
      <c r="K20" s="114">
        <v>317070342852</v>
      </c>
      <c r="L20" s="114">
        <v>93773263674</v>
      </c>
      <c r="M20" s="114">
        <v>71829902907</v>
      </c>
      <c r="N20" s="114">
        <v>63090641324</v>
      </c>
      <c r="O20" s="114">
        <v>86381259948</v>
      </c>
      <c r="Q20" s="111" t="s">
        <v>176</v>
      </c>
      <c r="R20" s="114">
        <v>322206963105</v>
      </c>
      <c r="S20" s="114">
        <v>354739586355</v>
      </c>
      <c r="T20" s="114">
        <v>66121395417</v>
      </c>
      <c r="U20" s="114">
        <v>95384792118</v>
      </c>
      <c r="V20" s="114">
        <v>45809651226</v>
      </c>
      <c r="W20" s="114">
        <v>47497814640</v>
      </c>
      <c r="Y20" s="111" t="s">
        <v>176</v>
      </c>
      <c r="Z20" s="114">
        <v>141222303929</v>
      </c>
      <c r="AA20" s="114">
        <v>115668284236</v>
      </c>
      <c r="AB20" s="114">
        <v>57477714073</v>
      </c>
      <c r="AC20" s="114">
        <v>67441312874</v>
      </c>
      <c r="AD20" s="114">
        <v>58031231729</v>
      </c>
      <c r="AE20" s="114">
        <v>58986212300</v>
      </c>
    </row>
    <row r="21" spans="1:31" x14ac:dyDescent="0.2">
      <c r="A21" s="111" t="s">
        <v>177</v>
      </c>
      <c r="B21" s="111" t="s">
        <v>178</v>
      </c>
      <c r="C21" s="111">
        <v>1.55E-2</v>
      </c>
      <c r="D21" s="111">
        <v>3.9800000000000002E-2</v>
      </c>
      <c r="E21" s="111">
        <v>3.2300000000000002E-2</v>
      </c>
      <c r="F21" s="111">
        <v>2.41E-2</v>
      </c>
      <c r="G21" s="111">
        <v>5.16E-2</v>
      </c>
      <c r="I21" s="111" t="s">
        <v>177</v>
      </c>
      <c r="J21" s="111" t="s">
        <v>178</v>
      </c>
      <c r="K21" s="111">
        <v>2.6800000000000001E-2</v>
      </c>
      <c r="L21" s="111">
        <v>3.9399999999999998E-2</v>
      </c>
      <c r="M21" s="111">
        <v>4.07E-2</v>
      </c>
      <c r="N21" s="111">
        <v>4.7600000000000003E-2</v>
      </c>
      <c r="O21" s="111">
        <v>3.5999999999999997E-2</v>
      </c>
      <c r="Q21" s="111" t="s">
        <v>177</v>
      </c>
      <c r="R21" s="111" t="s">
        <v>178</v>
      </c>
      <c r="S21" s="111" t="s">
        <v>178</v>
      </c>
      <c r="T21" s="111" t="s">
        <v>178</v>
      </c>
      <c r="U21" s="111">
        <v>5.57E-2</v>
      </c>
      <c r="V21" s="111">
        <v>0.13689999999999999</v>
      </c>
      <c r="W21" s="111">
        <v>0.14530000000000001</v>
      </c>
      <c r="Y21" s="111" t="s">
        <v>177</v>
      </c>
      <c r="Z21" s="111" t="s">
        <v>178</v>
      </c>
      <c r="AA21" s="111">
        <v>3.8699999999999998E-2</v>
      </c>
      <c r="AB21" s="111">
        <v>4.7399999999999998E-2</v>
      </c>
      <c r="AC21" s="111">
        <v>3.09E-2</v>
      </c>
      <c r="AD21" s="111">
        <v>2.8400000000000002E-2</v>
      </c>
      <c r="AE21" s="111">
        <v>2.1000000000000001E-2</v>
      </c>
    </row>
    <row r="22" spans="1:31" x14ac:dyDescent="0.2">
      <c r="A22" s="111" t="s">
        <v>179</v>
      </c>
      <c r="B22" s="115">
        <v>43101</v>
      </c>
      <c r="C22" s="115">
        <v>42736</v>
      </c>
      <c r="D22" s="115">
        <v>42370</v>
      </c>
      <c r="E22" s="115">
        <v>42005</v>
      </c>
      <c r="F22" s="115">
        <v>41640</v>
      </c>
      <c r="G22" s="115">
        <v>41275</v>
      </c>
      <c r="I22" s="111" t="s">
        <v>179</v>
      </c>
      <c r="J22" s="115">
        <v>43101</v>
      </c>
      <c r="K22" s="115">
        <v>42736</v>
      </c>
      <c r="L22" s="115">
        <v>42370</v>
      </c>
      <c r="M22" s="115">
        <v>42005</v>
      </c>
      <c r="N22" s="115">
        <v>41640</v>
      </c>
      <c r="O22" s="115">
        <v>41275</v>
      </c>
      <c r="Q22" s="111" t="s">
        <v>179</v>
      </c>
      <c r="R22" s="115">
        <v>43101</v>
      </c>
      <c r="S22" s="115">
        <v>42736</v>
      </c>
      <c r="T22" s="115">
        <v>42370</v>
      </c>
      <c r="U22" s="115">
        <v>42005</v>
      </c>
      <c r="V22" s="115">
        <v>41640</v>
      </c>
      <c r="W22" s="115">
        <v>41275</v>
      </c>
      <c r="Y22" s="111" t="s">
        <v>179</v>
      </c>
      <c r="Z22" s="115">
        <v>43101</v>
      </c>
      <c r="AA22" s="115">
        <v>42736</v>
      </c>
      <c r="AB22" s="115">
        <v>42370</v>
      </c>
      <c r="AC22" s="115">
        <v>42005</v>
      </c>
      <c r="AD22" s="115">
        <v>41640</v>
      </c>
      <c r="AE22" s="115">
        <v>41275</v>
      </c>
    </row>
    <row r="23" spans="1:31" x14ac:dyDescent="0.2">
      <c r="A23" s="111" t="s">
        <v>180</v>
      </c>
      <c r="B23" s="115">
        <v>43245</v>
      </c>
      <c r="C23" s="115">
        <v>43100</v>
      </c>
      <c r="D23" s="115">
        <v>42735</v>
      </c>
      <c r="E23" s="115">
        <v>42369</v>
      </c>
      <c r="F23" s="115">
        <v>42004</v>
      </c>
      <c r="G23" s="115">
        <v>41639</v>
      </c>
      <c r="I23" s="111" t="s">
        <v>180</v>
      </c>
      <c r="J23" s="115">
        <v>43245</v>
      </c>
      <c r="K23" s="115">
        <v>43100</v>
      </c>
      <c r="L23" s="115">
        <v>42735</v>
      </c>
      <c r="M23" s="115">
        <v>42369</v>
      </c>
      <c r="N23" s="115">
        <v>42004</v>
      </c>
      <c r="O23" s="115">
        <v>41639</v>
      </c>
      <c r="Q23" s="111" t="s">
        <v>180</v>
      </c>
      <c r="R23" s="115">
        <v>43245</v>
      </c>
      <c r="S23" s="115">
        <v>43100</v>
      </c>
      <c r="T23" s="115">
        <v>42735</v>
      </c>
      <c r="U23" s="115">
        <v>42369</v>
      </c>
      <c r="V23" s="115">
        <v>42004</v>
      </c>
      <c r="W23" s="115">
        <v>41639</v>
      </c>
      <c r="Y23" s="111" t="s">
        <v>180</v>
      </c>
      <c r="Z23" s="115">
        <v>43245</v>
      </c>
      <c r="AA23" s="115">
        <v>43100</v>
      </c>
      <c r="AB23" s="115">
        <v>42735</v>
      </c>
      <c r="AC23" s="115">
        <v>42369</v>
      </c>
      <c r="AD23" s="115">
        <v>42004</v>
      </c>
      <c r="AE23" s="115">
        <v>41639</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
  <sheetViews>
    <sheetView workbookViewId="0"/>
  </sheetViews>
  <sheetFormatPr baseColWidth="10" defaultRowHeight="15" x14ac:dyDescent="0.2"/>
  <cols>
    <col min="1" max="1" width="7.5" bestFit="1" customWidth="1"/>
    <col min="2" max="2" width="19.83203125" bestFit="1" customWidth="1"/>
    <col min="3" max="4" width="16.1640625" bestFit="1" customWidth="1"/>
    <col min="5" max="5" width="16.1640625" customWidth="1"/>
    <col min="6" max="7" width="12.5" bestFit="1" customWidth="1"/>
    <col min="18" max="18" width="12.33203125" customWidth="1"/>
    <col min="22" max="22" width="19.83203125" bestFit="1" customWidth="1"/>
    <col min="23" max="23" width="16.1640625" bestFit="1" customWidth="1"/>
    <col min="28" max="28" width="11.5" bestFit="1" customWidth="1"/>
  </cols>
  <sheetData>
    <row r="1" spans="1:28" x14ac:dyDescent="0.2">
      <c r="A1" s="75" t="s">
        <v>24</v>
      </c>
      <c r="B1" s="75" t="s">
        <v>25</v>
      </c>
      <c r="C1" s="82" t="s">
        <v>29</v>
      </c>
      <c r="D1" s="75" t="s">
        <v>26</v>
      </c>
      <c r="E1" s="75" t="s">
        <v>30</v>
      </c>
      <c r="F1" s="82" t="s">
        <v>31</v>
      </c>
      <c r="G1" s="75" t="s">
        <v>81</v>
      </c>
      <c r="H1" s="79"/>
      <c r="I1" s="79"/>
      <c r="J1" s="79"/>
      <c r="K1" s="79"/>
      <c r="L1" s="79"/>
      <c r="M1" s="79"/>
      <c r="N1" s="79"/>
      <c r="O1" s="79"/>
      <c r="P1" s="79"/>
      <c r="Q1" s="79"/>
      <c r="U1" s="75" t="s">
        <v>24</v>
      </c>
      <c r="V1" s="75" t="s">
        <v>25</v>
      </c>
      <c r="W1" s="75" t="s">
        <v>26</v>
      </c>
      <c r="X1" s="82" t="s">
        <v>31</v>
      </c>
    </row>
    <row r="2" spans="1:28" x14ac:dyDescent="0.2">
      <c r="A2" s="75">
        <v>201401</v>
      </c>
      <c r="B2" s="76">
        <v>194.6</v>
      </c>
      <c r="C2" s="80">
        <f>B2/V2-1</f>
        <v>0.20794537554314085</v>
      </c>
      <c r="D2" s="76">
        <v>276.5</v>
      </c>
      <c r="E2" s="80">
        <f>D2/W2-1</f>
        <v>0.44992134242265336</v>
      </c>
      <c r="F2" s="81">
        <f>D2/B2</f>
        <v>1.420863309352518</v>
      </c>
      <c r="G2" s="80">
        <f>F2/X2-1</f>
        <v>0.20032028912790056</v>
      </c>
      <c r="U2" s="75">
        <v>201301</v>
      </c>
      <c r="V2" s="76">
        <v>161.1</v>
      </c>
      <c r="W2" s="76">
        <v>190.7</v>
      </c>
      <c r="X2" s="74">
        <f>W2/V2</f>
        <v>1.1837368094351335</v>
      </c>
    </row>
    <row r="3" spans="1:28" x14ac:dyDescent="0.2">
      <c r="A3" s="75">
        <v>201402</v>
      </c>
      <c r="B3" s="76">
        <v>99.3</v>
      </c>
      <c r="C3" s="80">
        <f t="shared" ref="C3:C13" si="0">B3/V3-1</f>
        <v>0.19350961538461542</v>
      </c>
      <c r="D3" s="76">
        <v>121.5</v>
      </c>
      <c r="E3" s="80">
        <f t="shared" ref="E3:E13" si="1">D3/W3-1</f>
        <v>0.29669156883671288</v>
      </c>
      <c r="F3" s="81">
        <f t="shared" ref="F3:F53" si="2">D3/B3</f>
        <v>1.2235649546827796</v>
      </c>
      <c r="G3" s="80">
        <f t="shared" ref="G3:G13" si="3">F3/X3-1</f>
        <v>8.6452553144154232E-2</v>
      </c>
      <c r="U3" s="75">
        <v>201302</v>
      </c>
      <c r="V3" s="76">
        <v>83.2</v>
      </c>
      <c r="W3" s="76">
        <v>93.7</v>
      </c>
      <c r="X3" s="74">
        <f t="shared" ref="X3:X13" si="4">W3/V3</f>
        <v>1.1262019230769231</v>
      </c>
    </row>
    <row r="4" spans="1:28" x14ac:dyDescent="0.2">
      <c r="A4" s="75">
        <v>201403</v>
      </c>
      <c r="B4" s="77">
        <v>121.1</v>
      </c>
      <c r="C4" s="80">
        <f t="shared" si="0"/>
        <v>-4.7955974842767368E-2</v>
      </c>
      <c r="D4" s="76">
        <v>144.30000000000001</v>
      </c>
      <c r="E4" s="80">
        <f t="shared" si="1"/>
        <v>-5.0657894736842013E-2</v>
      </c>
      <c r="F4" s="81">
        <f t="shared" si="2"/>
        <v>1.1915772089182495</v>
      </c>
      <c r="G4" s="80">
        <f t="shared" si="3"/>
        <v>-2.8380199052543409E-3</v>
      </c>
      <c r="U4" s="75">
        <v>201303</v>
      </c>
      <c r="V4" s="76">
        <v>127.2</v>
      </c>
      <c r="W4" s="76">
        <v>152</v>
      </c>
      <c r="X4" s="74">
        <f t="shared" si="4"/>
        <v>1.1949685534591195</v>
      </c>
    </row>
    <row r="5" spans="1:28" x14ac:dyDescent="0.2">
      <c r="A5" s="75">
        <v>201404</v>
      </c>
      <c r="B5" s="77">
        <v>109.3</v>
      </c>
      <c r="C5" s="80">
        <f t="shared" si="0"/>
        <v>-1.2646793134598044E-2</v>
      </c>
      <c r="D5" s="76">
        <v>127.5</v>
      </c>
      <c r="E5" s="80">
        <f t="shared" si="1"/>
        <v>2.988691437802915E-2</v>
      </c>
      <c r="F5" s="81">
        <f t="shared" si="2"/>
        <v>1.1665141811527906</v>
      </c>
      <c r="G5" s="80">
        <f t="shared" si="3"/>
        <v>4.307851254938555E-2</v>
      </c>
      <c r="U5" s="75">
        <v>201304</v>
      </c>
      <c r="V5" s="76">
        <v>110.7</v>
      </c>
      <c r="W5" s="76">
        <v>123.8</v>
      </c>
      <c r="X5" s="74">
        <f t="shared" si="4"/>
        <v>1.1183378500451671</v>
      </c>
    </row>
    <row r="6" spans="1:28" x14ac:dyDescent="0.2">
      <c r="A6" s="75">
        <v>201405</v>
      </c>
      <c r="B6" s="77">
        <v>122.9</v>
      </c>
      <c r="C6" s="80">
        <f t="shared" si="0"/>
        <v>2.4469820554651189E-3</v>
      </c>
      <c r="D6" s="76">
        <v>145.4</v>
      </c>
      <c r="E6" s="80">
        <f t="shared" si="1"/>
        <v>2.6836158192090398E-2</v>
      </c>
      <c r="F6" s="81">
        <f t="shared" si="2"/>
        <v>1.1830756712774613</v>
      </c>
      <c r="G6" s="80">
        <f t="shared" si="3"/>
        <v>2.4329641939383917E-2</v>
      </c>
      <c r="U6" s="75">
        <v>201305</v>
      </c>
      <c r="V6" s="76">
        <v>122.6</v>
      </c>
      <c r="W6" s="76">
        <v>141.6</v>
      </c>
      <c r="X6" s="74">
        <f t="shared" si="4"/>
        <v>1.1549755301794453</v>
      </c>
    </row>
    <row r="7" spans="1:28" x14ac:dyDescent="0.2">
      <c r="A7" s="75">
        <v>201406</v>
      </c>
      <c r="B7" s="77">
        <v>174</v>
      </c>
      <c r="C7" s="80">
        <f t="shared" si="0"/>
        <v>0.55913978494623673</v>
      </c>
      <c r="D7" s="77">
        <v>193.9</v>
      </c>
      <c r="E7" s="80">
        <f t="shared" si="1"/>
        <v>0.43736100815418832</v>
      </c>
      <c r="F7" s="81">
        <f t="shared" si="2"/>
        <v>1.1143678160919541</v>
      </c>
      <c r="G7" s="80">
        <f t="shared" si="3"/>
        <v>-7.8106387873520644E-2</v>
      </c>
      <c r="U7" s="75">
        <v>201306</v>
      </c>
      <c r="V7" s="76">
        <v>111.6</v>
      </c>
      <c r="W7" s="76">
        <v>134.9</v>
      </c>
      <c r="X7" s="74">
        <f t="shared" si="4"/>
        <v>1.2087813620071686</v>
      </c>
    </row>
    <row r="8" spans="1:28" x14ac:dyDescent="0.2">
      <c r="A8" s="75">
        <v>201407</v>
      </c>
      <c r="B8" s="77">
        <v>136.69999999999999</v>
      </c>
      <c r="C8" s="80">
        <f t="shared" si="0"/>
        <v>0.1565143824027071</v>
      </c>
      <c r="D8" s="77">
        <v>133.19999999999999</v>
      </c>
      <c r="E8" s="80">
        <f t="shared" si="1"/>
        <v>-4.6528274874731546E-2</v>
      </c>
      <c r="F8" s="81">
        <f t="shared" si="2"/>
        <v>0.97439648866130213</v>
      </c>
      <c r="G8" s="80">
        <f t="shared" si="3"/>
        <v>-0.1755643166802725</v>
      </c>
      <c r="U8" s="75">
        <v>201307</v>
      </c>
      <c r="V8" s="76">
        <v>118.2</v>
      </c>
      <c r="W8" s="76">
        <v>139.69999999999999</v>
      </c>
      <c r="X8" s="74">
        <f t="shared" si="4"/>
        <v>1.1818950930626055</v>
      </c>
    </row>
    <row r="9" spans="1:28" x14ac:dyDescent="0.2">
      <c r="A9" s="75">
        <v>201408</v>
      </c>
      <c r="B9" s="77">
        <v>140.30000000000001</v>
      </c>
      <c r="C9" s="80">
        <f t="shared" si="0"/>
        <v>5.4887218045112762E-2</v>
      </c>
      <c r="D9" s="77">
        <v>152.4</v>
      </c>
      <c r="E9" s="80">
        <f t="shared" si="1"/>
        <v>-2.6178010471205049E-3</v>
      </c>
      <c r="F9" s="81">
        <f t="shared" si="2"/>
        <v>1.0862437633642195</v>
      </c>
      <c r="G9" s="80">
        <f t="shared" si="3"/>
        <v>-5.451295466334305E-2</v>
      </c>
      <c r="U9" s="75">
        <v>201308</v>
      </c>
      <c r="V9" s="76">
        <v>133</v>
      </c>
      <c r="W9" s="76">
        <v>152.80000000000001</v>
      </c>
      <c r="X9" s="74">
        <f t="shared" si="4"/>
        <v>1.1488721804511279</v>
      </c>
    </row>
    <row r="10" spans="1:28" x14ac:dyDescent="0.2">
      <c r="A10" s="75">
        <v>201409</v>
      </c>
      <c r="B10" s="77">
        <v>165.6</v>
      </c>
      <c r="C10" s="80">
        <f t="shared" si="0"/>
        <v>0.26315789473684204</v>
      </c>
      <c r="D10" s="77">
        <v>195.9</v>
      </c>
      <c r="E10" s="80">
        <f t="shared" si="1"/>
        <v>0.25818882466281323</v>
      </c>
      <c r="F10" s="81">
        <f t="shared" si="2"/>
        <v>1.1829710144927537</v>
      </c>
      <c r="G10" s="80">
        <f t="shared" si="3"/>
        <v>-3.9338471419396726E-3</v>
      </c>
      <c r="U10" s="75">
        <v>201309</v>
      </c>
      <c r="V10" s="76">
        <v>131.1</v>
      </c>
      <c r="W10" s="76">
        <v>155.69999999999999</v>
      </c>
      <c r="X10" s="74">
        <f t="shared" si="4"/>
        <v>1.1876430205949657</v>
      </c>
    </row>
    <row r="11" spans="1:28" x14ac:dyDescent="0.2">
      <c r="A11" s="75">
        <v>201410</v>
      </c>
      <c r="B11" s="77">
        <v>190.6</v>
      </c>
      <c r="C11" s="80">
        <f t="shared" si="0"/>
        <v>0.13655336911150862</v>
      </c>
      <c r="D11" s="77">
        <v>220.9</v>
      </c>
      <c r="E11" s="80">
        <f t="shared" si="1"/>
        <v>0.27319884726224797</v>
      </c>
      <c r="F11" s="81">
        <f t="shared" si="2"/>
        <v>1.15897166841553</v>
      </c>
      <c r="G11" s="80">
        <f t="shared" si="3"/>
        <v>0.12022794693535666</v>
      </c>
      <c r="U11" s="75">
        <v>201310</v>
      </c>
      <c r="V11" s="76">
        <v>167.7</v>
      </c>
      <c r="W11" s="76">
        <v>173.5</v>
      </c>
      <c r="X11" s="74">
        <f t="shared" si="4"/>
        <v>1.0345855694692905</v>
      </c>
    </row>
    <row r="12" spans="1:28" x14ac:dyDescent="0.2">
      <c r="A12" s="75">
        <v>201411</v>
      </c>
      <c r="B12" s="77">
        <v>145.19999999999999</v>
      </c>
      <c r="C12" s="80">
        <f t="shared" si="0"/>
        <v>0.14150943396226401</v>
      </c>
      <c r="D12" s="77">
        <v>189.6</v>
      </c>
      <c r="E12" s="80">
        <f t="shared" si="1"/>
        <v>0.35042735042735029</v>
      </c>
      <c r="F12" s="81">
        <f t="shared" si="2"/>
        <v>1.3057851239669422</v>
      </c>
      <c r="G12" s="80">
        <f t="shared" si="3"/>
        <v>0.18301900120081926</v>
      </c>
      <c r="U12" s="75">
        <v>201311</v>
      </c>
      <c r="V12" s="76">
        <v>127.2</v>
      </c>
      <c r="W12" s="76">
        <v>140.4</v>
      </c>
      <c r="X12" s="74">
        <f t="shared" si="4"/>
        <v>1.1037735849056605</v>
      </c>
    </row>
    <row r="13" spans="1:28" x14ac:dyDescent="0.2">
      <c r="A13" s="75">
        <v>201412</v>
      </c>
      <c r="B13" s="77">
        <v>206.8</v>
      </c>
      <c r="C13" s="80">
        <f t="shared" si="0"/>
        <v>1.1188524590163937</v>
      </c>
      <c r="D13" s="77">
        <v>250.3</v>
      </c>
      <c r="E13" s="80">
        <f t="shared" si="1"/>
        <v>1.2858447488584477</v>
      </c>
      <c r="F13" s="81">
        <f t="shared" si="2"/>
        <v>1.2103481624758221</v>
      </c>
      <c r="G13" s="80">
        <f t="shared" si="3"/>
        <v>7.8812608745572721E-2</v>
      </c>
      <c r="S13" s="51"/>
      <c r="T13" s="51"/>
      <c r="U13" s="75">
        <v>201312</v>
      </c>
      <c r="V13" s="77">
        <v>97.6</v>
      </c>
      <c r="W13" s="77">
        <v>109.5</v>
      </c>
      <c r="X13" s="74">
        <f t="shared" si="4"/>
        <v>1.1219262295081969</v>
      </c>
      <c r="AB13" s="51"/>
    </row>
    <row r="14" spans="1:28" x14ac:dyDescent="0.2">
      <c r="A14" s="75">
        <v>201501</v>
      </c>
      <c r="B14" s="77">
        <v>196</v>
      </c>
      <c r="C14" s="80">
        <f>B14/B2-1</f>
        <v>7.194244604316502E-3</v>
      </c>
      <c r="D14" s="77">
        <v>232.1</v>
      </c>
      <c r="E14" s="80">
        <f>D14/D2-1</f>
        <v>-0.16057866184448466</v>
      </c>
      <c r="F14" s="81">
        <f t="shared" si="2"/>
        <v>1.1841836734693878</v>
      </c>
      <c r="G14" s="80">
        <f>F14/F2-1</f>
        <v>-0.1665745285455954</v>
      </c>
      <c r="AB14" s="51"/>
    </row>
    <row r="15" spans="1:28" x14ac:dyDescent="0.2">
      <c r="A15" s="75">
        <v>201502</v>
      </c>
      <c r="B15" s="77">
        <v>75.599999999999994</v>
      </c>
      <c r="C15" s="80">
        <f t="shared" ref="C15:C53" si="5">B15/B3-1</f>
        <v>-0.23867069486404835</v>
      </c>
      <c r="D15" s="77">
        <v>83.9</v>
      </c>
      <c r="E15" s="80">
        <f t="shared" ref="E15:E53" si="6">D15/D3-1</f>
        <v>-0.30946502057613168</v>
      </c>
      <c r="F15" s="81">
        <f t="shared" si="2"/>
        <v>1.10978835978836</v>
      </c>
      <c r="G15" s="80">
        <f t="shared" ref="G15:G53" si="7">F15/F3-1</f>
        <v>-9.2987784963093567E-2</v>
      </c>
      <c r="AB15" s="51"/>
    </row>
    <row r="16" spans="1:28" x14ac:dyDescent="0.2">
      <c r="A16" s="75">
        <v>201503</v>
      </c>
      <c r="B16" s="77">
        <v>124.1</v>
      </c>
      <c r="C16" s="80">
        <f t="shared" si="5"/>
        <v>2.4772914946325386E-2</v>
      </c>
      <c r="D16" s="77">
        <v>147.4</v>
      </c>
      <c r="E16" s="80">
        <f t="shared" si="6"/>
        <v>2.1483021483021503E-2</v>
      </c>
      <c r="F16" s="81">
        <f t="shared" si="2"/>
        <v>1.1877518130539888</v>
      </c>
      <c r="G16" s="80">
        <f t="shared" si="7"/>
        <v>-3.2103634037558004E-3</v>
      </c>
    </row>
    <row r="17" spans="1:7" x14ac:dyDescent="0.2">
      <c r="A17" s="75">
        <v>201504</v>
      </c>
      <c r="B17" s="77">
        <v>146.30000000000001</v>
      </c>
      <c r="C17" s="80">
        <f t="shared" si="5"/>
        <v>0.3385178408051237</v>
      </c>
      <c r="D17" s="77">
        <v>177.6</v>
      </c>
      <c r="E17" s="80">
        <f t="shared" si="6"/>
        <v>0.39294117647058813</v>
      </c>
      <c r="F17" s="81">
        <f t="shared" si="2"/>
        <v>1.2139439507860559</v>
      </c>
      <c r="G17" s="80">
        <f t="shared" si="7"/>
        <v>4.065940251698752E-2</v>
      </c>
    </row>
    <row r="18" spans="1:7" x14ac:dyDescent="0.2">
      <c r="A18" s="75">
        <v>201505</v>
      </c>
      <c r="B18" s="77">
        <v>165.1</v>
      </c>
      <c r="C18" s="80">
        <f t="shared" si="5"/>
        <v>0.34336859235150508</v>
      </c>
      <c r="D18" s="77">
        <v>206.7</v>
      </c>
      <c r="E18" s="80">
        <f t="shared" si="6"/>
        <v>0.42159559834938087</v>
      </c>
      <c r="F18" s="81">
        <f t="shared" si="2"/>
        <v>1.2519685039370079</v>
      </c>
      <c r="G18" s="80">
        <f t="shared" si="7"/>
        <v>5.8231974785820428E-2</v>
      </c>
    </row>
    <row r="19" spans="1:7" x14ac:dyDescent="0.2">
      <c r="A19" s="75">
        <v>201506</v>
      </c>
      <c r="B19" s="77">
        <v>195.5</v>
      </c>
      <c r="C19" s="80">
        <f t="shared" si="5"/>
        <v>0.12356321839080464</v>
      </c>
      <c r="D19" s="77">
        <v>251.9</v>
      </c>
      <c r="E19" s="80">
        <f t="shared" si="6"/>
        <v>0.29912325941206808</v>
      </c>
      <c r="F19" s="81">
        <f t="shared" si="2"/>
        <v>1.2884910485933505</v>
      </c>
      <c r="G19" s="80">
        <f t="shared" si="7"/>
        <v>0.15625292653554901</v>
      </c>
    </row>
    <row r="20" spans="1:7" x14ac:dyDescent="0.2">
      <c r="A20" s="75">
        <v>201507</v>
      </c>
      <c r="B20" s="77">
        <v>181.5</v>
      </c>
      <c r="C20" s="80">
        <f t="shared" si="5"/>
        <v>0.32772494513533301</v>
      </c>
      <c r="D20" s="77">
        <v>238.5</v>
      </c>
      <c r="E20" s="80">
        <f t="shared" si="6"/>
        <v>0.79054054054054079</v>
      </c>
      <c r="F20" s="81">
        <f t="shared" si="2"/>
        <v>1.3140495867768596</v>
      </c>
      <c r="G20" s="80">
        <f t="shared" si="7"/>
        <v>0.34857791675973493</v>
      </c>
    </row>
    <row r="21" spans="1:7" x14ac:dyDescent="0.2">
      <c r="A21" s="75">
        <v>201508</v>
      </c>
      <c r="B21" s="77">
        <v>171.6</v>
      </c>
      <c r="C21" s="80">
        <f t="shared" si="5"/>
        <v>0.22309337134711327</v>
      </c>
      <c r="D21" s="77">
        <v>222.5</v>
      </c>
      <c r="E21" s="80">
        <f t="shared" si="6"/>
        <v>0.45997375328083989</v>
      </c>
      <c r="F21" s="81">
        <f t="shared" si="2"/>
        <v>1.2966200466200466</v>
      </c>
      <c r="G21" s="80">
        <f t="shared" si="7"/>
        <v>0.19367317940152584</v>
      </c>
    </row>
    <row r="22" spans="1:7" x14ac:dyDescent="0.2">
      <c r="A22" s="75">
        <v>201509</v>
      </c>
      <c r="B22" s="77">
        <v>184.2</v>
      </c>
      <c r="C22" s="80">
        <f t="shared" si="5"/>
        <v>0.1123188405797102</v>
      </c>
      <c r="D22" s="77">
        <v>244.2</v>
      </c>
      <c r="E22" s="80">
        <f t="shared" si="6"/>
        <v>0.24655436447166923</v>
      </c>
      <c r="F22" s="81">
        <f t="shared" si="2"/>
        <v>1.3257328990228012</v>
      </c>
      <c r="G22" s="80">
        <f t="shared" si="7"/>
        <v>0.12068079672371557</v>
      </c>
    </row>
    <row r="23" spans="1:7" x14ac:dyDescent="0.2">
      <c r="A23" s="75">
        <v>201510</v>
      </c>
      <c r="B23" s="77">
        <v>187.4</v>
      </c>
      <c r="C23" s="80">
        <f t="shared" si="5"/>
        <v>-1.6789087093389221E-2</v>
      </c>
      <c r="D23" s="77">
        <v>236.5</v>
      </c>
      <c r="E23" s="80">
        <f t="shared" si="6"/>
        <v>7.0620190131281069E-2</v>
      </c>
      <c r="F23" s="81">
        <f t="shared" si="2"/>
        <v>1.2620064034151548</v>
      </c>
      <c r="G23" s="80">
        <f t="shared" si="7"/>
        <v>8.8901858265860056E-2</v>
      </c>
    </row>
    <row r="24" spans="1:7" x14ac:dyDescent="0.2">
      <c r="A24" s="75">
        <v>201511</v>
      </c>
      <c r="B24" s="77">
        <v>192.8</v>
      </c>
      <c r="C24" s="80">
        <f t="shared" si="5"/>
        <v>0.32782369146005519</v>
      </c>
      <c r="D24" s="77">
        <v>241.1</v>
      </c>
      <c r="E24" s="80">
        <f t="shared" si="6"/>
        <v>0.2716244725738397</v>
      </c>
      <c r="F24" s="81">
        <f t="shared" si="2"/>
        <v>1.2505186721991701</v>
      </c>
      <c r="G24" s="80">
        <f t="shared" si="7"/>
        <v>-4.2324307999369815E-2</v>
      </c>
    </row>
    <row r="25" spans="1:7" x14ac:dyDescent="0.2">
      <c r="A25" s="75">
        <v>201512</v>
      </c>
      <c r="B25" s="77">
        <v>247</v>
      </c>
      <c r="C25" s="80">
        <f t="shared" si="5"/>
        <v>0.19439071566731125</v>
      </c>
      <c r="D25" s="77">
        <v>332.4</v>
      </c>
      <c r="E25" s="80">
        <f t="shared" si="6"/>
        <v>0.3280063923292047</v>
      </c>
      <c r="F25" s="81">
        <f t="shared" si="2"/>
        <v>1.345748987854251</v>
      </c>
      <c r="G25" s="80">
        <f t="shared" si="7"/>
        <v>0.11186931956955282</v>
      </c>
    </row>
    <row r="26" spans="1:7" x14ac:dyDescent="0.2">
      <c r="A26" s="75">
        <v>201601</v>
      </c>
      <c r="B26" s="77">
        <v>186.4</v>
      </c>
      <c r="C26" s="80">
        <f t="shared" si="5"/>
        <v>-4.8979591836734615E-2</v>
      </c>
      <c r="D26" s="77">
        <v>255.9</v>
      </c>
      <c r="E26" s="80">
        <f t="shared" si="6"/>
        <v>0.10254200775527789</v>
      </c>
      <c r="F26" s="81">
        <f t="shared" si="2"/>
        <v>1.372854077253219</v>
      </c>
      <c r="G26" s="80">
        <f t="shared" si="7"/>
        <v>0.15932528712464844</v>
      </c>
    </row>
    <row r="27" spans="1:7" x14ac:dyDescent="0.2">
      <c r="A27" s="75">
        <v>201602</v>
      </c>
      <c r="B27" s="77">
        <v>119.6</v>
      </c>
      <c r="C27" s="80">
        <f t="shared" si="5"/>
        <v>0.58201058201058209</v>
      </c>
      <c r="D27" s="77">
        <v>160.30000000000001</v>
      </c>
      <c r="E27" s="80">
        <f t="shared" si="6"/>
        <v>0.91060786650774728</v>
      </c>
      <c r="F27" s="81">
        <f t="shared" si="2"/>
        <v>1.3403010033444818</v>
      </c>
      <c r="G27" s="80">
        <f t="shared" si="7"/>
        <v>0.20770865140456252</v>
      </c>
    </row>
    <row r="28" spans="1:7" x14ac:dyDescent="0.2">
      <c r="A28" s="75">
        <v>201603</v>
      </c>
      <c r="B28" s="77">
        <v>239.8</v>
      </c>
      <c r="C28" s="80">
        <f t="shared" si="5"/>
        <v>0.93231265108783257</v>
      </c>
      <c r="D28" s="77">
        <v>336.1</v>
      </c>
      <c r="E28" s="80">
        <f t="shared" si="6"/>
        <v>1.2801899592944368</v>
      </c>
      <c r="F28" s="81">
        <f t="shared" si="2"/>
        <v>1.4015846538782319</v>
      </c>
      <c r="G28" s="80">
        <f t="shared" si="7"/>
        <v>0.18003158443886402</v>
      </c>
    </row>
    <row r="29" spans="1:7" x14ac:dyDescent="0.2">
      <c r="A29" s="75">
        <v>201604</v>
      </c>
      <c r="B29" s="77">
        <v>264.2</v>
      </c>
      <c r="C29" s="80">
        <f t="shared" si="5"/>
        <v>0.80587833219412142</v>
      </c>
      <c r="D29" s="77">
        <v>356.2</v>
      </c>
      <c r="E29" s="80">
        <f t="shared" si="6"/>
        <v>1.0056306306306309</v>
      </c>
      <c r="F29" s="81">
        <f t="shared" si="2"/>
        <v>1.348221044663134</v>
      </c>
      <c r="G29" s="80">
        <f t="shared" si="7"/>
        <v>0.11061226821067871</v>
      </c>
    </row>
    <row r="30" spans="1:7" x14ac:dyDescent="0.2">
      <c r="A30" s="75">
        <v>201605</v>
      </c>
      <c r="B30" s="77">
        <v>267.5</v>
      </c>
      <c r="C30" s="80">
        <f t="shared" si="5"/>
        <v>0.62023016353725025</v>
      </c>
      <c r="D30" s="77">
        <v>363.8</v>
      </c>
      <c r="E30" s="80">
        <f t="shared" si="6"/>
        <v>0.76003870343493007</v>
      </c>
      <c r="F30" s="81">
        <f t="shared" si="2"/>
        <v>1.36</v>
      </c>
      <c r="G30" s="80">
        <f t="shared" si="7"/>
        <v>8.6289308176100699E-2</v>
      </c>
    </row>
    <row r="31" spans="1:7" x14ac:dyDescent="0.2">
      <c r="A31" s="75">
        <v>201606</v>
      </c>
      <c r="B31" s="77">
        <v>326.39999999999998</v>
      </c>
      <c r="C31" s="80">
        <f t="shared" si="5"/>
        <v>0.66956521739130426</v>
      </c>
      <c r="D31" s="77">
        <v>424</v>
      </c>
      <c r="E31" s="80">
        <f t="shared" si="6"/>
        <v>0.68320762207225094</v>
      </c>
      <c r="F31" s="81">
        <f t="shared" si="2"/>
        <v>1.2990196078431373</v>
      </c>
      <c r="G31" s="80">
        <f t="shared" si="7"/>
        <v>8.1712319703586278E-3</v>
      </c>
    </row>
    <row r="32" spans="1:7" x14ac:dyDescent="0.2">
      <c r="A32" s="75">
        <v>201607</v>
      </c>
      <c r="B32" s="77">
        <v>207.7</v>
      </c>
      <c r="C32" s="80">
        <f t="shared" si="5"/>
        <v>0.14435261707988967</v>
      </c>
      <c r="D32" s="77">
        <v>274.39999999999998</v>
      </c>
      <c r="E32" s="80">
        <f t="shared" si="6"/>
        <v>0.15052410901467494</v>
      </c>
      <c r="F32" s="81">
        <f t="shared" si="2"/>
        <v>1.3211362542128069</v>
      </c>
      <c r="G32" s="80">
        <f t="shared" si="7"/>
        <v>5.3929984889913296E-3</v>
      </c>
    </row>
    <row r="33" spans="1:7" x14ac:dyDescent="0.2">
      <c r="A33" s="75">
        <v>201608</v>
      </c>
      <c r="B33" s="77">
        <v>162.1</v>
      </c>
      <c r="C33" s="80">
        <f t="shared" si="5"/>
        <v>-5.5361305361305346E-2</v>
      </c>
      <c r="D33" s="77">
        <v>200.1</v>
      </c>
      <c r="E33" s="80">
        <f t="shared" si="6"/>
        <v>-0.10067415730337081</v>
      </c>
      <c r="F33" s="81">
        <f t="shared" si="2"/>
        <v>1.2344231955582974</v>
      </c>
      <c r="G33" s="80">
        <f t="shared" si="7"/>
        <v>-4.7968447830095129E-2</v>
      </c>
    </row>
    <row r="34" spans="1:7" x14ac:dyDescent="0.2">
      <c r="A34" s="75">
        <v>201609</v>
      </c>
      <c r="B34" s="77">
        <v>213.4</v>
      </c>
      <c r="C34" s="80">
        <f t="shared" si="5"/>
        <v>0.1585233441910967</v>
      </c>
      <c r="D34" s="77">
        <v>253.8</v>
      </c>
      <c r="E34" s="80">
        <f t="shared" si="6"/>
        <v>3.9312039312039415E-2</v>
      </c>
      <c r="F34" s="81">
        <f t="shared" si="2"/>
        <v>1.1893158388003748</v>
      </c>
      <c r="G34" s="80">
        <f t="shared" si="7"/>
        <v>-0.10289935500807101</v>
      </c>
    </row>
    <row r="35" spans="1:7" x14ac:dyDescent="0.2">
      <c r="A35" s="75">
        <v>201610</v>
      </c>
      <c r="B35" s="77">
        <v>347.8</v>
      </c>
      <c r="C35" s="80">
        <f t="shared" si="5"/>
        <v>0.85592315901814309</v>
      </c>
      <c r="D35" s="77">
        <v>489.9</v>
      </c>
      <c r="E35" s="80">
        <f t="shared" si="6"/>
        <v>1.0714587737843551</v>
      </c>
      <c r="F35" s="81">
        <f t="shared" si="2"/>
        <v>1.4085681426106957</v>
      </c>
      <c r="G35" s="80">
        <f t="shared" si="7"/>
        <v>0.11613391088898251</v>
      </c>
    </row>
    <row r="36" spans="1:7" x14ac:dyDescent="0.2">
      <c r="A36" s="75">
        <v>201611</v>
      </c>
      <c r="B36" s="77">
        <v>258.8</v>
      </c>
      <c r="C36" s="80">
        <f t="shared" si="5"/>
        <v>0.34232365145228205</v>
      </c>
      <c r="D36" s="77">
        <v>294.7</v>
      </c>
      <c r="E36" s="80">
        <f t="shared" si="6"/>
        <v>0.22231439236831196</v>
      </c>
      <c r="F36" s="81">
        <f t="shared" si="2"/>
        <v>1.1387171561051004</v>
      </c>
      <c r="G36" s="80">
        <f t="shared" si="7"/>
        <v>-8.9404115731798628E-2</v>
      </c>
    </row>
    <row r="37" spans="1:7" x14ac:dyDescent="0.2">
      <c r="A37" s="75">
        <v>201612</v>
      </c>
      <c r="B37" s="77">
        <v>166.7</v>
      </c>
      <c r="C37" s="80">
        <f t="shared" si="5"/>
        <v>-0.32510121457489882</v>
      </c>
      <c r="D37" s="77">
        <v>234.1</v>
      </c>
      <c r="E37" s="80">
        <f t="shared" si="6"/>
        <v>-0.29572803850782192</v>
      </c>
      <c r="F37" s="81">
        <f t="shared" si="2"/>
        <v>1.4043191361727656</v>
      </c>
      <c r="G37" s="80">
        <f t="shared" si="7"/>
        <v>4.352234246291542E-2</v>
      </c>
    </row>
    <row r="38" spans="1:7" x14ac:dyDescent="0.2">
      <c r="A38" s="75">
        <v>201701</v>
      </c>
      <c r="B38" s="77">
        <v>352.9</v>
      </c>
      <c r="C38" s="80">
        <f t="shared" si="5"/>
        <v>0.89324034334763924</v>
      </c>
      <c r="D38" s="77">
        <v>481.2</v>
      </c>
      <c r="E38" s="80">
        <f t="shared" si="6"/>
        <v>0.88042203985931988</v>
      </c>
      <c r="F38" s="81">
        <f t="shared" si="2"/>
        <v>1.3635590818928875</v>
      </c>
      <c r="G38" s="80">
        <f t="shared" si="7"/>
        <v>-6.7705632480100642E-3</v>
      </c>
    </row>
    <row r="39" spans="1:7" x14ac:dyDescent="0.2">
      <c r="A39" s="75">
        <v>201702</v>
      </c>
      <c r="B39" s="77">
        <v>235.8</v>
      </c>
      <c r="C39" s="80">
        <f t="shared" si="5"/>
        <v>0.97157190635451518</v>
      </c>
      <c r="D39" s="77">
        <v>385.1</v>
      </c>
      <c r="E39" s="80">
        <f t="shared" si="6"/>
        <v>1.4023705552089831</v>
      </c>
      <c r="F39" s="81">
        <f t="shared" si="2"/>
        <v>1.6331636980491941</v>
      </c>
      <c r="G39" s="80">
        <f t="shared" si="7"/>
        <v>0.21850516710345347</v>
      </c>
    </row>
    <row r="40" spans="1:7" x14ac:dyDescent="0.2">
      <c r="A40" s="75">
        <v>201703</v>
      </c>
      <c r="B40" s="77">
        <v>399.5</v>
      </c>
      <c r="C40" s="80">
        <f t="shared" si="5"/>
        <v>0.66597164303586309</v>
      </c>
      <c r="D40" s="77">
        <v>636.4</v>
      </c>
      <c r="E40" s="80">
        <f t="shared" si="6"/>
        <v>0.8934840821184169</v>
      </c>
      <c r="F40" s="81">
        <f t="shared" si="2"/>
        <v>1.592991239048811</v>
      </c>
      <c r="G40" s="80">
        <f t="shared" si="7"/>
        <v>0.13656441274592335</v>
      </c>
    </row>
    <row r="41" spans="1:7" x14ac:dyDescent="0.2">
      <c r="A41" s="75">
        <v>201704</v>
      </c>
      <c r="B41" s="77">
        <v>289.8</v>
      </c>
      <c r="C41" s="80">
        <f t="shared" si="5"/>
        <v>9.6896290688872178E-2</v>
      </c>
      <c r="D41" s="77">
        <v>418.9</v>
      </c>
      <c r="E41" s="80">
        <f t="shared" si="6"/>
        <v>0.17602470522178559</v>
      </c>
      <c r="F41" s="81">
        <f t="shared" si="2"/>
        <v>1.4454796411318149</v>
      </c>
      <c r="G41" s="80">
        <f t="shared" si="7"/>
        <v>7.2138464870930674E-2</v>
      </c>
    </row>
    <row r="42" spans="1:7" x14ac:dyDescent="0.2">
      <c r="A42" s="75">
        <v>201705</v>
      </c>
      <c r="B42" s="77">
        <v>242</v>
      </c>
      <c r="C42" s="80">
        <f t="shared" si="5"/>
        <v>-9.5327102803738351E-2</v>
      </c>
      <c r="D42" s="77">
        <v>358.9</v>
      </c>
      <c r="E42" s="80">
        <f t="shared" si="6"/>
        <v>-1.3468938977460265E-2</v>
      </c>
      <c r="F42" s="81">
        <f t="shared" si="2"/>
        <v>1.4830578512396693</v>
      </c>
      <c r="G42" s="80">
        <f t="shared" si="7"/>
        <v>9.0483714146815553E-2</v>
      </c>
    </row>
    <row r="43" spans="1:7" x14ac:dyDescent="0.2">
      <c r="A43" s="75">
        <v>201706</v>
      </c>
      <c r="B43" s="77">
        <v>348.4</v>
      </c>
      <c r="C43" s="80">
        <f t="shared" si="5"/>
        <v>6.7401960784313708E-2</v>
      </c>
      <c r="D43" s="77">
        <v>491.3</v>
      </c>
      <c r="E43" s="80">
        <f t="shared" si="6"/>
        <v>0.15872641509433971</v>
      </c>
      <c r="F43" s="81">
        <f t="shared" si="2"/>
        <v>1.4101607347876006</v>
      </c>
      <c r="G43" s="80">
        <f t="shared" si="7"/>
        <v>8.5557697723285031E-2</v>
      </c>
    </row>
    <row r="44" spans="1:7" x14ac:dyDescent="0.2">
      <c r="A44" s="75">
        <v>201707</v>
      </c>
      <c r="B44" s="77">
        <v>249.1</v>
      </c>
      <c r="C44" s="80">
        <f t="shared" si="5"/>
        <v>0.1993259508907077</v>
      </c>
      <c r="D44" s="77">
        <v>355.6</v>
      </c>
      <c r="E44" s="80">
        <f t="shared" si="6"/>
        <v>0.29591836734693899</v>
      </c>
      <c r="F44" s="81">
        <f t="shared" si="2"/>
        <v>1.4275391409072662</v>
      </c>
      <c r="G44" s="80">
        <f t="shared" si="7"/>
        <v>8.0538919702766831E-2</v>
      </c>
    </row>
    <row r="45" spans="1:7" x14ac:dyDescent="0.2">
      <c r="A45" s="75">
        <v>201708</v>
      </c>
      <c r="B45" s="77">
        <v>273.89999999999998</v>
      </c>
      <c r="C45" s="80">
        <f t="shared" si="5"/>
        <v>0.68969771745835895</v>
      </c>
      <c r="D45" s="77">
        <v>370.4</v>
      </c>
      <c r="E45" s="80">
        <f t="shared" si="6"/>
        <v>0.85107446276861554</v>
      </c>
      <c r="F45" s="81">
        <f t="shared" si="2"/>
        <v>1.3523183643665571</v>
      </c>
      <c r="G45" s="80">
        <f t="shared" si="7"/>
        <v>9.5506281178505237E-2</v>
      </c>
    </row>
    <row r="46" spans="1:7" x14ac:dyDescent="0.2">
      <c r="A46" s="75">
        <v>201709</v>
      </c>
      <c r="B46" s="77">
        <v>272.89999999999998</v>
      </c>
      <c r="C46" s="80">
        <f t="shared" si="5"/>
        <v>0.27881911902530443</v>
      </c>
      <c r="D46" s="77">
        <v>463.2</v>
      </c>
      <c r="E46" s="80">
        <f t="shared" si="6"/>
        <v>0.82505910165484631</v>
      </c>
      <c r="F46" s="81">
        <f t="shared" si="2"/>
        <v>1.6973250274825944</v>
      </c>
      <c r="G46" s="80">
        <f t="shared" si="7"/>
        <v>0.42714405384076293</v>
      </c>
    </row>
    <row r="47" spans="1:7" x14ac:dyDescent="0.2">
      <c r="A47" s="75">
        <v>201710</v>
      </c>
      <c r="B47" s="77">
        <v>247.8</v>
      </c>
      <c r="C47" s="80">
        <f t="shared" si="5"/>
        <v>-0.28752156411730878</v>
      </c>
      <c r="D47" s="77">
        <v>367.9</v>
      </c>
      <c r="E47" s="80">
        <f t="shared" si="6"/>
        <v>-0.24903041437027962</v>
      </c>
      <c r="F47" s="81">
        <f t="shared" si="2"/>
        <v>1.4846650524616625</v>
      </c>
      <c r="G47" s="80">
        <f t="shared" si="7"/>
        <v>5.4024301380212858E-2</v>
      </c>
    </row>
    <row r="48" spans="1:7" x14ac:dyDescent="0.2">
      <c r="A48" s="75">
        <v>201711</v>
      </c>
      <c r="B48" s="77">
        <v>229.6</v>
      </c>
      <c r="C48" s="80">
        <f t="shared" si="5"/>
        <v>-0.11282843894899541</v>
      </c>
      <c r="D48" s="77">
        <v>347.5</v>
      </c>
      <c r="E48" s="80">
        <f t="shared" si="6"/>
        <v>0.17916525279945716</v>
      </c>
      <c r="F48" s="81">
        <f t="shared" si="2"/>
        <v>1.5135017421602788</v>
      </c>
      <c r="G48" s="80">
        <f t="shared" si="7"/>
        <v>0.32912877798126972</v>
      </c>
    </row>
    <row r="49" spans="1:7" x14ac:dyDescent="0.2">
      <c r="A49" s="75">
        <v>201712</v>
      </c>
      <c r="B49" s="77">
        <v>453.2</v>
      </c>
      <c r="C49" s="80">
        <f t="shared" si="5"/>
        <v>1.7186562687462508</v>
      </c>
      <c r="D49" s="77">
        <v>622.29999999999995</v>
      </c>
      <c r="E49" s="80">
        <f t="shared" si="6"/>
        <v>1.6582656984194788</v>
      </c>
      <c r="F49" s="81">
        <f t="shared" si="2"/>
        <v>1.3731244483671667</v>
      </c>
      <c r="G49" s="80">
        <f t="shared" si="7"/>
        <v>-2.221338939424744E-2</v>
      </c>
    </row>
    <row r="50" spans="1:7" x14ac:dyDescent="0.2">
      <c r="A50" s="75">
        <v>201801</v>
      </c>
      <c r="B50" s="77">
        <v>444.4</v>
      </c>
      <c r="C50" s="80">
        <f t="shared" si="5"/>
        <v>0.25928024936242555</v>
      </c>
      <c r="D50" s="77">
        <v>679.8</v>
      </c>
      <c r="E50" s="80">
        <f t="shared" si="6"/>
        <v>0.41271820448877805</v>
      </c>
      <c r="F50" s="81">
        <f t="shared" si="2"/>
        <v>1.5297029702970297</v>
      </c>
      <c r="G50" s="80">
        <f t="shared" si="7"/>
        <v>0.12184575689489141</v>
      </c>
    </row>
    <row r="51" spans="1:7" x14ac:dyDescent="0.2">
      <c r="A51" s="75">
        <v>201802</v>
      </c>
      <c r="B51" s="77">
        <v>240.2</v>
      </c>
      <c r="C51" s="80">
        <f t="shared" si="5"/>
        <v>1.8659881255300936E-2</v>
      </c>
      <c r="D51" s="77">
        <v>356</v>
      </c>
      <c r="E51" s="80">
        <f t="shared" si="6"/>
        <v>-7.5564788366658031E-2</v>
      </c>
      <c r="F51" s="81">
        <f t="shared" si="2"/>
        <v>1.482098251457119</v>
      </c>
      <c r="G51" s="80">
        <f t="shared" si="7"/>
        <v>-9.2498655690499421E-2</v>
      </c>
    </row>
    <row r="52" spans="1:7" x14ac:dyDescent="0.2">
      <c r="A52" s="75">
        <v>201803</v>
      </c>
      <c r="B52" s="77">
        <v>363.7</v>
      </c>
      <c r="C52" s="80">
        <f t="shared" si="5"/>
        <v>-8.9612015018773472E-2</v>
      </c>
      <c r="D52" s="77">
        <v>506.8</v>
      </c>
      <c r="E52" s="80">
        <f t="shared" si="6"/>
        <v>-0.20364550597108733</v>
      </c>
      <c r="F52" s="81">
        <f t="shared" si="2"/>
        <v>1.3934561451745946</v>
      </c>
      <c r="G52" s="80">
        <f t="shared" si="7"/>
        <v>-0.12525812382581625</v>
      </c>
    </row>
    <row r="53" spans="1:7" x14ac:dyDescent="0.2">
      <c r="A53" s="75">
        <v>201804</v>
      </c>
      <c r="B53" s="77">
        <v>257.60000000000002</v>
      </c>
      <c r="C53" s="80">
        <f t="shared" si="5"/>
        <v>-0.11111111111111105</v>
      </c>
      <c r="D53" s="77">
        <v>418.9</v>
      </c>
      <c r="E53" s="80">
        <f t="shared" si="6"/>
        <v>0</v>
      </c>
      <c r="F53" s="81">
        <f t="shared" si="2"/>
        <v>1.6261645962732918</v>
      </c>
      <c r="G53" s="80">
        <f t="shared" si="7"/>
        <v>0.125</v>
      </c>
    </row>
  </sheetData>
  <phoneticPr fontId="4" type="noConversion"/>
  <pageMargins left="0.7" right="0.7" top="0.75" bottom="0.75" header="0.3" footer="0.3"/>
  <pageSetup paperSize="9" orientation="portrait" horizontalDpi="0" verticalDpi="0"/>
  <ignoredErrors>
    <ignoredError sqref="F14:F53"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Sheet1</vt:lpstr>
      <vt:lpstr>工作表8</vt:lpstr>
      <vt:lpstr>工作表9</vt:lpstr>
      <vt:lpstr>工作表11</vt:lpstr>
      <vt:lpstr>工作表5</vt:lpstr>
      <vt:lpstr>工作表6</vt:lpstr>
      <vt:lpstr>工作表3</vt:lpstr>
      <vt:lpstr>工作表4</vt:lpstr>
      <vt:lpstr>工作表1</vt:lpstr>
      <vt:lpstr>工作表2</vt:lpstr>
      <vt:lpstr>工作表1 (2)</vt:lpstr>
      <vt:lpstr>工作表13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cp:lastPrinted>2017-12-27T07:51:25Z</cp:lastPrinted>
  <dcterms:created xsi:type="dcterms:W3CDTF">2016-10-17T13:55:53Z</dcterms:created>
  <dcterms:modified xsi:type="dcterms:W3CDTF">2018-05-29T03:26:56Z</dcterms:modified>
</cp:coreProperties>
</file>