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oudStation\Study\春训\上传作业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4" i="1" l="1"/>
  <c r="U193" i="1"/>
  <c r="L161" i="1"/>
  <c r="I161" i="1"/>
  <c r="G161" i="1"/>
  <c r="F161" i="1"/>
  <c r="H161" i="1" s="1"/>
  <c r="G56" i="1"/>
  <c r="F56" i="1"/>
  <c r="E56" i="1"/>
  <c r="D56" i="1"/>
  <c r="G54" i="1"/>
  <c r="F54" i="1"/>
  <c r="E54" i="1"/>
  <c r="D54" i="1"/>
  <c r="O46" i="1"/>
  <c r="N46" i="1"/>
  <c r="M46" i="1"/>
  <c r="L46" i="1"/>
  <c r="K46" i="1"/>
  <c r="J46" i="1"/>
  <c r="I46" i="1"/>
  <c r="H46" i="1"/>
  <c r="G46" i="1"/>
  <c r="F46" i="1"/>
  <c r="E46" i="1"/>
  <c r="D46" i="1"/>
  <c r="O38" i="1"/>
  <c r="AA38" i="1" s="1"/>
  <c r="N38" i="1"/>
  <c r="Z38" i="1" s="1"/>
  <c r="M38" i="1"/>
  <c r="Y38" i="1" s="1"/>
  <c r="L38" i="1"/>
  <c r="X38" i="1" s="1"/>
  <c r="K38" i="1"/>
  <c r="W38" i="1" s="1"/>
  <c r="J38" i="1"/>
  <c r="V38" i="1" s="1"/>
  <c r="I38" i="1"/>
  <c r="U38" i="1" s="1"/>
  <c r="H38" i="1"/>
  <c r="T38" i="1" s="1"/>
  <c r="G38" i="1"/>
  <c r="S38" i="1" s="1"/>
  <c r="F38" i="1"/>
  <c r="R38" i="1" s="1"/>
  <c r="E38" i="1"/>
  <c r="Q38" i="1" s="1"/>
  <c r="D38" i="1"/>
  <c r="P38" i="1" s="1"/>
  <c r="AA36" i="1"/>
  <c r="Z36" i="1"/>
  <c r="Y36" i="1"/>
  <c r="X36" i="1"/>
  <c r="W36" i="1"/>
  <c r="V36" i="1"/>
  <c r="U36" i="1"/>
  <c r="T36" i="1"/>
  <c r="S36" i="1"/>
  <c r="R36" i="1"/>
  <c r="Q36" i="1"/>
  <c r="P36" i="1"/>
  <c r="AA34" i="1"/>
  <c r="Z34" i="1"/>
  <c r="Y34" i="1"/>
  <c r="X34" i="1"/>
  <c r="W34" i="1"/>
  <c r="V34" i="1"/>
  <c r="U34" i="1"/>
  <c r="T34" i="1"/>
  <c r="S34" i="1"/>
  <c r="R34" i="1"/>
  <c r="Q34" i="1"/>
  <c r="P34" i="1"/>
  <c r="O30" i="1"/>
  <c r="AA30" i="1" s="1"/>
  <c r="N30" i="1"/>
  <c r="Z30" i="1" s="1"/>
  <c r="M30" i="1"/>
  <c r="Y30" i="1" s="1"/>
  <c r="L30" i="1"/>
  <c r="X30" i="1" s="1"/>
  <c r="K30" i="1"/>
  <c r="W30" i="1" s="1"/>
  <c r="J30" i="1"/>
  <c r="V30" i="1" s="1"/>
  <c r="I30" i="1"/>
  <c r="U30" i="1" s="1"/>
  <c r="H30" i="1"/>
  <c r="T30" i="1" s="1"/>
  <c r="G30" i="1"/>
  <c r="S30" i="1" s="1"/>
  <c r="F30" i="1"/>
  <c r="R30" i="1" s="1"/>
  <c r="E30" i="1"/>
  <c r="Q30" i="1" s="1"/>
  <c r="D30" i="1"/>
  <c r="P30" i="1" s="1"/>
  <c r="AA28" i="1"/>
  <c r="Z28" i="1"/>
  <c r="Y28" i="1"/>
  <c r="X28" i="1"/>
  <c r="W28" i="1"/>
  <c r="V28" i="1"/>
  <c r="U28" i="1"/>
  <c r="T28" i="1"/>
  <c r="S28" i="1"/>
  <c r="R28" i="1"/>
  <c r="Q28" i="1"/>
  <c r="P28" i="1"/>
  <c r="AA26" i="1"/>
  <c r="Z26" i="1"/>
  <c r="Y26" i="1"/>
  <c r="X26" i="1"/>
  <c r="W26" i="1"/>
  <c r="V26" i="1"/>
  <c r="U26" i="1"/>
  <c r="T26" i="1"/>
  <c r="S26" i="1"/>
  <c r="R26" i="1"/>
  <c r="Q26" i="1"/>
  <c r="P26" i="1"/>
  <c r="O22" i="1"/>
  <c r="AA22" i="1" s="1"/>
  <c r="N22" i="1"/>
  <c r="Z22" i="1" s="1"/>
  <c r="M22" i="1"/>
  <c r="Y22" i="1" s="1"/>
  <c r="L22" i="1"/>
  <c r="X22" i="1" s="1"/>
  <c r="K22" i="1"/>
  <c r="W22" i="1" s="1"/>
  <c r="J22" i="1"/>
  <c r="V22" i="1" s="1"/>
  <c r="I22" i="1"/>
  <c r="U22" i="1" s="1"/>
  <c r="H22" i="1"/>
  <c r="T22" i="1" s="1"/>
  <c r="G22" i="1"/>
  <c r="S22" i="1" s="1"/>
  <c r="F22" i="1"/>
  <c r="R22" i="1" s="1"/>
  <c r="E22" i="1"/>
  <c r="Q22" i="1" s="1"/>
  <c r="D22" i="1"/>
  <c r="P22" i="1" s="1"/>
  <c r="L21" i="1"/>
  <c r="AA20" i="1"/>
  <c r="Z20" i="1"/>
  <c r="Y20" i="1"/>
  <c r="X20" i="1"/>
  <c r="W20" i="1"/>
  <c r="V20" i="1"/>
  <c r="U20" i="1"/>
  <c r="T20" i="1"/>
  <c r="S20" i="1"/>
  <c r="R20" i="1"/>
  <c r="Q20" i="1"/>
  <c r="P20" i="1"/>
  <c r="L19" i="1"/>
  <c r="AA18" i="1"/>
  <c r="Z18" i="1"/>
  <c r="Y18" i="1"/>
  <c r="X18" i="1"/>
  <c r="W18" i="1"/>
  <c r="V18" i="1"/>
  <c r="U18" i="1"/>
  <c r="T18" i="1"/>
  <c r="S18" i="1"/>
  <c r="R18" i="1"/>
  <c r="Q18" i="1"/>
  <c r="P18" i="1"/>
  <c r="G14" i="1"/>
  <c r="L14" i="1" s="1"/>
  <c r="F14" i="1"/>
  <c r="K14" i="1" s="1"/>
  <c r="E14" i="1"/>
  <c r="J14" i="1" s="1"/>
  <c r="D14" i="1"/>
  <c r="I14" i="1" s="1"/>
  <c r="G13" i="1"/>
  <c r="F13" i="1"/>
  <c r="E13" i="1"/>
  <c r="D13" i="1"/>
  <c r="L12" i="1"/>
  <c r="K12" i="1"/>
  <c r="J12" i="1"/>
  <c r="I12" i="1"/>
  <c r="G11" i="1"/>
  <c r="F11" i="1"/>
  <c r="E11" i="1"/>
  <c r="D11" i="1"/>
  <c r="L10" i="1"/>
  <c r="K10" i="1"/>
  <c r="J10" i="1"/>
  <c r="I10" i="1"/>
  <c r="J161" i="1" l="1"/>
</calcChain>
</file>

<file path=xl/sharedStrings.xml><?xml version="1.0" encoding="utf-8"?>
<sst xmlns="http://schemas.openxmlformats.org/spreadsheetml/2006/main" count="225" uniqueCount="145">
  <si>
    <r>
      <rPr>
        <b/>
        <sz val="16"/>
        <color theme="1"/>
        <rFont val="宋体"/>
        <family val="3"/>
        <charset val="134"/>
      </rPr>
      <t>【</t>
    </r>
    <r>
      <rPr>
        <b/>
        <sz val="16"/>
        <color theme="1"/>
        <rFont val="Times New Roman"/>
        <family val="1"/>
      </rPr>
      <t>18</t>
    </r>
    <r>
      <rPr>
        <b/>
        <sz val="16"/>
        <color theme="1"/>
        <rFont val="宋体"/>
        <family val="3"/>
        <charset val="134"/>
      </rPr>
      <t>春训营价值投资新时代】任务九：房地产—十字路口</t>
    </r>
    <phoneticPr fontId="3" type="noConversion"/>
  </si>
  <si>
    <r>
      <rPr>
        <sz val="10"/>
        <color theme="1"/>
        <rFont val="宋体"/>
        <family val="3"/>
        <charset val="134"/>
      </rPr>
      <t>【通关题】</t>
    </r>
    <phoneticPr fontId="3" type="noConversion"/>
  </si>
  <si>
    <r>
      <t xml:space="preserve">1. </t>
    </r>
    <r>
      <rPr>
        <sz val="10"/>
        <rFont val="宋体"/>
        <family val="3"/>
        <charset val="134"/>
      </rPr>
      <t>列举万科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月至</t>
    </r>
    <r>
      <rPr>
        <sz val="10"/>
        <rFont val="Times New Roman"/>
        <family val="1"/>
      </rPr>
      <t>2018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月每月的销售面积和销售金额，计算均价和同比增速。</t>
    </r>
    <phoneticPr fontId="3" type="noConversion"/>
  </si>
  <si>
    <t>万科A</t>
    <phoneticPr fontId="11" type="noConversion"/>
  </si>
  <si>
    <t>2018年</t>
    <phoneticPr fontId="11" type="noConversion"/>
  </si>
  <si>
    <r>
      <rPr>
        <sz val="10"/>
        <color theme="1"/>
        <rFont val="宋体"/>
        <family val="3"/>
        <charset val="134"/>
      </rPr>
      <t>同比增速</t>
    </r>
    <phoneticPr fontId="11" type="noConversion"/>
  </si>
  <si>
    <r>
      <t>4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</si>
  <si>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3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</si>
  <si>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2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</si>
  <si>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</si>
  <si>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3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</si>
  <si>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</t>
    </r>
    <r>
      <rPr>
        <sz val="10"/>
        <color theme="1"/>
        <rFont val="宋体"/>
        <family val="3"/>
        <charset val="134"/>
      </rPr>
      <t>月</t>
    </r>
    <phoneticPr fontId="11" type="noConversion"/>
  </si>
  <si>
    <t>销售面积（万平方米）</t>
    <phoneticPr fontId="11" type="noConversion"/>
  </si>
  <si>
    <t>同比增速</t>
    <phoneticPr fontId="11" type="noConversion"/>
  </si>
  <si>
    <t>销售金额（亿元）</t>
    <phoneticPr fontId="11" type="noConversion"/>
  </si>
  <si>
    <t>同比增速</t>
    <phoneticPr fontId="11" type="noConversion"/>
  </si>
  <si>
    <t>均价(元/平方米)</t>
    <phoneticPr fontId="11" type="noConversion"/>
  </si>
  <si>
    <t>2017年</t>
    <phoneticPr fontId="11" type="noConversion"/>
  </si>
  <si>
    <r>
      <rPr>
        <sz val="10"/>
        <color theme="1"/>
        <rFont val="宋体"/>
        <family val="3"/>
        <charset val="134"/>
      </rPr>
      <t>同比增速</t>
    </r>
    <phoneticPr fontId="11" type="noConversion"/>
  </si>
  <si>
    <r>
      <t>12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</si>
  <si>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11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</si>
  <si>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10月</t>
    </r>
    <r>
      <rPr>
        <sz val="10"/>
        <color theme="1"/>
        <rFont val="宋体"/>
        <family val="3"/>
        <charset val="134"/>
      </rPr>
      <t/>
    </r>
  </si>
  <si>
    <r>
      <t>9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</si>
  <si>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8月</t>
    </r>
    <r>
      <rPr>
        <sz val="10"/>
        <color theme="1"/>
        <rFont val="宋体"/>
        <family val="3"/>
        <charset val="134"/>
      </rPr>
      <t/>
    </r>
  </si>
  <si>
    <r>
      <t>7月</t>
    </r>
    <r>
      <rPr>
        <sz val="10"/>
        <color theme="1"/>
        <rFont val="宋体"/>
        <family val="3"/>
        <charset val="134"/>
      </rPr>
      <t/>
    </r>
  </si>
  <si>
    <r>
      <t>6月</t>
    </r>
    <r>
      <rPr>
        <sz val="10"/>
        <color theme="1"/>
        <rFont val="宋体"/>
        <family val="3"/>
        <charset val="134"/>
      </rPr>
      <t/>
    </r>
  </si>
  <si>
    <r>
      <t>5月</t>
    </r>
    <r>
      <rPr>
        <sz val="10"/>
        <color theme="1"/>
        <rFont val="宋体"/>
        <family val="3"/>
        <charset val="134"/>
      </rPr>
      <t/>
    </r>
  </si>
  <si>
    <r>
      <t>4月</t>
    </r>
    <r>
      <rPr>
        <sz val="10"/>
        <color theme="1"/>
        <rFont val="宋体"/>
        <family val="3"/>
        <charset val="134"/>
      </rPr>
      <t/>
    </r>
  </si>
  <si>
    <r>
      <t>3月</t>
    </r>
    <r>
      <rPr>
        <sz val="10"/>
        <color theme="1"/>
        <rFont val="宋体"/>
        <family val="3"/>
        <charset val="134"/>
      </rPr>
      <t/>
    </r>
  </si>
  <si>
    <r>
      <t>2月</t>
    </r>
    <r>
      <rPr>
        <sz val="10"/>
        <color theme="1"/>
        <rFont val="宋体"/>
        <family val="3"/>
        <charset val="134"/>
      </rPr>
      <t/>
    </r>
  </si>
  <si>
    <r>
      <t>1月</t>
    </r>
    <r>
      <rPr>
        <sz val="10"/>
        <color theme="1"/>
        <rFont val="宋体"/>
        <family val="3"/>
        <charset val="134"/>
      </rPr>
      <t/>
    </r>
  </si>
  <si>
    <r>
      <t>12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</si>
  <si>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11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</si>
  <si>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9</t>
    </r>
    <r>
      <rPr>
        <sz val="10"/>
        <color theme="1"/>
        <rFont val="宋体"/>
        <family val="3"/>
        <charset val="134"/>
      </rPr>
      <t>月</t>
    </r>
    <phoneticPr fontId="11" type="noConversion"/>
  </si>
  <si>
    <t>销售面积（万平方米）</t>
    <phoneticPr fontId="11" type="noConversion"/>
  </si>
  <si>
    <t>累计</t>
    <phoneticPr fontId="11" type="noConversion"/>
  </si>
  <si>
    <t>销售金额（亿元）</t>
    <phoneticPr fontId="11" type="noConversion"/>
  </si>
  <si>
    <t>累计</t>
    <phoneticPr fontId="11" type="noConversion"/>
  </si>
  <si>
    <t>2016年</t>
    <phoneticPr fontId="11" type="noConversion"/>
  </si>
  <si>
    <r>
      <rPr>
        <sz val="10"/>
        <color theme="1"/>
        <rFont val="宋体"/>
        <family val="3"/>
        <charset val="134"/>
      </rPr>
      <t>同比增速</t>
    </r>
    <phoneticPr fontId="11" type="noConversion"/>
  </si>
  <si>
    <r>
      <t>12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</si>
  <si>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11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</si>
  <si>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9</t>
    </r>
    <r>
      <rPr>
        <sz val="10"/>
        <color theme="1"/>
        <rFont val="宋体"/>
        <family val="3"/>
        <charset val="134"/>
      </rPr>
      <t>月</t>
    </r>
    <phoneticPr fontId="11" type="noConversion"/>
  </si>
  <si>
    <r>
      <t>11</t>
    </r>
    <r>
      <rPr>
        <sz val="10"/>
        <color theme="1"/>
        <rFont val="宋体"/>
        <family val="3"/>
        <charset val="134"/>
      </rPr>
      <t>月</t>
    </r>
    <phoneticPr fontId="11" type="noConversion"/>
  </si>
  <si>
    <t>销售面积（万平方米）</t>
    <phoneticPr fontId="11" type="noConversion"/>
  </si>
  <si>
    <t>销售金额（亿元）</t>
    <phoneticPr fontId="11" type="noConversion"/>
  </si>
  <si>
    <t>累计</t>
    <phoneticPr fontId="11" type="noConversion"/>
  </si>
  <si>
    <t>均价(元/平方米)</t>
    <phoneticPr fontId="11" type="noConversion"/>
  </si>
  <si>
    <t>2015年</t>
    <phoneticPr fontId="11" type="noConversion"/>
  </si>
  <si>
    <r>
      <rPr>
        <sz val="10"/>
        <color theme="1"/>
        <rFont val="宋体"/>
        <family val="3"/>
        <charset val="134"/>
      </rPr>
      <t>同比增速</t>
    </r>
    <phoneticPr fontId="11" type="noConversion"/>
  </si>
  <si>
    <t>2014年</t>
    <phoneticPr fontId="11" type="noConversion"/>
  </si>
  <si>
    <t>均价(元/平方米)</t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</si>
  <si>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列举万科</t>
    </r>
    <r>
      <rPr>
        <sz val="10"/>
        <color theme="1"/>
        <rFont val="Times New Roman"/>
        <family val="1"/>
      </rPr>
      <t>2014</t>
    </r>
    <r>
      <rPr>
        <sz val="10"/>
        <color theme="1"/>
        <rFont val="宋体"/>
        <family val="3"/>
        <charset val="134"/>
      </rPr>
      <t>年一季度至</t>
    </r>
    <r>
      <rPr>
        <sz val="10"/>
        <color theme="1"/>
        <rFont val="Times New Roman"/>
        <family val="1"/>
      </rPr>
      <t>2018</t>
    </r>
    <r>
      <rPr>
        <sz val="10"/>
        <color theme="1"/>
        <rFont val="宋体"/>
        <family val="3"/>
        <charset val="134"/>
      </rPr>
      <t>年一季度每个季度的营收和净利，计算同比增速。</t>
    </r>
    <phoneticPr fontId="3" type="noConversion"/>
  </si>
  <si>
    <r>
      <t>2018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>Q1</t>
    </r>
    <phoneticPr fontId="11" type="noConversion"/>
  </si>
  <si>
    <r>
      <t>2017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>Q1</t>
    </r>
    <phoneticPr fontId="11" type="noConversion"/>
  </si>
  <si>
    <r>
      <t>2016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>Q1</t>
    </r>
    <phoneticPr fontId="11" type="noConversion"/>
  </si>
  <si>
    <r>
      <t>2015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>Q1</t>
    </r>
    <phoneticPr fontId="11" type="noConversion"/>
  </si>
  <si>
    <r>
      <t>2014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Times New Roman"/>
        <family val="1"/>
      </rPr>
      <t>Q1</t>
    </r>
    <phoneticPr fontId="11" type="noConversion"/>
  </si>
  <si>
    <t>营收（元）</t>
    <phoneticPr fontId="11" type="noConversion"/>
  </si>
  <si>
    <t>同比增速</t>
    <phoneticPr fontId="11" type="noConversion"/>
  </si>
  <si>
    <t>净利</t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</si>
  <si>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谈谈你的发现</t>
    </r>
    <phoneticPr fontId="3" type="noConversion"/>
  </si>
  <si>
    <r>
      <t>从2014年1月到2018年4月</t>
    </r>
    <r>
      <rPr>
        <b/>
        <sz val="10"/>
        <color theme="1"/>
        <rFont val="宋体"/>
        <family val="3"/>
        <charset val="134"/>
      </rPr>
      <t>销售均价</t>
    </r>
    <r>
      <rPr>
        <sz val="10"/>
        <color theme="1"/>
        <rFont val="宋体"/>
        <family val="3"/>
        <charset val="134"/>
      </rPr>
      <t>绝对值不断增加，2017年实现销售</t>
    </r>
    <phoneticPr fontId="11" type="noConversion"/>
  </si>
  <si>
    <r>
      <rPr>
        <sz val="10"/>
        <color theme="1"/>
        <rFont val="宋体"/>
        <family val="3"/>
        <charset val="134"/>
      </rPr>
      <t>销售金额绝对值不断增加，</t>
    </r>
    <r>
      <rPr>
        <sz val="10"/>
        <color theme="1"/>
        <rFont val="Times New Roman"/>
        <family val="1"/>
      </rPr>
      <t>2017</t>
    </r>
    <r>
      <rPr>
        <sz val="10"/>
        <color theme="1"/>
        <rFont val="宋体"/>
        <family val="3"/>
        <charset val="134"/>
      </rPr>
      <t>年实现销售金额</t>
    </r>
    <r>
      <rPr>
        <sz val="10"/>
        <color theme="1"/>
        <rFont val="Times New Roman"/>
        <family val="1"/>
      </rPr>
      <t>5298</t>
    </r>
    <r>
      <rPr>
        <sz val="10"/>
        <color theme="1"/>
        <rFont val="宋体"/>
        <family val="3"/>
        <charset val="134"/>
      </rPr>
      <t>亿；</t>
    </r>
    <phoneticPr fontId="11" type="noConversion"/>
  </si>
  <si>
    <r>
      <rPr>
        <sz val="10"/>
        <color theme="1"/>
        <rFont val="宋体"/>
        <family val="3"/>
        <charset val="134"/>
      </rPr>
      <t>销售面积绝对值不断增加，</t>
    </r>
    <r>
      <rPr>
        <sz val="10"/>
        <color theme="1"/>
        <rFont val="Times New Roman"/>
        <family val="1"/>
      </rPr>
      <t>2017</t>
    </r>
    <r>
      <rPr>
        <sz val="10"/>
        <color theme="1"/>
        <rFont val="宋体"/>
        <family val="3"/>
        <charset val="134"/>
      </rPr>
      <t>年实现销售面积</t>
    </r>
    <r>
      <rPr>
        <sz val="10"/>
        <color theme="1"/>
        <rFont val="Times New Roman"/>
        <family val="1"/>
      </rPr>
      <t>3594</t>
    </r>
    <r>
      <rPr>
        <sz val="10"/>
        <color theme="1"/>
        <rFont val="宋体"/>
        <family val="3"/>
        <charset val="134"/>
      </rPr>
      <t>万平方米；</t>
    </r>
    <phoneticPr fontId="11" type="noConversion"/>
  </si>
  <si>
    <t>均价14814.07元/平米；从成长性的角度体现了稳健的抗周期特点，</t>
    <phoneticPr fontId="11" type="noConversion"/>
  </si>
  <si>
    <r>
      <t>三年的同比增速为</t>
    </r>
    <r>
      <rPr>
        <sz val="10"/>
        <color theme="1"/>
        <rFont val="Times New Roman"/>
        <family val="1"/>
      </rPr>
      <t>21.54%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39.35%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45.42%</t>
    </r>
    <r>
      <rPr>
        <sz val="10"/>
        <color theme="1"/>
        <rFont val="宋体"/>
        <family val="3"/>
        <charset val="134"/>
      </rPr>
      <t>。</t>
    </r>
    <phoneticPr fontId="11" type="noConversion"/>
  </si>
  <si>
    <r>
      <t>三年的同比增速为</t>
    </r>
    <r>
      <rPr>
        <sz val="10"/>
        <color theme="1"/>
        <rFont val="Times New Roman"/>
        <family val="1"/>
      </rPr>
      <t>14.43%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33.54%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Times New Roman"/>
        <family val="1"/>
      </rPr>
      <t>30.23%</t>
    </r>
    <r>
      <rPr>
        <sz val="10"/>
        <color theme="1"/>
        <rFont val="宋体"/>
        <family val="3"/>
        <charset val="134"/>
      </rPr>
      <t>。</t>
    </r>
    <phoneticPr fontId="11" type="noConversion"/>
  </si>
  <si>
    <t>连续三年均价提升幅度在5%以上。</t>
    <phoneticPr fontId="11" type="noConversion"/>
  </si>
  <si>
    <r>
      <t>2014</t>
    </r>
    <r>
      <rPr>
        <sz val="10"/>
        <color theme="1"/>
        <rFont val="宋体"/>
        <family val="3"/>
        <charset val="134"/>
      </rPr>
      <t>年一季度至</t>
    </r>
    <r>
      <rPr>
        <sz val="10"/>
        <color theme="1"/>
        <rFont val="Times New Roman"/>
        <family val="1"/>
      </rPr>
      <t>2018</t>
    </r>
    <r>
      <rPr>
        <sz val="10"/>
        <color theme="1"/>
        <rFont val="宋体"/>
        <family val="3"/>
        <charset val="134"/>
      </rPr>
      <t>年一季度的业绩不断扩大；净利润呈下滑趋势。</t>
    </r>
    <phoneticPr fontId="11" type="noConversion"/>
  </si>
  <si>
    <r>
      <t>2018</t>
    </r>
    <r>
      <rPr>
        <sz val="10"/>
        <color theme="1"/>
        <rFont val="宋体"/>
        <family val="3"/>
        <charset val="134"/>
      </rPr>
      <t>年一季度的营收增速大幅提升至</t>
    </r>
    <r>
      <rPr>
        <sz val="10"/>
        <color theme="1"/>
        <rFont val="Times New Roman"/>
        <family val="1"/>
      </rPr>
      <t>65.83%</t>
    </r>
    <r>
      <rPr>
        <sz val="10"/>
        <color theme="1"/>
        <rFont val="宋体"/>
        <family val="3"/>
        <charset val="134"/>
      </rPr>
      <t>，略高于</t>
    </r>
    <r>
      <rPr>
        <sz val="10"/>
        <color theme="1"/>
        <rFont val="Times New Roman"/>
        <family val="1"/>
      </rPr>
      <t>2016</t>
    </r>
    <r>
      <rPr>
        <sz val="10"/>
        <color theme="1"/>
        <rFont val="宋体"/>
        <family val="3"/>
        <charset val="134"/>
      </rPr>
      <t>年一季度同期。</t>
    </r>
    <phoneticPr fontId="11" type="noConversion"/>
  </si>
  <si>
    <t>同期对比合同销售金额远大于季度报告中的营业收入。</t>
    <phoneticPr fontId="11" type="noConversion"/>
  </si>
  <si>
    <r>
      <t xml:space="preserve">4. </t>
    </r>
    <r>
      <rPr>
        <sz val="10"/>
        <color theme="1"/>
        <rFont val="宋体"/>
        <family val="3"/>
        <charset val="134"/>
      </rPr>
      <t>简述房地产行业的商业模式，房企可以通过哪些方式提高股东回报？</t>
    </r>
    <phoneticPr fontId="3" type="noConversion"/>
  </si>
  <si>
    <t>从整个业务链上包括地产开发、房产开发以及围绕地产和房产相关的服务业。</t>
    <phoneticPr fontId="11" type="noConversion"/>
  </si>
  <si>
    <t>商业模式：初期为买地造房卖房，随着市场竞争加剧向资产整合优化运营转变。</t>
    <phoneticPr fontId="11" type="noConversion"/>
  </si>
  <si>
    <t>房企提高股东回报的方式：即净资产收益率ROE</t>
    <phoneticPr fontId="11" type="noConversion"/>
  </si>
  <si>
    <r>
      <t xml:space="preserve">1. </t>
    </r>
    <r>
      <rPr>
        <sz val="10"/>
        <color theme="1"/>
        <rFont val="宋体"/>
        <family val="3"/>
        <charset val="134"/>
      </rPr>
      <t>提高净利</t>
    </r>
    <phoneticPr fontId="11" type="noConversion"/>
  </si>
  <si>
    <t>随着房企毛利率的下滑，更有效的提升方式为降低成本，提高经营效率；</t>
  </si>
  <si>
    <r>
      <t xml:space="preserve">2. </t>
    </r>
    <r>
      <rPr>
        <sz val="10"/>
        <color theme="1"/>
        <rFont val="宋体"/>
        <family val="3"/>
        <charset val="134"/>
      </rPr>
      <t>降杠杆</t>
    </r>
    <phoneticPr fontId="11" type="noConversion"/>
  </si>
  <si>
    <t>遇到周期波动时，风险相对较低。</t>
    <phoneticPr fontId="11" type="noConversion"/>
  </si>
  <si>
    <r>
      <t xml:space="preserve">5. </t>
    </r>
    <r>
      <rPr>
        <sz val="10"/>
        <color theme="1"/>
        <rFont val="宋体"/>
        <family val="3"/>
        <charset val="134"/>
      </rPr>
      <t>一家房地产公司拿地后一直不开发坐等地价升值，对股东而言是否更好？</t>
    </r>
    <phoneticPr fontId="3" type="noConversion"/>
  </si>
  <si>
    <t>拿地后一直不开发坐等地价升值，在过去地价较低，相关的政策法规不健全时对股东而言躺着赚钱。</t>
    <phoneticPr fontId="11" type="noConversion"/>
  </si>
  <si>
    <t>随着地价的逐年走高，法规趋严，对股东而言是不好的。</t>
    <phoneticPr fontId="11" type="noConversion"/>
  </si>
  <si>
    <r>
      <t xml:space="preserve">1. </t>
    </r>
    <r>
      <rPr>
        <sz val="10"/>
        <color theme="1"/>
        <rFont val="宋体"/>
        <family val="3"/>
        <charset val="134"/>
      </rPr>
      <t>法规约束</t>
    </r>
    <phoneticPr fontId="11" type="noConversion"/>
  </si>
  <si>
    <t>禁止任何单位和个人闲置、荒芜耕地。已经办理审批手续的非农业建设占用耕地，一年内不用而又可以耕种并收获的，应当由原耕种该幅耕地的集体或者个人恢复耕种，也可以由用地单位组织耕种；一年以上未动工建设的，应当按照省、自治区、直辖市的规定缴纳闲置费；</t>
    <phoneticPr fontId="11" type="noConversion"/>
  </si>
  <si>
    <t>连续二年未使用的，经原批准机关批准，由县级以上人民政府无偿收回用地单位的土地使用权。</t>
    <phoneticPr fontId="11" type="noConversion"/>
  </si>
  <si>
    <t>2. 房地产项目建设周期长</t>
    <phoneticPr fontId="11" type="noConversion"/>
  </si>
  <si>
    <t>拿地后开始施工，申请预售证、开始预售，完工交付至少需要3年以上的时间。房地产行业属于强周期行业，房地产公司必须提前预判周期，如果一直不开发会错过房价上涨的阶段。</t>
    <phoneticPr fontId="11" type="noConversion"/>
  </si>
  <si>
    <r>
      <t xml:space="preserve">6. </t>
    </r>
    <r>
      <rPr>
        <sz val="10"/>
        <color theme="1"/>
        <rFont val="宋体"/>
        <family val="3"/>
        <charset val="134"/>
      </rPr>
      <t>房地产企业为什么普遍缺钱？</t>
    </r>
    <phoneticPr fontId="3" type="noConversion"/>
  </si>
  <si>
    <t>房地产企业拿地、盖楼、营销各个环节都需要钱，关系到企业的生死存亡。</t>
    <phoneticPr fontId="11" type="noConversion"/>
  </si>
  <si>
    <r>
      <t xml:space="preserve">1. </t>
    </r>
    <r>
      <rPr>
        <sz val="10"/>
        <color theme="1"/>
        <rFont val="宋体"/>
        <family val="3"/>
        <charset val="134"/>
      </rPr>
      <t>地价逐年走高，在达到可以预售的阶段需要大量的现金流；</t>
    </r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</si>
  <si>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在宏观调控和监管高压下，银行对于房地产企业的贷款要求逐步上浮；</t>
    </r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</si>
  <si>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市场竞争加剧，成本增加。</t>
    </r>
    <phoneticPr fontId="11" type="noConversion"/>
  </si>
  <si>
    <r>
      <t>7.</t>
    </r>
    <r>
      <rPr>
        <sz val="10"/>
        <color theme="1"/>
        <rFont val="宋体"/>
        <family val="3"/>
        <charset val="134"/>
      </rPr>
      <t>如果房价不涨了，什么是衡量房地产企业最终价值的关键？</t>
    </r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</si>
  <si>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资金链的安全程度；</t>
    </r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</si>
  <si>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运营能力和信用品质；</t>
    </r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</si>
  <si>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房地产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的创新与转型模式，关注客户的价值变现。</t>
    </r>
    <phoneticPr fontId="11" type="noConversion"/>
  </si>
  <si>
    <r>
      <t xml:space="preserve">8. </t>
    </r>
    <r>
      <rPr>
        <sz val="10"/>
        <color theme="1"/>
        <rFont val="宋体"/>
        <family val="3"/>
        <charset val="134"/>
      </rPr>
      <t>万科成为房企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3"/>
        <charset val="134"/>
      </rPr>
      <t>年来的王者，恒大成为近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年的王者靠的是什么？</t>
    </r>
    <phoneticPr fontId="3" type="noConversion"/>
  </si>
  <si>
    <t>大型房企受益于行业整合，无论拿地、融资、布局，都构筑了更高的安全边界。</t>
    <phoneticPr fontId="11" type="noConversion"/>
  </si>
  <si>
    <t>业绩的大幅提升。</t>
  </si>
  <si>
    <t>万科</t>
    <phoneticPr fontId="11" type="noConversion"/>
  </si>
  <si>
    <t>低杠杆稳健扩张。</t>
    <phoneticPr fontId="11" type="noConversion"/>
  </si>
  <si>
    <t>专注房地产，集全力渗透住宅地产。收入最大的来源为一二线城市。2015到2017年，营收1463.88亿、1955.49亿、2404.77亿、2428.97亿；归母净利为181.19亿、210.23亿、280.52亿。2017年净负债率仅为8.8%。</t>
    <phoneticPr fontId="11" type="noConversion"/>
  </si>
  <si>
    <t>现金流稳健，2015到2017年，经营性现金流净额为160.46亿、395.66亿、823.23亿元。</t>
    <phoneticPr fontId="11" type="noConversion"/>
  </si>
  <si>
    <t>恒大</t>
    <phoneticPr fontId="11" type="noConversion"/>
  </si>
  <si>
    <t>高杠杆和快速扩张。</t>
    <phoneticPr fontId="11" type="noConversion"/>
  </si>
  <si>
    <t>最大的三个省份为广东、河南和山东。2015到2017年，营收1331.3亿、2114.44亿、3110.22亿；归母净利润为104.6亿、50.91亿、243.72亿。2017年净负债率为183.68%。</t>
    <phoneticPr fontId="11" type="noConversion"/>
  </si>
  <si>
    <r>
      <t xml:space="preserve">9. </t>
    </r>
    <r>
      <rPr>
        <sz val="10"/>
        <color theme="1"/>
        <rFont val="宋体"/>
        <family val="3"/>
        <charset val="134"/>
      </rPr>
      <t>观察九斗数据上万科前一轮房地产周期中市盈率、市净率的底部和股息率的顶部，制定你的房地产行业投资策略</t>
    </r>
    <phoneticPr fontId="3" type="noConversion"/>
  </si>
  <si>
    <t>PE</t>
    <phoneticPr fontId="11" type="noConversion"/>
  </si>
  <si>
    <t>PB</t>
    <phoneticPr fontId="11" type="noConversion"/>
  </si>
  <si>
    <t>股息率</t>
    <phoneticPr fontId="11" type="noConversion"/>
  </si>
  <si>
    <t>000002</t>
    <phoneticPr fontId="11" type="noConversion"/>
  </si>
  <si>
    <t>万科A</t>
    <phoneticPr fontId="11" type="noConversion"/>
  </si>
  <si>
    <t>房地产，属于周期行业，与我国整个宏观经济的走势呈强正相关性。投资策略应顺周期操作，选择业绩回暖的时点。</t>
    <phoneticPr fontId="11" type="noConversion"/>
  </si>
  <si>
    <r>
      <rPr>
        <sz val="10"/>
        <color theme="1"/>
        <rFont val="宋体"/>
        <family val="3"/>
        <charset val="134"/>
      </rPr>
      <t>瞄准低估值且业绩稳定增长的蓝筹股</t>
    </r>
    <r>
      <rPr>
        <sz val="10"/>
        <color theme="1"/>
        <rFont val="宋体"/>
        <family val="3"/>
        <charset val="134"/>
      </rPr>
      <t>。</t>
    </r>
    <phoneticPr fontId="11" type="noConversion"/>
  </si>
  <si>
    <t>高股息提供安全边际。</t>
    <phoneticPr fontId="11" type="noConversion"/>
  </si>
  <si>
    <r>
      <t>10.</t>
    </r>
    <r>
      <rPr>
        <sz val="10"/>
        <color theme="1"/>
        <rFont val="宋体"/>
        <family val="3"/>
        <charset val="134"/>
      </rPr>
      <t>计算恒大</t>
    </r>
    <r>
      <rPr>
        <sz val="10"/>
        <color theme="1"/>
        <rFont val="Times New Roman"/>
        <family val="1"/>
      </rPr>
      <t>2015</t>
    </r>
    <r>
      <rPr>
        <sz val="10"/>
        <color theme="1"/>
        <rFont val="宋体"/>
        <family val="3"/>
        <charset val="134"/>
      </rPr>
      <t>年的最低市盈率、市净率和最高股息率</t>
    </r>
    <phoneticPr fontId="3" type="noConversion"/>
  </si>
  <si>
    <t>最低价</t>
    <phoneticPr fontId="11" type="noConversion"/>
  </si>
  <si>
    <t>百万股</t>
    <phoneticPr fontId="11" type="noConversion"/>
  </si>
  <si>
    <t>市值（亿）</t>
    <phoneticPr fontId="11" type="noConversion"/>
  </si>
  <si>
    <t>归母净利润</t>
    <phoneticPr fontId="11" type="noConversion"/>
  </si>
  <si>
    <t>PE</t>
    <phoneticPr fontId="11" type="noConversion"/>
  </si>
  <si>
    <t>净资产</t>
    <phoneticPr fontId="11" type="noConversion"/>
  </si>
  <si>
    <t>PB</t>
    <phoneticPr fontId="11" type="noConversion"/>
  </si>
  <si>
    <t>每股分红</t>
    <phoneticPr fontId="11" type="noConversion"/>
  </si>
  <si>
    <t>股息率</t>
    <phoneticPr fontId="11" type="noConversion"/>
  </si>
  <si>
    <t>03333</t>
    <phoneticPr fontId="11" type="noConversion"/>
  </si>
  <si>
    <t>中国恒大</t>
    <phoneticPr fontId="11" type="noConversion"/>
  </si>
  <si>
    <r>
      <t xml:space="preserve">11. </t>
    </r>
    <r>
      <rPr>
        <sz val="10"/>
        <color theme="1"/>
        <rFont val="宋体"/>
        <family val="3"/>
        <charset val="134"/>
      </rPr>
      <t>港股地产股的估值远低于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股，为什么？</t>
    </r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</si>
  <si>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大陆市场投资者在港股市场参与程度不高，港股主要上市公司以中国内地市场为主。</t>
    </r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</si>
  <si>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港股市场投资者主要为专业机构，与个人投资者相比，对股票估值更专业和成熟。</t>
    </r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</si>
  <si>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供需不平衡，股票的供给高于资金增量。</t>
    </r>
    <phoneticPr fontId="11" type="noConversion"/>
  </si>
  <si>
    <r>
      <t xml:space="preserve">4. </t>
    </r>
    <r>
      <rPr>
        <sz val="10"/>
        <color theme="1"/>
        <rFont val="宋体"/>
        <family val="3"/>
        <charset val="134"/>
      </rPr>
      <t>港股上市公司以金融、地产为主，行业普遍低估值。</t>
    </r>
    <phoneticPr fontId="11" type="noConversion"/>
  </si>
  <si>
    <r>
      <t xml:space="preserve">12. </t>
    </r>
    <r>
      <rPr>
        <sz val="10"/>
        <color theme="1"/>
        <rFont val="宋体"/>
        <family val="3"/>
        <charset val="134"/>
      </rPr>
      <t>结合春训营行业研究课程中的前几期内容，谈谈投资房地产行业的机遇与风险。</t>
    </r>
    <phoneticPr fontId="3" type="noConversion"/>
  </si>
  <si>
    <t>机遇</t>
    <phoneticPr fontId="11" type="noConversion"/>
  </si>
  <si>
    <r>
      <t xml:space="preserve">1. </t>
    </r>
    <r>
      <rPr>
        <sz val="10"/>
        <color theme="1"/>
        <rFont val="宋体"/>
        <family val="3"/>
        <charset val="134"/>
      </rPr>
      <t>房地产供给侧结构性改革，对违规资金的收紧，长远看房地产行业的集中度提升，有助于防范投资风险。</t>
    </r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</si>
  <si>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随着</t>
    </r>
    <r>
      <rPr>
        <sz val="10"/>
        <color theme="1"/>
        <rFont val="Times New Roman"/>
        <family val="1"/>
      </rPr>
      <t>2018</t>
    </r>
    <r>
      <rPr>
        <sz val="10"/>
        <color theme="1"/>
        <rFont val="宋体"/>
        <family val="3"/>
        <charset val="134"/>
      </rPr>
      <t>年房企创新融资模式的开启，利好券商。</t>
    </r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</si>
  <si>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城镇化的发展红利，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年涨到</t>
    </r>
    <r>
      <rPr>
        <sz val="10"/>
        <color theme="1"/>
        <rFont val="Times New Roman"/>
        <family val="1"/>
      </rPr>
      <t>58.5%</t>
    </r>
    <r>
      <rPr>
        <sz val="10"/>
        <color theme="1"/>
        <rFont val="宋体"/>
        <family val="3"/>
        <charset val="134"/>
      </rPr>
      <t>，利好房地产行业的持续发展。</t>
    </r>
    <phoneticPr fontId="11" type="noConversion"/>
  </si>
  <si>
    <r>
      <t xml:space="preserve">4. </t>
    </r>
    <r>
      <rPr>
        <sz val="10"/>
        <color theme="1"/>
        <rFont val="宋体"/>
        <family val="3"/>
        <charset val="134"/>
      </rPr>
      <t>棚改、城中村改造，盘活存量资产的新机会。</t>
    </r>
    <phoneticPr fontId="11" type="noConversion"/>
  </si>
  <si>
    <r>
      <t xml:space="preserve">5. </t>
    </r>
    <r>
      <rPr>
        <sz val="10"/>
        <color theme="1"/>
        <rFont val="宋体"/>
        <family val="3"/>
        <charset val="134"/>
      </rPr>
      <t>人口老龄化，推进养老地产的发展。</t>
    </r>
    <phoneticPr fontId="11" type="noConversion"/>
  </si>
  <si>
    <t>风险</t>
    <phoneticPr fontId="11" type="noConversion"/>
  </si>
  <si>
    <r>
      <t>1. 2018</t>
    </r>
    <r>
      <rPr>
        <sz val="10"/>
        <color theme="1"/>
        <rFont val="宋体"/>
        <family val="3"/>
        <charset val="134"/>
      </rPr>
      <t>年政府工作报告提出，经济增长降低对房地产的依赖。</t>
    </r>
    <phoneticPr fontId="11" type="noConversion"/>
  </si>
  <si>
    <r>
      <t xml:space="preserve">2. </t>
    </r>
    <r>
      <rPr>
        <sz val="10"/>
        <color theme="1"/>
        <rFont val="宋体"/>
        <family val="3"/>
        <charset val="134"/>
      </rPr>
      <t>银行的信贷风险与房地产行业关系紧密。</t>
    </r>
    <phoneticPr fontId="11" type="noConversion"/>
  </si>
  <si>
    <r>
      <t xml:space="preserve">3. </t>
    </r>
    <r>
      <rPr>
        <sz val="10"/>
        <color theme="1"/>
        <rFont val="宋体"/>
        <family val="3"/>
        <charset val="134"/>
      </rPr>
      <t>随着金融去杠杆的大环境，房地产行业融资会不顺畅。</t>
    </r>
    <phoneticPr fontId="11" type="noConversion"/>
  </si>
  <si>
    <r>
      <t xml:space="preserve">4. </t>
    </r>
    <r>
      <rPr>
        <sz val="10"/>
        <color theme="1"/>
        <rFont val="宋体"/>
        <family val="3"/>
        <charset val="134"/>
      </rPr>
      <t>房地产行业竞争加剧，进入壁垒日益提高，内部整合将加速。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</si>
</sst>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#,##0.0_ "/>
    <numFmt numFmtId="177" formatCode="#,##0_ "/>
    <numFmt numFmtId="178" formatCode="0.0%"/>
    <numFmt numFmtId="179" formatCode="_ * #,##0.0_ ;_ * \-#,##0.0_ ;_ * &quot;-&quot;??_ ;_ @_ "/>
    <numFmt numFmtId="180" formatCode="#,##0.0"/>
    <numFmt numFmtId="181" formatCode="0.0"/>
    <numFmt numFmtId="182" formatCode="#,##0.00_ "/>
    <numFmt numFmtId="183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Arial"/>
      <family val="2"/>
      <charset val="134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10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NumberFormat="1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3" xfId="3" applyNumberFormat="1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76" fontId="2" fillId="0" borderId="5" xfId="3" applyNumberFormat="1" applyFont="1" applyBorder="1" applyAlignment="1">
      <alignment vertical="center"/>
    </xf>
    <xf numFmtId="176" fontId="2" fillId="0" borderId="0" xfId="3" applyNumberFormat="1" applyFont="1" applyBorder="1" applyAlignment="1">
      <alignment vertical="center"/>
    </xf>
    <xf numFmtId="176" fontId="2" fillId="0" borderId="6" xfId="3" applyNumberFormat="1" applyFont="1" applyBorder="1" applyAlignment="1">
      <alignment vertical="center"/>
    </xf>
    <xf numFmtId="177" fontId="2" fillId="0" borderId="7" xfId="3" applyNumberFormat="1" applyFont="1" applyBorder="1" applyAlignment="1">
      <alignment vertical="center"/>
    </xf>
    <xf numFmtId="178" fontId="2" fillId="0" borderId="0" xfId="3" applyNumberFormat="1" applyFont="1" applyBorder="1" applyAlignment="1">
      <alignment vertical="center"/>
    </xf>
    <xf numFmtId="178" fontId="2" fillId="0" borderId="6" xfId="3" applyNumberFormat="1" applyFont="1" applyBorder="1" applyAlignment="1">
      <alignment vertical="center"/>
    </xf>
    <xf numFmtId="10" fontId="2" fillId="0" borderId="1" xfId="2" applyNumberFormat="1" applyFont="1" applyBorder="1" applyAlignment="1">
      <alignment vertical="center"/>
    </xf>
    <xf numFmtId="10" fontId="2" fillId="0" borderId="0" xfId="2" applyNumberFormat="1" applyFont="1" applyBorder="1" applyAlignment="1">
      <alignment vertical="center"/>
    </xf>
    <xf numFmtId="177" fontId="2" fillId="0" borderId="2" xfId="3" applyNumberFormat="1" applyFont="1" applyBorder="1" applyAlignment="1">
      <alignment vertical="center"/>
    </xf>
    <xf numFmtId="178" fontId="2" fillId="0" borderId="0" xfId="3" applyNumberFormat="1" applyFont="1" applyAlignment="1">
      <alignment vertical="center"/>
    </xf>
    <xf numFmtId="176" fontId="2" fillId="0" borderId="1" xfId="3" applyNumberFormat="1" applyFont="1" applyBorder="1" applyAlignment="1">
      <alignment vertical="center"/>
    </xf>
    <xf numFmtId="0" fontId="6" fillId="3" borderId="1" xfId="3" applyFont="1" applyFill="1" applyBorder="1" applyAlignment="1">
      <alignment vertical="center"/>
    </xf>
    <xf numFmtId="177" fontId="2" fillId="3" borderId="2" xfId="3" applyNumberFormat="1" applyFont="1" applyFill="1" applyBorder="1" applyAlignment="1">
      <alignment vertical="center"/>
    </xf>
    <xf numFmtId="10" fontId="2" fillId="3" borderId="0" xfId="2" applyNumberFormat="1" applyFont="1" applyFill="1" applyBorder="1" applyAlignment="1">
      <alignment vertical="center"/>
    </xf>
    <xf numFmtId="178" fontId="2" fillId="3" borderId="0" xfId="3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4" borderId="1" xfId="3" applyFont="1" applyFill="1" applyBorder="1" applyAlignment="1">
      <alignment vertical="center"/>
    </xf>
    <xf numFmtId="177" fontId="2" fillId="4" borderId="2" xfId="3" applyNumberFormat="1" applyFont="1" applyFill="1" applyBorder="1" applyAlignment="1">
      <alignment vertical="center"/>
    </xf>
    <xf numFmtId="176" fontId="2" fillId="4" borderId="0" xfId="3" applyNumberFormat="1" applyFont="1" applyFill="1" applyBorder="1" applyAlignment="1">
      <alignment vertical="center"/>
    </xf>
    <xf numFmtId="178" fontId="2" fillId="4" borderId="0" xfId="3" applyNumberFormat="1" applyFont="1" applyFill="1" applyBorder="1" applyAlignment="1">
      <alignment vertical="center"/>
    </xf>
    <xf numFmtId="179" fontId="2" fillId="0" borderId="0" xfId="1" applyNumberFormat="1" applyFont="1" applyBorder="1" applyAlignment="1">
      <alignment horizontal="left" vertical="center"/>
    </xf>
    <xf numFmtId="179" fontId="2" fillId="0" borderId="0" xfId="1" applyNumberFormat="1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179" fontId="2" fillId="0" borderId="7" xfId="1" applyNumberFormat="1" applyFont="1" applyBorder="1" applyAlignment="1">
      <alignment vertical="center"/>
    </xf>
    <xf numFmtId="178" fontId="2" fillId="0" borderId="0" xfId="2" applyNumberFormat="1" applyFont="1" applyBorder="1" applyAlignment="1">
      <alignment vertical="center"/>
    </xf>
    <xf numFmtId="178" fontId="2" fillId="0" borderId="2" xfId="2" applyNumberFormat="1" applyFont="1" applyBorder="1" applyAlignment="1">
      <alignment vertical="center"/>
    </xf>
    <xf numFmtId="180" fontId="2" fillId="0" borderId="0" xfId="3" applyNumberFormat="1" applyFont="1" applyBorder="1" applyAlignment="1">
      <alignment vertical="center"/>
    </xf>
    <xf numFmtId="177" fontId="2" fillId="0" borderId="0" xfId="3" applyNumberFormat="1" applyFont="1" applyBorder="1" applyAlignment="1">
      <alignment vertical="center"/>
    </xf>
    <xf numFmtId="178" fontId="2" fillId="0" borderId="2" xfId="3" applyNumberFormat="1" applyFont="1" applyBorder="1" applyAlignment="1">
      <alignment vertical="center"/>
    </xf>
    <xf numFmtId="179" fontId="2" fillId="0" borderId="2" xfId="1" applyNumberFormat="1" applyFont="1" applyBorder="1" applyAlignment="1">
      <alignment vertical="center"/>
    </xf>
    <xf numFmtId="176" fontId="2" fillId="3" borderId="0" xfId="3" applyNumberFormat="1" applyFont="1" applyFill="1" applyBorder="1" applyAlignment="1">
      <alignment vertical="center"/>
    </xf>
    <xf numFmtId="177" fontId="2" fillId="3" borderId="0" xfId="3" applyNumberFormat="1" applyFont="1" applyFill="1" applyBorder="1" applyAlignment="1">
      <alignment vertical="center"/>
    </xf>
    <xf numFmtId="178" fontId="2" fillId="3" borderId="2" xfId="3" applyNumberFormat="1" applyFont="1" applyFill="1" applyBorder="1" applyAlignment="1">
      <alignment vertical="center"/>
    </xf>
    <xf numFmtId="176" fontId="2" fillId="4" borderId="2" xfId="3" applyNumberFormat="1" applyFont="1" applyFill="1" applyBorder="1" applyAlignment="1">
      <alignment vertical="center"/>
    </xf>
    <xf numFmtId="3" fontId="2" fillId="0" borderId="0" xfId="0" applyNumberFormat="1" applyFont="1" applyAlignment="1">
      <alignment horizontal="left" vertical="center"/>
    </xf>
    <xf numFmtId="0" fontId="2" fillId="0" borderId="1" xfId="3" applyNumberFormat="1" applyFont="1" applyBorder="1" applyAlignment="1">
      <alignment vertical="center"/>
    </xf>
    <xf numFmtId="181" fontId="2" fillId="0" borderId="0" xfId="3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182" fontId="2" fillId="0" borderId="10" xfId="3" applyNumberFormat="1" applyFont="1" applyBorder="1" applyAlignment="1">
      <alignment vertical="center"/>
    </xf>
    <xf numFmtId="182" fontId="2" fillId="0" borderId="7" xfId="3" applyNumberFormat="1" applyFont="1" applyBorder="1" applyAlignment="1">
      <alignment vertical="center"/>
    </xf>
    <xf numFmtId="43" fontId="2" fillId="0" borderId="7" xfId="1" applyFont="1" applyBorder="1" applyAlignment="1">
      <alignment vertical="center"/>
    </xf>
    <xf numFmtId="4" fontId="2" fillId="3" borderId="0" xfId="0" applyNumberFormat="1" applyFont="1" applyFill="1" applyBorder="1" applyAlignment="1">
      <alignment horizontal="left" vertical="center" wrapText="1"/>
    </xf>
    <xf numFmtId="10" fontId="2" fillId="4" borderId="11" xfId="2" applyNumberFormat="1" applyFont="1" applyFill="1" applyBorder="1" applyAlignment="1">
      <alignment vertical="center"/>
    </xf>
    <xf numFmtId="10" fontId="2" fillId="4" borderId="2" xfId="2" applyNumberFormat="1" applyFont="1" applyFill="1" applyBorder="1" applyAlignment="1">
      <alignment vertical="center"/>
    </xf>
    <xf numFmtId="0" fontId="6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182" fontId="2" fillId="0" borderId="14" xfId="3" applyNumberFormat="1" applyFont="1" applyBorder="1" applyAlignment="1">
      <alignment vertical="center"/>
    </xf>
    <xf numFmtId="182" fontId="2" fillId="0" borderId="15" xfId="3" applyNumberFormat="1" applyFont="1" applyBorder="1" applyAlignment="1">
      <alignment vertical="center"/>
    </xf>
    <xf numFmtId="43" fontId="2" fillId="0" borderId="15" xfId="1" applyFont="1" applyBorder="1" applyAlignment="1">
      <alignment vertical="center"/>
    </xf>
    <xf numFmtId="178" fontId="2" fillId="4" borderId="2" xfId="3" applyNumberFormat="1" applyFont="1" applyFill="1" applyBorder="1" applyAlignment="1">
      <alignment vertical="center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9" fontId="2" fillId="0" borderId="0" xfId="0" applyNumberFormat="1" applyFont="1" applyFill="1" applyAlignment="1">
      <alignment horizontal="right"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6" fillId="0" borderId="1" xfId="3" applyNumberFormat="1" applyFont="1" applyFill="1" applyBorder="1" applyAlignment="1">
      <alignment vertical="center"/>
    </xf>
    <xf numFmtId="0" fontId="2" fillId="0" borderId="1" xfId="3" applyNumberFormat="1" applyFont="1" applyFill="1" applyBorder="1" applyAlignment="1">
      <alignment vertical="center"/>
    </xf>
    <xf numFmtId="49" fontId="2" fillId="0" borderId="0" xfId="3" applyNumberFormat="1" applyFont="1" applyFill="1" applyBorder="1" applyAlignment="1">
      <alignment horizontal="left" vertical="center"/>
    </xf>
    <xf numFmtId="0" fontId="2" fillId="0" borderId="17" xfId="3" applyFont="1" applyFill="1" applyBorder="1" applyAlignment="1">
      <alignment horizontal="center" vertical="center"/>
    </xf>
    <xf numFmtId="9" fontId="2" fillId="0" borderId="17" xfId="3" applyNumberFormat="1" applyFont="1" applyFill="1" applyBorder="1" applyAlignment="1">
      <alignment horizontal="center" vertical="center"/>
    </xf>
    <xf numFmtId="9" fontId="6" fillId="0" borderId="17" xfId="3" applyNumberFormat="1" applyFont="1" applyFill="1" applyBorder="1" applyAlignment="1">
      <alignment horizontal="center" vertical="center"/>
    </xf>
    <xf numFmtId="49" fontId="2" fillId="0" borderId="18" xfId="3" applyNumberFormat="1" applyFont="1" applyFill="1" applyBorder="1" applyAlignment="1">
      <alignment vertical="center"/>
    </xf>
    <xf numFmtId="0" fontId="6" fillId="0" borderId="19" xfId="3" applyNumberFormat="1" applyFont="1" applyFill="1" applyBorder="1" applyAlignment="1">
      <alignment vertical="center"/>
    </xf>
    <xf numFmtId="183" fontId="2" fillId="0" borderId="19" xfId="3" applyNumberFormat="1" applyFont="1" applyFill="1" applyBorder="1" applyAlignment="1">
      <alignment horizontal="right" vertical="center"/>
    </xf>
    <xf numFmtId="182" fontId="2" fillId="0" borderId="19" xfId="3" applyNumberFormat="1" applyFont="1" applyFill="1" applyBorder="1" applyAlignment="1">
      <alignment horizontal="right" vertical="center"/>
    </xf>
    <xf numFmtId="10" fontId="2" fillId="0" borderId="19" xfId="2" applyNumberFormat="1" applyFont="1" applyFill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wrapText="1"/>
    </xf>
    <xf numFmtId="0" fontId="6" fillId="0" borderId="17" xfId="3" applyFont="1" applyFill="1" applyBorder="1" applyAlignment="1">
      <alignment horizontal="center" vertical="center"/>
    </xf>
    <xf numFmtId="0" fontId="6" fillId="0" borderId="17" xfId="0" applyNumberFormat="1" applyFont="1" applyBorder="1" applyAlignment="1">
      <alignment vertical="center" wrapText="1"/>
    </xf>
    <xf numFmtId="0" fontId="6" fillId="0" borderId="17" xfId="0" applyNumberFormat="1" applyFont="1" applyBorder="1" applyAlignment="1">
      <alignment horizontal="right" vertical="center" wrapText="1"/>
    </xf>
    <xf numFmtId="176" fontId="2" fillId="0" borderId="19" xfId="3" applyNumberFormat="1" applyFont="1" applyFill="1" applyBorder="1" applyAlignment="1">
      <alignment horizontal="right" vertical="center"/>
    </xf>
    <xf numFmtId="43" fontId="2" fillId="0" borderId="19" xfId="1" applyFont="1" applyFill="1" applyBorder="1" applyAlignment="1">
      <alignment horizontal="right" vertical="center"/>
    </xf>
    <xf numFmtId="43" fontId="2" fillId="0" borderId="0" xfId="1" applyFont="1" applyBorder="1" applyAlignment="1">
      <alignment vertical="center" wrapText="1"/>
    </xf>
    <xf numFmtId="9" fontId="2" fillId="0" borderId="0" xfId="2" applyFont="1" applyBorder="1" applyAlignment="1">
      <alignment vertical="center" wrapText="1"/>
    </xf>
    <xf numFmtId="0" fontId="2" fillId="0" borderId="0" xfId="3" applyNumberFormat="1" applyFont="1" applyFill="1" applyBorder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2" fillId="0" borderId="20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vertical="center" wrapText="1"/>
    </xf>
    <xf numFmtId="0" fontId="2" fillId="0" borderId="21" xfId="0" applyNumberFormat="1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7" fillId="2" borderId="0" xfId="0" applyNumberFormat="1" applyFont="1" applyFill="1" applyBorder="1" applyAlignment="1">
      <alignment horizontal="left" vertical="center" wrapText="1"/>
    </xf>
    <xf numFmtId="0" fontId="7" fillId="2" borderId="2" xfId="0" applyNumberFormat="1" applyFont="1" applyFill="1" applyBorder="1" applyAlignment="1">
      <alignment horizontal="left" vertical="center" wrapText="1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63</xdr:row>
      <xdr:rowOff>95249</xdr:rowOff>
    </xdr:from>
    <xdr:to>
      <xdr:col>5</xdr:col>
      <xdr:colOff>512412</xdr:colOff>
      <xdr:row>75</xdr:row>
      <xdr:rowOff>9524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3439774"/>
          <a:ext cx="3655662" cy="242887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63</xdr:row>
      <xdr:rowOff>95249</xdr:rowOff>
    </xdr:from>
    <xdr:to>
      <xdr:col>11</xdr:col>
      <xdr:colOff>168152</xdr:colOff>
      <xdr:row>74</xdr:row>
      <xdr:rowOff>123824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13439774"/>
          <a:ext cx="4197227" cy="2333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63</xdr:row>
      <xdr:rowOff>66676</xdr:rowOff>
    </xdr:from>
    <xdr:to>
      <xdr:col>18</xdr:col>
      <xdr:colOff>164765</xdr:colOff>
      <xdr:row>74</xdr:row>
      <xdr:rowOff>123826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34625" y="13411201"/>
          <a:ext cx="4641515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91</xdr:row>
      <xdr:rowOff>85725</xdr:rowOff>
    </xdr:from>
    <xdr:to>
      <xdr:col>5</xdr:col>
      <xdr:colOff>771526</xdr:colOff>
      <xdr:row>101</xdr:row>
      <xdr:rowOff>67000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6" y="16783050"/>
          <a:ext cx="3943350" cy="20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138961</xdr:colOff>
      <xdr:row>78</xdr:row>
      <xdr:rowOff>114299</xdr:rowOff>
    </xdr:from>
    <xdr:to>
      <xdr:col>6</xdr:col>
      <xdr:colOff>266062</xdr:colOff>
      <xdr:row>90</xdr:row>
      <xdr:rowOff>9176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4761" y="16602074"/>
          <a:ext cx="4422876" cy="2409477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561976</xdr:colOff>
      <xdr:row>78</xdr:row>
      <xdr:rowOff>104776</xdr:rowOff>
    </xdr:from>
    <xdr:to>
      <xdr:col>11</xdr:col>
      <xdr:colOff>971551</xdr:colOff>
      <xdr:row>90</xdr:row>
      <xdr:rowOff>79376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3551" y="16592551"/>
          <a:ext cx="4648200" cy="248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O194"/>
  <sheetViews>
    <sheetView showGridLines="0" tabSelected="1" zoomScaleNormal="10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H95" sqref="H95"/>
    </sheetView>
  </sheetViews>
  <sheetFormatPr defaultColWidth="9" defaultRowHeight="12.75" x14ac:dyDescent="0.2"/>
  <cols>
    <col min="1" max="1" width="9" style="1"/>
    <col min="2" max="2" width="8" style="1" customWidth="1"/>
    <col min="3" max="3" width="8.75" style="2" customWidth="1"/>
    <col min="4" max="4" width="12.75" style="2" customWidth="1"/>
    <col min="5" max="5" width="13.25" style="1" customWidth="1"/>
    <col min="6" max="6" width="13.625" style="1" customWidth="1"/>
    <col min="7" max="7" width="12.625" style="1" customWidth="1"/>
    <col min="8" max="8" width="12.5" style="1" customWidth="1"/>
    <col min="9" max="9" width="10.125" style="1" bestFit="1" customWidth="1"/>
    <col min="10" max="10" width="13.125" style="1" customWidth="1"/>
    <col min="11" max="11" width="7.25" style="1" customWidth="1"/>
    <col min="12" max="12" width="13" style="1" customWidth="1"/>
    <col min="13" max="13" width="7.25" style="1" customWidth="1"/>
    <col min="14" max="14" width="12.875" style="1" customWidth="1"/>
    <col min="15" max="15" width="7.25" style="1" customWidth="1"/>
    <col min="16" max="16" width="12" style="1" customWidth="1"/>
    <col min="17" max="17" width="7.25" style="1" customWidth="1"/>
    <col min="18" max="18" width="13.75" style="1" customWidth="1"/>
    <col min="19" max="19" width="7.25" style="1" customWidth="1"/>
    <col min="20" max="20" width="12.125" style="1" customWidth="1"/>
    <col min="21" max="27" width="7.25" style="1" customWidth="1"/>
    <col min="28" max="28" width="9" style="1"/>
    <col min="29" max="29" width="9.75" style="1" bestFit="1" customWidth="1"/>
    <col min="30" max="16384" width="9" style="1"/>
  </cols>
  <sheetData>
    <row r="1" spans="2:27" ht="17.100000000000001" customHeight="1" x14ac:dyDescent="0.2"/>
    <row r="2" spans="2:27" ht="27.75" customHeight="1" x14ac:dyDescent="0.2">
      <c r="B2" s="3" t="s">
        <v>0</v>
      </c>
    </row>
    <row r="3" spans="2:27" ht="17.100000000000001" customHeight="1" x14ac:dyDescent="0.2"/>
    <row r="4" spans="2:27" ht="17.100000000000001" customHeight="1" x14ac:dyDescent="0.2">
      <c r="B4" s="1" t="s">
        <v>1</v>
      </c>
    </row>
    <row r="5" spans="2:27" ht="17.100000000000001" customHeight="1" x14ac:dyDescent="0.2">
      <c r="B5" s="135" t="s">
        <v>2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7"/>
    </row>
    <row r="6" spans="2:27" ht="17.100000000000001" customHeight="1" x14ac:dyDescent="0.2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</row>
    <row r="7" spans="2:27" ht="17.100000000000001" customHeight="1" x14ac:dyDescent="0.2">
      <c r="B7" s="8" t="s">
        <v>3</v>
      </c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6"/>
      <c r="Z7" s="6"/>
      <c r="AA7" s="7"/>
    </row>
    <row r="8" spans="2:27" ht="17.100000000000001" customHeight="1" x14ac:dyDescent="0.2">
      <c r="B8" s="11"/>
      <c r="C8" s="9"/>
      <c r="D8" s="12" t="s">
        <v>4</v>
      </c>
      <c r="E8" s="13"/>
      <c r="F8" s="9"/>
      <c r="G8" s="9"/>
      <c r="H8" s="9"/>
      <c r="I8" s="11" t="s">
        <v>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4"/>
      <c r="V8" s="15"/>
      <c r="W8" s="15"/>
      <c r="X8" s="6"/>
      <c r="Y8" s="6"/>
      <c r="Z8" s="6"/>
      <c r="AA8" s="7"/>
    </row>
    <row r="9" spans="2:27" ht="17.100000000000001" customHeight="1" thickBot="1" x14ac:dyDescent="0.25">
      <c r="B9" s="16"/>
      <c r="C9" s="17"/>
      <c r="D9" s="18" t="s">
        <v>6</v>
      </c>
      <c r="E9" s="19" t="s">
        <v>7</v>
      </c>
      <c r="F9" s="19" t="s">
        <v>8</v>
      </c>
      <c r="G9" s="19" t="s">
        <v>9</v>
      </c>
      <c r="H9" s="20"/>
      <c r="I9" s="18" t="s">
        <v>6</v>
      </c>
      <c r="J9" s="19" t="s">
        <v>10</v>
      </c>
      <c r="K9" s="19" t="s">
        <v>8</v>
      </c>
      <c r="L9" s="19" t="s">
        <v>11</v>
      </c>
      <c r="M9" s="21"/>
      <c r="N9" s="21"/>
      <c r="O9" s="21"/>
      <c r="P9" s="21"/>
      <c r="Q9" s="21"/>
      <c r="R9" s="21"/>
      <c r="S9" s="21"/>
      <c r="T9" s="21"/>
      <c r="U9" s="22"/>
      <c r="V9" s="22"/>
      <c r="W9" s="6"/>
      <c r="X9" s="6"/>
      <c r="Y9" s="6"/>
      <c r="Z9" s="6"/>
      <c r="AA9" s="7"/>
    </row>
    <row r="10" spans="2:27" ht="17.100000000000001" customHeight="1" thickTop="1" x14ac:dyDescent="0.2">
      <c r="B10" s="12" t="s">
        <v>12</v>
      </c>
      <c r="C10" s="9"/>
      <c r="D10" s="23">
        <v>257.60000000000002</v>
      </c>
      <c r="E10" s="24">
        <v>363.7</v>
      </c>
      <c r="F10" s="25">
        <v>240.2</v>
      </c>
      <c r="G10" s="25">
        <v>444.4</v>
      </c>
      <c r="H10" s="26"/>
      <c r="I10" s="27">
        <f>D10/L18-1</f>
        <v>-0.11111111111111105</v>
      </c>
      <c r="J10" s="27">
        <f>E10/M18-1</f>
        <v>-8.9612015018773472E-2</v>
      </c>
      <c r="K10" s="28">
        <f>F10/N18-1</f>
        <v>1.8659881255300936E-2</v>
      </c>
      <c r="L10" s="28">
        <f>G10/O18-1</f>
        <v>0.25928024936242555</v>
      </c>
      <c r="M10" s="27"/>
      <c r="N10" s="27"/>
      <c r="O10" s="27"/>
      <c r="P10" s="27"/>
      <c r="Q10" s="27"/>
      <c r="R10" s="27"/>
      <c r="S10" s="27"/>
      <c r="T10" s="27"/>
      <c r="U10" s="22"/>
      <c r="V10" s="22"/>
      <c r="W10" s="6"/>
      <c r="X10" s="6"/>
      <c r="Y10" s="6"/>
      <c r="Z10" s="6"/>
      <c r="AA10" s="7"/>
    </row>
    <row r="11" spans="2:27" ht="17.100000000000001" customHeight="1" x14ac:dyDescent="0.2">
      <c r="B11" s="12" t="s">
        <v>13</v>
      </c>
      <c r="C11" s="9"/>
      <c r="D11" s="29">
        <f>D10/L18-1</f>
        <v>-0.11111111111111105</v>
      </c>
      <c r="E11" s="30">
        <f>E10/M18-1</f>
        <v>-8.9612015018773472E-2</v>
      </c>
      <c r="F11" s="30">
        <f>F10/N18-1</f>
        <v>1.8659881255300936E-2</v>
      </c>
      <c r="G11" s="30">
        <f>G10/O18-1</f>
        <v>0.25928024936242555</v>
      </c>
      <c r="H11" s="31"/>
      <c r="I11" s="32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2"/>
      <c r="V11" s="22"/>
      <c r="W11" s="6"/>
      <c r="X11" s="6"/>
      <c r="Y11" s="6"/>
      <c r="Z11" s="6"/>
      <c r="AA11" s="7"/>
    </row>
    <row r="12" spans="2:27" ht="17.100000000000001" customHeight="1" x14ac:dyDescent="0.2">
      <c r="B12" s="12" t="s">
        <v>14</v>
      </c>
      <c r="C12" s="9"/>
      <c r="D12" s="33">
        <v>418.9</v>
      </c>
      <c r="E12" s="24">
        <v>506.8</v>
      </c>
      <c r="F12" s="24">
        <v>356</v>
      </c>
      <c r="G12" s="24">
        <v>679.8</v>
      </c>
      <c r="H12" s="31"/>
      <c r="I12" s="27">
        <f>D12/L20-1</f>
        <v>0</v>
      </c>
      <c r="J12" s="27">
        <f>E12/M20-1</f>
        <v>-0.20364550597108733</v>
      </c>
      <c r="K12" s="27">
        <f>F12/N20-1</f>
        <v>-7.5564788366658031E-2</v>
      </c>
      <c r="L12" s="27">
        <f>G12/O20-1</f>
        <v>0.41271820448877805</v>
      </c>
      <c r="M12" s="27"/>
      <c r="N12" s="27"/>
      <c r="O12" s="27"/>
      <c r="P12" s="27"/>
      <c r="Q12" s="27"/>
      <c r="R12" s="27"/>
      <c r="S12" s="27"/>
      <c r="T12" s="27"/>
      <c r="U12" s="22"/>
      <c r="V12" s="22"/>
      <c r="W12" s="6"/>
      <c r="X12" s="6"/>
      <c r="Y12" s="6"/>
      <c r="Z12" s="6"/>
      <c r="AA12" s="7"/>
    </row>
    <row r="13" spans="2:27" ht="17.100000000000001" customHeight="1" x14ac:dyDescent="0.2">
      <c r="B13" s="34" t="s">
        <v>15</v>
      </c>
      <c r="C13" s="35"/>
      <c r="D13" s="36">
        <f>D12/L20-1</f>
        <v>0</v>
      </c>
      <c r="E13" s="36">
        <f>E12/M20-1</f>
        <v>-0.20364550597108733</v>
      </c>
      <c r="F13" s="36">
        <f>F12/N20-1</f>
        <v>-7.5564788366658031E-2</v>
      </c>
      <c r="G13" s="36">
        <f>G12/O20-1</f>
        <v>0.41271820448877805</v>
      </c>
      <c r="H13" s="35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8"/>
      <c r="W13" s="38"/>
      <c r="X13" s="6"/>
      <c r="Y13" s="6"/>
      <c r="Z13" s="6"/>
      <c r="AA13" s="7"/>
    </row>
    <row r="14" spans="2:27" ht="17.100000000000001" customHeight="1" x14ac:dyDescent="0.2">
      <c r="B14" s="39" t="s">
        <v>16</v>
      </c>
      <c r="C14" s="40"/>
      <c r="D14" s="41">
        <f>D12*10000/D10</f>
        <v>16261.645962732919</v>
      </c>
      <c r="E14" s="41">
        <f>E12*10000/E10</f>
        <v>13934.561451745945</v>
      </c>
      <c r="F14" s="41">
        <f>F12*10000/F10</f>
        <v>14820.982514571191</v>
      </c>
      <c r="G14" s="41">
        <f>G12*10000/G10</f>
        <v>15297.029702970298</v>
      </c>
      <c r="H14" s="40"/>
      <c r="I14" s="42">
        <f>D14/L22-1</f>
        <v>0.125</v>
      </c>
      <c r="J14" s="42">
        <f>E14/M22-1</f>
        <v>-0.12525812382581636</v>
      </c>
      <c r="K14" s="42">
        <f>F14/N22-1</f>
        <v>-9.249865569049931E-2</v>
      </c>
      <c r="L14" s="42">
        <f>G14/O22-1</f>
        <v>0.12184575689489141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6"/>
      <c r="Y14" s="6"/>
      <c r="Z14" s="6"/>
      <c r="AA14" s="7"/>
    </row>
    <row r="15" spans="2:27" ht="17.100000000000001" customHeight="1" x14ac:dyDescent="0.2">
      <c r="B15" s="4"/>
      <c r="C15" s="5"/>
      <c r="D15" s="43"/>
      <c r="E15" s="4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</row>
    <row r="16" spans="2:27" ht="17.100000000000001" customHeight="1" x14ac:dyDescent="0.2">
      <c r="B16" s="11"/>
      <c r="C16" s="9"/>
      <c r="D16" s="12" t="s">
        <v>17</v>
      </c>
      <c r="E16" s="13"/>
      <c r="F16" s="9"/>
      <c r="G16" s="9"/>
      <c r="H16" s="9"/>
      <c r="J16" s="9"/>
      <c r="K16" s="9"/>
      <c r="L16" s="6"/>
      <c r="M16" s="6"/>
      <c r="N16" s="6"/>
      <c r="O16" s="7"/>
      <c r="P16" s="9" t="s">
        <v>18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</row>
    <row r="17" spans="2:34" ht="17.100000000000001" customHeight="1" thickBot="1" x14ac:dyDescent="0.25">
      <c r="B17" s="16"/>
      <c r="C17" s="45"/>
      <c r="D17" s="17" t="s">
        <v>19</v>
      </c>
      <c r="E17" s="17" t="s">
        <v>20</v>
      </c>
      <c r="F17" s="17" t="s">
        <v>21</v>
      </c>
      <c r="G17" s="17" t="s">
        <v>22</v>
      </c>
      <c r="H17" s="17" t="s">
        <v>23</v>
      </c>
      <c r="I17" s="17" t="s">
        <v>24</v>
      </c>
      <c r="J17" s="17" t="s">
        <v>25</v>
      </c>
      <c r="K17" s="17" t="s">
        <v>26</v>
      </c>
      <c r="L17" s="17" t="s">
        <v>27</v>
      </c>
      <c r="M17" s="17" t="s">
        <v>28</v>
      </c>
      <c r="N17" s="17" t="s">
        <v>29</v>
      </c>
      <c r="O17" s="45" t="s">
        <v>30</v>
      </c>
      <c r="P17" s="17" t="s">
        <v>31</v>
      </c>
      <c r="Q17" s="17" t="s">
        <v>32</v>
      </c>
      <c r="R17" s="17" t="s">
        <v>21</v>
      </c>
      <c r="S17" s="17" t="s">
        <v>33</v>
      </c>
      <c r="T17" s="17" t="s">
        <v>23</v>
      </c>
      <c r="U17" s="17" t="s">
        <v>24</v>
      </c>
      <c r="V17" s="17" t="s">
        <v>25</v>
      </c>
      <c r="W17" s="17" t="s">
        <v>26</v>
      </c>
      <c r="X17" s="17" t="s">
        <v>27</v>
      </c>
      <c r="Y17" s="17" t="s">
        <v>28</v>
      </c>
      <c r="Z17" s="17" t="s">
        <v>29</v>
      </c>
      <c r="AA17" s="45" t="s">
        <v>30</v>
      </c>
    </row>
    <row r="18" spans="2:34" ht="17.100000000000001" customHeight="1" thickTop="1" x14ac:dyDescent="0.2">
      <c r="B18" s="12" t="s">
        <v>34</v>
      </c>
      <c r="C18" s="46"/>
      <c r="D18" s="9">
        <v>453.2</v>
      </c>
      <c r="E18" s="9">
        <v>229.6</v>
      </c>
      <c r="F18" s="9">
        <v>247.8</v>
      </c>
      <c r="G18" s="9">
        <v>272.89999999999998</v>
      </c>
      <c r="H18" s="9">
        <v>273.89999999999998</v>
      </c>
      <c r="I18" s="24">
        <v>249.1</v>
      </c>
      <c r="J18" s="25">
        <v>348.4</v>
      </c>
      <c r="K18" s="25">
        <v>242</v>
      </c>
      <c r="L18" s="25">
        <v>289.8</v>
      </c>
      <c r="M18" s="44">
        <v>399.5</v>
      </c>
      <c r="N18" s="44">
        <v>235.8</v>
      </c>
      <c r="O18" s="47">
        <v>352.9</v>
      </c>
      <c r="P18" s="48">
        <f>D18/D26-1</f>
        <v>1.7186562687462508</v>
      </c>
      <c r="Q18" s="48">
        <f t="shared" ref="Q18:AA18" si="0">E18/E26-1</f>
        <v>-0.11282843894899541</v>
      </c>
      <c r="R18" s="48">
        <f t="shared" si="0"/>
        <v>-0.28752156411730878</v>
      </c>
      <c r="S18" s="48">
        <f t="shared" si="0"/>
        <v>0.27881911902530443</v>
      </c>
      <c r="T18" s="48">
        <f t="shared" si="0"/>
        <v>0.68969771745835895</v>
      </c>
      <c r="U18" s="48">
        <f t="shared" si="0"/>
        <v>0.1993259508907077</v>
      </c>
      <c r="V18" s="48">
        <f t="shared" si="0"/>
        <v>6.7401960784313708E-2</v>
      </c>
      <c r="W18" s="48">
        <f t="shared" si="0"/>
        <v>-9.5327102803738351E-2</v>
      </c>
      <c r="X18" s="48">
        <f t="shared" si="0"/>
        <v>9.6896290688872178E-2</v>
      </c>
      <c r="Y18" s="48">
        <f t="shared" si="0"/>
        <v>0.66597164303586309</v>
      </c>
      <c r="Z18" s="48">
        <f t="shared" si="0"/>
        <v>0.97157190635451518</v>
      </c>
      <c r="AA18" s="49">
        <f t="shared" si="0"/>
        <v>0.89324034334763924</v>
      </c>
    </row>
    <row r="19" spans="2:34" ht="17.100000000000001" customHeight="1" x14ac:dyDescent="0.2">
      <c r="B19" s="12" t="s">
        <v>35</v>
      </c>
      <c r="C19" s="46"/>
      <c r="D19" s="50">
        <v>3595.2</v>
      </c>
      <c r="E19" s="9"/>
      <c r="F19" s="9"/>
      <c r="G19" s="9"/>
      <c r="H19" s="24"/>
      <c r="I19" s="51"/>
      <c r="J19" s="51"/>
      <c r="K19" s="51"/>
      <c r="L19" s="51">
        <f>SUM(M18:O18)</f>
        <v>988.19999999999993</v>
      </c>
      <c r="M19" s="32"/>
      <c r="N19" s="27"/>
      <c r="O19" s="5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</row>
    <row r="20" spans="2:34" ht="17.100000000000001" customHeight="1" x14ac:dyDescent="0.2">
      <c r="B20" s="12" t="s">
        <v>36</v>
      </c>
      <c r="C20" s="46"/>
      <c r="D20" s="9">
        <v>622.29999999999995</v>
      </c>
      <c r="E20" s="9">
        <v>347.5</v>
      </c>
      <c r="F20" s="9">
        <v>367.9</v>
      </c>
      <c r="G20" s="9">
        <v>463.2</v>
      </c>
      <c r="H20" s="24">
        <v>370.4</v>
      </c>
      <c r="I20" s="24">
        <v>355.6</v>
      </c>
      <c r="J20" s="24">
        <v>491.3</v>
      </c>
      <c r="K20" s="24">
        <v>358.9</v>
      </c>
      <c r="L20" s="24">
        <v>418.9</v>
      </c>
      <c r="M20" s="44">
        <v>636.4</v>
      </c>
      <c r="N20" s="44">
        <v>385.1</v>
      </c>
      <c r="O20" s="53">
        <v>481.2</v>
      </c>
      <c r="P20" s="48">
        <f>D20/D28-1</f>
        <v>1.6582656984194788</v>
      </c>
      <c r="Q20" s="48">
        <f t="shared" ref="Q20:AA20" si="1">E20/E28-1</f>
        <v>0.17916525279945716</v>
      </c>
      <c r="R20" s="48">
        <f t="shared" si="1"/>
        <v>-0.24903041437027962</v>
      </c>
      <c r="S20" s="48">
        <f t="shared" si="1"/>
        <v>0.82505910165484631</v>
      </c>
      <c r="T20" s="48">
        <f t="shared" si="1"/>
        <v>0.85107446276861554</v>
      </c>
      <c r="U20" s="48">
        <f t="shared" si="1"/>
        <v>0.29591836734693899</v>
      </c>
      <c r="V20" s="48">
        <f t="shared" si="1"/>
        <v>0.15872641509433971</v>
      </c>
      <c r="W20" s="48">
        <f t="shared" si="1"/>
        <v>-1.3468938977460265E-2</v>
      </c>
      <c r="X20" s="48">
        <f t="shared" si="1"/>
        <v>0.17503506311360439</v>
      </c>
      <c r="Y20" s="48">
        <f t="shared" si="1"/>
        <v>0.8934840821184169</v>
      </c>
      <c r="Z20" s="48">
        <f t="shared" si="1"/>
        <v>1.4023705552089831</v>
      </c>
      <c r="AA20" s="49">
        <f t="shared" si="1"/>
        <v>0.88042203985931988</v>
      </c>
    </row>
    <row r="21" spans="2:34" ht="17.100000000000001" customHeight="1" x14ac:dyDescent="0.2">
      <c r="B21" s="34" t="s">
        <v>37</v>
      </c>
      <c r="C21" s="35"/>
      <c r="D21" s="54">
        <v>5298.8</v>
      </c>
      <c r="E21" s="55"/>
      <c r="F21" s="55"/>
      <c r="G21" s="55"/>
      <c r="H21" s="55"/>
      <c r="I21" s="55"/>
      <c r="J21" s="55"/>
      <c r="K21" s="55"/>
      <c r="L21" s="55">
        <f>SUM(M20:O20)</f>
        <v>1502.7</v>
      </c>
      <c r="M21" s="37"/>
      <c r="N21" s="37"/>
      <c r="O21" s="5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</row>
    <row r="22" spans="2:34" ht="17.100000000000001" customHeight="1" x14ac:dyDescent="0.2">
      <c r="B22" s="39" t="s">
        <v>16</v>
      </c>
      <c r="C22" s="40"/>
      <c r="D22" s="41">
        <f>D20*10000/D18</f>
        <v>13731.244483671668</v>
      </c>
      <c r="E22" s="41">
        <f t="shared" ref="E22:O22" si="2">E20*10000/E18</f>
        <v>15135.017421602788</v>
      </c>
      <c r="F22" s="41">
        <f t="shared" si="2"/>
        <v>14846.650524616625</v>
      </c>
      <c r="G22" s="41">
        <f t="shared" si="2"/>
        <v>16973.250274825947</v>
      </c>
      <c r="H22" s="41">
        <f t="shared" si="2"/>
        <v>13523.183643665572</v>
      </c>
      <c r="I22" s="41">
        <f t="shared" si="2"/>
        <v>14275.391409072661</v>
      </c>
      <c r="J22" s="41">
        <f t="shared" si="2"/>
        <v>14101.607347876006</v>
      </c>
      <c r="K22" s="41">
        <f t="shared" si="2"/>
        <v>14830.578512396694</v>
      </c>
      <c r="L22" s="41">
        <f t="shared" si="2"/>
        <v>14454.79641131815</v>
      </c>
      <c r="M22" s="41">
        <f t="shared" si="2"/>
        <v>15929.912390488111</v>
      </c>
      <c r="N22" s="41">
        <f t="shared" si="2"/>
        <v>16331.636980491941</v>
      </c>
      <c r="O22" s="57">
        <f t="shared" si="2"/>
        <v>13635.590818928877</v>
      </c>
      <c r="P22" s="48">
        <f>D22/D30-1</f>
        <v>-2.2213389394247329E-2</v>
      </c>
      <c r="Q22" s="48">
        <f t="shared" ref="Q22:AA22" si="3">E22/E30-1</f>
        <v>0.32912877798126972</v>
      </c>
      <c r="R22" s="48">
        <f t="shared" si="3"/>
        <v>5.4024301380212858E-2</v>
      </c>
      <c r="S22" s="48">
        <f t="shared" si="3"/>
        <v>0.42714405384076315</v>
      </c>
      <c r="T22" s="48">
        <f t="shared" si="3"/>
        <v>9.5506281178505237E-2</v>
      </c>
      <c r="U22" s="48">
        <f t="shared" si="3"/>
        <v>8.0538919702766609E-2</v>
      </c>
      <c r="V22" s="48">
        <f t="shared" si="3"/>
        <v>8.5557697723284809E-2</v>
      </c>
      <c r="W22" s="48">
        <f t="shared" si="3"/>
        <v>9.0483714146815775E-2</v>
      </c>
      <c r="X22" s="48">
        <f t="shared" si="3"/>
        <v>7.1236244563886331E-2</v>
      </c>
      <c r="Y22" s="48">
        <f t="shared" si="3"/>
        <v>0.13656441274592357</v>
      </c>
      <c r="Z22" s="48">
        <f t="shared" si="3"/>
        <v>0.21850516710345369</v>
      </c>
      <c r="AA22" s="49">
        <f t="shared" si="3"/>
        <v>-6.7705632480099531E-3</v>
      </c>
    </row>
    <row r="23" spans="2:34" ht="17.100000000000001" customHeight="1" x14ac:dyDescent="0.2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</row>
    <row r="24" spans="2:34" ht="17.100000000000001" customHeight="1" x14ac:dyDescent="0.2">
      <c r="B24" s="11"/>
      <c r="C24" s="9"/>
      <c r="D24" s="12" t="s">
        <v>38</v>
      </c>
      <c r="E24" s="13"/>
      <c r="F24" s="9"/>
      <c r="G24" s="9"/>
      <c r="H24" s="9"/>
      <c r="J24" s="9"/>
      <c r="K24" s="9"/>
      <c r="L24" s="6"/>
      <c r="M24" s="6"/>
      <c r="N24" s="6"/>
      <c r="O24" s="7"/>
      <c r="P24" s="9" t="s">
        <v>39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</row>
    <row r="25" spans="2:34" ht="17.100000000000001" customHeight="1" thickBot="1" x14ac:dyDescent="0.25">
      <c r="B25" s="16"/>
      <c r="C25" s="45"/>
      <c r="D25" s="17" t="s">
        <v>40</v>
      </c>
      <c r="E25" s="17" t="s">
        <v>41</v>
      </c>
      <c r="F25" s="17" t="s">
        <v>21</v>
      </c>
      <c r="G25" s="17" t="s">
        <v>42</v>
      </c>
      <c r="H25" s="17" t="s">
        <v>23</v>
      </c>
      <c r="I25" s="17" t="s">
        <v>24</v>
      </c>
      <c r="J25" s="17" t="s">
        <v>25</v>
      </c>
      <c r="K25" s="17" t="s">
        <v>26</v>
      </c>
      <c r="L25" s="17" t="s">
        <v>27</v>
      </c>
      <c r="M25" s="17" t="s">
        <v>28</v>
      </c>
      <c r="N25" s="17" t="s">
        <v>29</v>
      </c>
      <c r="O25" s="45" t="s">
        <v>30</v>
      </c>
      <c r="P25" s="17" t="s">
        <v>31</v>
      </c>
      <c r="Q25" s="17" t="s">
        <v>43</v>
      </c>
      <c r="R25" s="17" t="s">
        <v>21</v>
      </c>
      <c r="S25" s="17" t="s">
        <v>33</v>
      </c>
      <c r="T25" s="17" t="s">
        <v>23</v>
      </c>
      <c r="U25" s="17" t="s">
        <v>24</v>
      </c>
      <c r="V25" s="17" t="s">
        <v>25</v>
      </c>
      <c r="W25" s="17" t="s">
        <v>26</v>
      </c>
      <c r="X25" s="17" t="s">
        <v>27</v>
      </c>
      <c r="Y25" s="17" t="s">
        <v>28</v>
      </c>
      <c r="Z25" s="17" t="s">
        <v>29</v>
      </c>
      <c r="AA25" s="45" t="s">
        <v>30</v>
      </c>
    </row>
    <row r="26" spans="2:34" ht="17.100000000000001" customHeight="1" thickTop="1" x14ac:dyDescent="0.2">
      <c r="B26" s="12" t="s">
        <v>44</v>
      </c>
      <c r="C26" s="46"/>
      <c r="D26" s="9">
        <v>166.7</v>
      </c>
      <c r="E26" s="9">
        <v>258.8</v>
      </c>
      <c r="F26" s="9">
        <v>347.8</v>
      </c>
      <c r="G26" s="9">
        <v>213.4</v>
      </c>
      <c r="H26" s="9">
        <v>162.1</v>
      </c>
      <c r="I26" s="24">
        <v>207.7</v>
      </c>
      <c r="J26" s="25">
        <v>326.39999999999998</v>
      </c>
      <c r="K26" s="25">
        <v>267.5</v>
      </c>
      <c r="L26" s="25">
        <v>264.2</v>
      </c>
      <c r="M26" s="44">
        <v>239.8</v>
      </c>
      <c r="N26" s="44">
        <v>119.6</v>
      </c>
      <c r="O26" s="47">
        <v>186.4</v>
      </c>
      <c r="P26" s="48">
        <f>D26/D34-1</f>
        <v>-0.32510121457489882</v>
      </c>
      <c r="Q26" s="48">
        <f t="shared" ref="Q26:AA26" si="4">E26/E34-1</f>
        <v>0.34232365145228205</v>
      </c>
      <c r="R26" s="48">
        <f t="shared" si="4"/>
        <v>0.85592315901814309</v>
      </c>
      <c r="S26" s="48">
        <f t="shared" si="4"/>
        <v>0.1585233441910967</v>
      </c>
      <c r="T26" s="48">
        <f t="shared" si="4"/>
        <v>-5.5361305361305346E-2</v>
      </c>
      <c r="U26" s="48">
        <f t="shared" si="4"/>
        <v>0.14435261707988967</v>
      </c>
      <c r="V26" s="48">
        <f t="shared" si="4"/>
        <v>0.66956521739130426</v>
      </c>
      <c r="W26" s="48">
        <f t="shared" si="4"/>
        <v>0.62023016353725025</v>
      </c>
      <c r="X26" s="48">
        <f t="shared" si="4"/>
        <v>0.80587833219412142</v>
      </c>
      <c r="Y26" s="48">
        <f t="shared" si="4"/>
        <v>0.93231265108783257</v>
      </c>
      <c r="Z26" s="48">
        <f t="shared" si="4"/>
        <v>0.58201058201058209</v>
      </c>
      <c r="AA26" s="49">
        <f t="shared" si="4"/>
        <v>-4.8979591836734615E-2</v>
      </c>
    </row>
    <row r="27" spans="2:34" ht="17.100000000000001" customHeight="1" x14ac:dyDescent="0.2">
      <c r="B27" s="12" t="s">
        <v>35</v>
      </c>
      <c r="C27" s="46"/>
      <c r="D27" s="50">
        <v>2765.4</v>
      </c>
      <c r="E27" s="9"/>
      <c r="F27" s="9"/>
      <c r="G27" s="9"/>
      <c r="H27" s="24"/>
      <c r="I27" s="51"/>
      <c r="J27" s="51"/>
      <c r="K27" s="51"/>
      <c r="L27" s="51"/>
      <c r="M27" s="32"/>
      <c r="N27" s="27"/>
      <c r="O27" s="5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</row>
    <row r="28" spans="2:34" ht="17.100000000000001" customHeight="1" x14ac:dyDescent="0.2">
      <c r="B28" s="12" t="s">
        <v>45</v>
      </c>
      <c r="C28" s="46"/>
      <c r="D28" s="9">
        <v>234.1</v>
      </c>
      <c r="E28" s="9">
        <v>294.7</v>
      </c>
      <c r="F28" s="9">
        <v>489.9</v>
      </c>
      <c r="G28" s="9">
        <v>253.8</v>
      </c>
      <c r="H28" s="24">
        <v>200.1</v>
      </c>
      <c r="I28" s="24">
        <v>274.39999999999998</v>
      </c>
      <c r="J28" s="24">
        <v>424</v>
      </c>
      <c r="K28" s="24">
        <v>363.8</v>
      </c>
      <c r="L28" s="24">
        <v>356.5</v>
      </c>
      <c r="M28" s="44">
        <v>336.1</v>
      </c>
      <c r="N28" s="44">
        <v>160.30000000000001</v>
      </c>
      <c r="O28" s="53">
        <v>255.9</v>
      </c>
      <c r="P28" s="48">
        <f>D28/D36-1</f>
        <v>-0.29572803850782192</v>
      </c>
      <c r="Q28" s="48">
        <f t="shared" ref="Q28:AA28" si="5">E28/E36-1</f>
        <v>0.22231439236831196</v>
      </c>
      <c r="R28" s="48">
        <f t="shared" si="5"/>
        <v>1.0714587737843551</v>
      </c>
      <c r="S28" s="48">
        <f t="shared" si="5"/>
        <v>3.9312039312039415E-2</v>
      </c>
      <c r="T28" s="48">
        <f t="shared" si="5"/>
        <v>-0.10067415730337081</v>
      </c>
      <c r="U28" s="48">
        <f t="shared" si="5"/>
        <v>0.15052410901467494</v>
      </c>
      <c r="V28" s="48">
        <f>J28/J36-1</f>
        <v>0.68320762207225094</v>
      </c>
      <c r="W28" s="48">
        <f t="shared" si="5"/>
        <v>0.76003870343493007</v>
      </c>
      <c r="X28" s="48">
        <f t="shared" si="5"/>
        <v>1.0073198198198199</v>
      </c>
      <c r="Y28" s="48">
        <f t="shared" si="5"/>
        <v>1.2801899592944368</v>
      </c>
      <c r="Z28" s="48">
        <f t="shared" si="5"/>
        <v>0.91060786650774728</v>
      </c>
      <c r="AA28" s="49">
        <f t="shared" si="5"/>
        <v>0.10254200775527789</v>
      </c>
    </row>
    <row r="29" spans="2:34" ht="17.100000000000001" customHeight="1" x14ac:dyDescent="0.2">
      <c r="B29" s="34" t="s">
        <v>46</v>
      </c>
      <c r="C29" s="35"/>
      <c r="D29" s="54">
        <v>3647.7</v>
      </c>
      <c r="E29" s="55"/>
      <c r="F29" s="55"/>
      <c r="G29" s="55"/>
      <c r="H29" s="55"/>
      <c r="I29" s="55"/>
      <c r="J29" s="55"/>
      <c r="K29" s="55"/>
      <c r="L29" s="55"/>
      <c r="M29" s="37"/>
      <c r="N29" s="37"/>
      <c r="O29" s="5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</row>
    <row r="30" spans="2:34" ht="17.100000000000001" customHeight="1" x14ac:dyDescent="0.2">
      <c r="B30" s="39" t="s">
        <v>47</v>
      </c>
      <c r="C30" s="40"/>
      <c r="D30" s="41">
        <f>D28*10000/D26</f>
        <v>14043.191361727655</v>
      </c>
      <c r="E30" s="41">
        <f t="shared" ref="E30:O30" si="6">E28*10000/E26</f>
        <v>11387.171561051004</v>
      </c>
      <c r="F30" s="41">
        <f t="shared" si="6"/>
        <v>14085.681426106958</v>
      </c>
      <c r="G30" s="41">
        <f t="shared" si="6"/>
        <v>11893.158388003749</v>
      </c>
      <c r="H30" s="41">
        <f t="shared" si="6"/>
        <v>12344.231955582974</v>
      </c>
      <c r="I30" s="41">
        <f t="shared" si="6"/>
        <v>13211.36254212807</v>
      </c>
      <c r="J30" s="41">
        <f t="shared" si="6"/>
        <v>12990.196078431374</v>
      </c>
      <c r="K30" s="41">
        <f t="shared" si="6"/>
        <v>13600</v>
      </c>
      <c r="L30" s="41">
        <f t="shared" si="6"/>
        <v>13493.565480696443</v>
      </c>
      <c r="M30" s="41">
        <f t="shared" si="6"/>
        <v>14015.846538782318</v>
      </c>
      <c r="N30" s="41">
        <f t="shared" si="6"/>
        <v>13403.010033444816</v>
      </c>
      <c r="O30" s="57">
        <f t="shared" si="6"/>
        <v>13728.540772532189</v>
      </c>
      <c r="P30" s="48">
        <f t="shared" ref="P30:AA30" si="7">D30/D38-1</f>
        <v>4.352234246291542E-2</v>
      </c>
      <c r="Q30" s="48">
        <f t="shared" si="7"/>
        <v>-8.9404115731798517E-2</v>
      </c>
      <c r="R30" s="48">
        <f t="shared" si="7"/>
        <v>0.11613391088898273</v>
      </c>
      <c r="S30" s="48">
        <f t="shared" si="7"/>
        <v>-0.10289935500807113</v>
      </c>
      <c r="T30" s="48">
        <f t="shared" si="7"/>
        <v>-4.7968447830095129E-2</v>
      </c>
      <c r="U30" s="48">
        <f t="shared" si="7"/>
        <v>5.3929984889915517E-3</v>
      </c>
      <c r="V30" s="48">
        <f t="shared" si="7"/>
        <v>8.1712319703586278E-3</v>
      </c>
      <c r="W30" s="48">
        <f t="shared" si="7"/>
        <v>8.6289308176100699E-2</v>
      </c>
      <c r="X30" s="48">
        <f t="shared" si="7"/>
        <v>0.11154765192899196</v>
      </c>
      <c r="Y30" s="48">
        <f t="shared" si="7"/>
        <v>0.18003158443886402</v>
      </c>
      <c r="Z30" s="48">
        <f t="shared" si="7"/>
        <v>0.20770865140456252</v>
      </c>
      <c r="AA30" s="49">
        <f t="shared" si="7"/>
        <v>0.15932528712464844</v>
      </c>
      <c r="AF30" s="2"/>
      <c r="AG30" s="2"/>
      <c r="AH30" s="58"/>
    </row>
    <row r="31" spans="2:34" ht="17.100000000000001" customHeight="1" x14ac:dyDescent="0.2">
      <c r="B31" s="59"/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F31" s="2"/>
      <c r="AG31" s="2"/>
      <c r="AH31" s="58"/>
    </row>
    <row r="32" spans="2:34" ht="17.100000000000001" customHeight="1" x14ac:dyDescent="0.2">
      <c r="B32" s="11"/>
      <c r="C32" s="9"/>
      <c r="D32" s="12" t="s">
        <v>48</v>
      </c>
      <c r="E32" s="13"/>
      <c r="F32" s="9"/>
      <c r="G32" s="9"/>
      <c r="H32" s="9"/>
      <c r="J32" s="9"/>
      <c r="K32" s="9"/>
      <c r="L32" s="6"/>
      <c r="M32" s="6"/>
      <c r="N32" s="6"/>
      <c r="O32" s="7"/>
      <c r="P32" s="9" t="s">
        <v>49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F32" s="2"/>
      <c r="AG32" s="2"/>
      <c r="AH32" s="58"/>
    </row>
    <row r="33" spans="2:34" ht="17.100000000000001" customHeight="1" thickBot="1" x14ac:dyDescent="0.25">
      <c r="B33" s="16"/>
      <c r="C33" s="45"/>
      <c r="D33" s="17" t="s">
        <v>40</v>
      </c>
      <c r="E33" s="17" t="s">
        <v>20</v>
      </c>
      <c r="F33" s="17" t="s">
        <v>21</v>
      </c>
      <c r="G33" s="17" t="s">
        <v>33</v>
      </c>
      <c r="H33" s="17" t="s">
        <v>23</v>
      </c>
      <c r="I33" s="17" t="s">
        <v>24</v>
      </c>
      <c r="J33" s="17" t="s">
        <v>25</v>
      </c>
      <c r="K33" s="17" t="s">
        <v>26</v>
      </c>
      <c r="L33" s="17" t="s">
        <v>27</v>
      </c>
      <c r="M33" s="17" t="s">
        <v>28</v>
      </c>
      <c r="N33" s="17" t="s">
        <v>29</v>
      </c>
      <c r="O33" s="45" t="s">
        <v>30</v>
      </c>
      <c r="P33" s="17" t="s">
        <v>31</v>
      </c>
      <c r="Q33" s="17" t="s">
        <v>32</v>
      </c>
      <c r="R33" s="17" t="s">
        <v>21</v>
      </c>
      <c r="S33" s="17" t="s">
        <v>33</v>
      </c>
      <c r="T33" s="17" t="s">
        <v>23</v>
      </c>
      <c r="U33" s="17" t="s">
        <v>24</v>
      </c>
      <c r="V33" s="17" t="s">
        <v>25</v>
      </c>
      <c r="W33" s="17" t="s">
        <v>26</v>
      </c>
      <c r="X33" s="17" t="s">
        <v>27</v>
      </c>
      <c r="Y33" s="17" t="s">
        <v>28</v>
      </c>
      <c r="Z33" s="17" t="s">
        <v>29</v>
      </c>
      <c r="AA33" s="45" t="s">
        <v>30</v>
      </c>
      <c r="AF33" s="2"/>
      <c r="AG33" s="2"/>
      <c r="AH33" s="58"/>
    </row>
    <row r="34" spans="2:34" ht="17.100000000000001" customHeight="1" thickTop="1" x14ac:dyDescent="0.2">
      <c r="B34" s="12" t="s">
        <v>34</v>
      </c>
      <c r="C34" s="46"/>
      <c r="D34" s="60">
        <v>247</v>
      </c>
      <c r="E34" s="9">
        <v>192.8</v>
      </c>
      <c r="F34" s="9">
        <v>187.4</v>
      </c>
      <c r="G34" s="9">
        <v>184.2</v>
      </c>
      <c r="H34" s="9">
        <v>171.6</v>
      </c>
      <c r="I34" s="24">
        <v>181.5</v>
      </c>
      <c r="J34" s="25">
        <v>195.5</v>
      </c>
      <c r="K34" s="25">
        <v>165.1</v>
      </c>
      <c r="L34" s="25">
        <v>146.30000000000001</v>
      </c>
      <c r="M34" s="44">
        <v>124.1</v>
      </c>
      <c r="N34" s="44">
        <v>75.599999999999994</v>
      </c>
      <c r="O34" s="47">
        <v>196</v>
      </c>
      <c r="P34" s="48">
        <f>D34/D42-1</f>
        <v>0.19439071566731125</v>
      </c>
      <c r="Q34" s="48">
        <f t="shared" ref="Q34:AA34" si="8">E34/E42-1</f>
        <v>0.32782369146005519</v>
      </c>
      <c r="R34" s="48">
        <f t="shared" si="8"/>
        <v>-1.6789087093389221E-2</v>
      </c>
      <c r="S34" s="48">
        <f t="shared" si="8"/>
        <v>0.1123188405797102</v>
      </c>
      <c r="T34" s="48">
        <f t="shared" si="8"/>
        <v>0.22309337134711327</v>
      </c>
      <c r="U34" s="48">
        <f>I34/I42-1</f>
        <v>0.32772494513533301</v>
      </c>
      <c r="V34" s="48">
        <f t="shared" si="8"/>
        <v>0.12356321839080464</v>
      </c>
      <c r="W34" s="48">
        <f t="shared" si="8"/>
        <v>0.34336859235150508</v>
      </c>
      <c r="X34" s="48">
        <f t="shared" si="8"/>
        <v>0.3385178408051237</v>
      </c>
      <c r="Y34" s="48">
        <f t="shared" si="8"/>
        <v>2.4772914946325386E-2</v>
      </c>
      <c r="Z34" s="48">
        <f t="shared" si="8"/>
        <v>-0.23867069486404835</v>
      </c>
      <c r="AA34" s="49">
        <f t="shared" si="8"/>
        <v>7.194244604316502E-3</v>
      </c>
      <c r="AF34" s="2"/>
      <c r="AG34" s="2"/>
      <c r="AH34" s="58"/>
    </row>
    <row r="35" spans="2:34" ht="17.100000000000001" customHeight="1" x14ac:dyDescent="0.2">
      <c r="B35" s="12" t="s">
        <v>37</v>
      </c>
      <c r="C35" s="46"/>
      <c r="D35" s="50">
        <v>2067.1</v>
      </c>
      <c r="E35" s="9"/>
      <c r="F35" s="9"/>
      <c r="G35" s="9"/>
      <c r="H35" s="24"/>
      <c r="I35" s="51"/>
      <c r="J35" s="51"/>
      <c r="K35" s="51"/>
      <c r="L35" s="51"/>
      <c r="M35" s="32"/>
      <c r="N35" s="27"/>
      <c r="O35" s="52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F35" s="2"/>
      <c r="AG35" s="2"/>
      <c r="AH35" s="58"/>
    </row>
    <row r="36" spans="2:34" ht="17.100000000000001" customHeight="1" x14ac:dyDescent="0.2">
      <c r="B36" s="12" t="s">
        <v>14</v>
      </c>
      <c r="C36" s="46"/>
      <c r="D36" s="9">
        <v>332.4</v>
      </c>
      <c r="E36" s="9">
        <v>241.1</v>
      </c>
      <c r="F36" s="9">
        <v>236.5</v>
      </c>
      <c r="G36" s="9">
        <v>244.2</v>
      </c>
      <c r="H36" s="24">
        <v>222.5</v>
      </c>
      <c r="I36" s="24">
        <v>238.5</v>
      </c>
      <c r="J36" s="24">
        <v>251.9</v>
      </c>
      <c r="K36" s="24">
        <v>206.7</v>
      </c>
      <c r="L36" s="24">
        <v>177.6</v>
      </c>
      <c r="M36" s="44">
        <v>147.4</v>
      </c>
      <c r="N36" s="44">
        <v>83.9</v>
      </c>
      <c r="O36" s="53">
        <v>232.1</v>
      </c>
      <c r="P36" s="48">
        <f>D36/D44-1</f>
        <v>0.3280063923292047</v>
      </c>
      <c r="Q36" s="48">
        <f t="shared" ref="Q36:AA36" si="9">E36/E44-1</f>
        <v>0.2716244725738397</v>
      </c>
      <c r="R36" s="48">
        <f t="shared" si="9"/>
        <v>7.0620190131281069E-2</v>
      </c>
      <c r="S36" s="48">
        <f t="shared" si="9"/>
        <v>0.24655436447166923</v>
      </c>
      <c r="T36" s="48">
        <f t="shared" si="9"/>
        <v>0.45997375328083989</v>
      </c>
      <c r="U36" s="48">
        <f t="shared" si="9"/>
        <v>0.79054054054054079</v>
      </c>
      <c r="V36" s="48">
        <f t="shared" si="9"/>
        <v>0.29912325941206808</v>
      </c>
      <c r="W36" s="48">
        <f t="shared" si="9"/>
        <v>0.42159559834938087</v>
      </c>
      <c r="X36" s="48">
        <f t="shared" si="9"/>
        <v>0.39294117647058813</v>
      </c>
      <c r="Y36" s="48">
        <f t="shared" si="9"/>
        <v>2.1483021483021503E-2</v>
      </c>
      <c r="Z36" s="48">
        <f t="shared" si="9"/>
        <v>-0.30946502057613168</v>
      </c>
      <c r="AA36" s="49">
        <f t="shared" si="9"/>
        <v>-0.16057866184448466</v>
      </c>
      <c r="AF36" s="2"/>
      <c r="AG36" s="2"/>
      <c r="AH36" s="58"/>
    </row>
    <row r="37" spans="2:34" ht="17.100000000000001" customHeight="1" x14ac:dyDescent="0.2">
      <c r="B37" s="34" t="s">
        <v>37</v>
      </c>
      <c r="C37" s="35"/>
      <c r="D37" s="54">
        <v>2614.6999999999998</v>
      </c>
      <c r="E37" s="55"/>
      <c r="F37" s="55"/>
      <c r="G37" s="55"/>
      <c r="H37" s="55"/>
      <c r="I37" s="55"/>
      <c r="J37" s="55"/>
      <c r="K37" s="55"/>
      <c r="L37" s="55"/>
      <c r="M37" s="37"/>
      <c r="N37" s="37"/>
      <c r="O37" s="5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  <c r="AF37" s="2"/>
      <c r="AG37" s="2"/>
      <c r="AH37" s="58"/>
    </row>
    <row r="38" spans="2:34" ht="17.100000000000001" customHeight="1" x14ac:dyDescent="0.2">
      <c r="B38" s="39" t="s">
        <v>47</v>
      </c>
      <c r="C38" s="40"/>
      <c r="D38" s="41">
        <f>D36*10000/D34</f>
        <v>13457.48987854251</v>
      </c>
      <c r="E38" s="41">
        <f t="shared" ref="E38:O38" si="10">E36*10000/E34</f>
        <v>12505.1867219917</v>
      </c>
      <c r="F38" s="41">
        <f t="shared" si="10"/>
        <v>12620.064034151546</v>
      </c>
      <c r="G38" s="41">
        <f t="shared" si="10"/>
        <v>13257.328990228014</v>
      </c>
      <c r="H38" s="41">
        <f t="shared" si="10"/>
        <v>12966.200466200467</v>
      </c>
      <c r="I38" s="41">
        <f t="shared" si="10"/>
        <v>13140.495867768595</v>
      </c>
      <c r="J38" s="41">
        <f t="shared" si="10"/>
        <v>12884.910485933504</v>
      </c>
      <c r="K38" s="41">
        <f t="shared" si="10"/>
        <v>12519.685039370079</v>
      </c>
      <c r="L38" s="41">
        <f t="shared" si="10"/>
        <v>12139.439507860559</v>
      </c>
      <c r="M38" s="41">
        <f t="shared" si="10"/>
        <v>11877.518130539887</v>
      </c>
      <c r="N38" s="41">
        <f t="shared" si="10"/>
        <v>11097.8835978836</v>
      </c>
      <c r="O38" s="57">
        <f t="shared" si="10"/>
        <v>11841.836734693878</v>
      </c>
      <c r="P38" s="48">
        <f>D38/D46-1</f>
        <v>0.11186931956955304</v>
      </c>
      <c r="Q38" s="48">
        <f t="shared" ref="Q38:AA38" si="11">E38/E46-1</f>
        <v>-4.2324307999369815E-2</v>
      </c>
      <c r="R38" s="48">
        <f t="shared" si="11"/>
        <v>8.8901858265860056E-2</v>
      </c>
      <c r="S38" s="48">
        <f t="shared" si="11"/>
        <v>0.12068079672371579</v>
      </c>
      <c r="T38" s="48">
        <f t="shared" si="11"/>
        <v>0.19367317940152606</v>
      </c>
      <c r="U38" s="48">
        <f>I38/I46-1</f>
        <v>0.34857791675973471</v>
      </c>
      <c r="V38" s="48">
        <f t="shared" si="11"/>
        <v>0.15625292653554901</v>
      </c>
      <c r="W38" s="48">
        <f t="shared" si="11"/>
        <v>5.8231974785820206E-2</v>
      </c>
      <c r="X38" s="48">
        <f t="shared" si="11"/>
        <v>4.065940251698752E-2</v>
      </c>
      <c r="Y38" s="48">
        <f t="shared" si="11"/>
        <v>-3.2103634037558004E-3</v>
      </c>
      <c r="Z38" s="48">
        <f t="shared" si="11"/>
        <v>-9.2987784963093567E-2</v>
      </c>
      <c r="AA38" s="49">
        <f t="shared" si="11"/>
        <v>-0.16657452854559551</v>
      </c>
      <c r="AF38" s="2"/>
      <c r="AG38" s="2"/>
      <c r="AH38" s="58"/>
    </row>
    <row r="39" spans="2:34" ht="17.100000000000001" customHeight="1" x14ac:dyDescent="0.2">
      <c r="B39" s="59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F39" s="2"/>
      <c r="AG39" s="2"/>
      <c r="AH39" s="58"/>
    </row>
    <row r="40" spans="2:34" ht="17.100000000000001" customHeight="1" x14ac:dyDescent="0.2">
      <c r="B40" s="11"/>
      <c r="C40" s="9"/>
      <c r="D40" s="12" t="s">
        <v>50</v>
      </c>
      <c r="E40" s="13"/>
      <c r="F40" s="9"/>
      <c r="G40" s="9"/>
      <c r="H40" s="9"/>
      <c r="J40" s="9"/>
      <c r="K40" s="9"/>
      <c r="L40" s="6"/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  <c r="AF40" s="2"/>
      <c r="AG40" s="2"/>
      <c r="AH40" s="58"/>
    </row>
    <row r="41" spans="2:34" ht="17.100000000000001" customHeight="1" thickBot="1" x14ac:dyDescent="0.25">
      <c r="B41" s="16"/>
      <c r="C41" s="45"/>
      <c r="D41" s="17" t="s">
        <v>31</v>
      </c>
      <c r="E41" s="17" t="s">
        <v>32</v>
      </c>
      <c r="F41" s="17" t="s">
        <v>21</v>
      </c>
      <c r="G41" s="17" t="s">
        <v>33</v>
      </c>
      <c r="H41" s="17" t="s">
        <v>23</v>
      </c>
      <c r="I41" s="17" t="s">
        <v>24</v>
      </c>
      <c r="J41" s="17" t="s">
        <v>25</v>
      </c>
      <c r="K41" s="17" t="s">
        <v>26</v>
      </c>
      <c r="L41" s="17" t="s">
        <v>27</v>
      </c>
      <c r="M41" s="17" t="s">
        <v>28</v>
      </c>
      <c r="N41" s="17" t="s">
        <v>29</v>
      </c>
      <c r="O41" s="45" t="s">
        <v>30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  <c r="AF41" s="2"/>
      <c r="AG41" s="2"/>
      <c r="AH41" s="58"/>
    </row>
    <row r="42" spans="2:34" ht="17.100000000000001" customHeight="1" thickTop="1" x14ac:dyDescent="0.2">
      <c r="B42" s="12" t="s">
        <v>34</v>
      </c>
      <c r="C42" s="46"/>
      <c r="D42" s="60">
        <v>206.8</v>
      </c>
      <c r="E42" s="9">
        <v>145.19999999999999</v>
      </c>
      <c r="F42" s="9">
        <v>190.6</v>
      </c>
      <c r="G42" s="9">
        <v>165.6</v>
      </c>
      <c r="H42" s="9">
        <v>140.30000000000001</v>
      </c>
      <c r="I42" s="24">
        <v>136.69999999999999</v>
      </c>
      <c r="J42" s="25">
        <v>174</v>
      </c>
      <c r="K42" s="25">
        <v>122.9</v>
      </c>
      <c r="L42" s="25">
        <v>109.3</v>
      </c>
      <c r="M42" s="44">
        <v>121.1</v>
      </c>
      <c r="N42" s="44">
        <v>99.3</v>
      </c>
      <c r="O42" s="47">
        <v>194.6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F42" s="2"/>
      <c r="AG42" s="2"/>
      <c r="AH42" s="58"/>
    </row>
    <row r="43" spans="2:34" ht="17.100000000000001" customHeight="1" x14ac:dyDescent="0.2">
      <c r="B43" s="12" t="s">
        <v>46</v>
      </c>
      <c r="C43" s="46"/>
      <c r="D43" s="50">
        <v>1806.4</v>
      </c>
      <c r="E43" s="9"/>
      <c r="F43" s="9"/>
      <c r="G43" s="9"/>
      <c r="H43" s="24"/>
      <c r="I43" s="51"/>
      <c r="J43" s="51"/>
      <c r="K43" s="51"/>
      <c r="L43" s="51"/>
      <c r="M43" s="32"/>
      <c r="N43" s="27"/>
      <c r="O43" s="5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  <c r="AF43" s="2"/>
      <c r="AG43" s="2"/>
      <c r="AH43" s="58"/>
    </row>
    <row r="44" spans="2:34" ht="17.100000000000001" customHeight="1" x14ac:dyDescent="0.2">
      <c r="B44" s="12" t="s">
        <v>45</v>
      </c>
      <c r="C44" s="46"/>
      <c r="D44" s="9">
        <v>250.3</v>
      </c>
      <c r="E44" s="9">
        <v>189.6</v>
      </c>
      <c r="F44" s="9">
        <v>220.9</v>
      </c>
      <c r="G44" s="9">
        <v>195.9</v>
      </c>
      <c r="H44" s="24">
        <v>152.4</v>
      </c>
      <c r="I44" s="24">
        <v>133.19999999999999</v>
      </c>
      <c r="J44" s="24">
        <v>193.9</v>
      </c>
      <c r="K44" s="24">
        <v>145.4</v>
      </c>
      <c r="L44" s="24">
        <v>127.5</v>
      </c>
      <c r="M44" s="44">
        <v>144.30000000000001</v>
      </c>
      <c r="N44" s="44">
        <v>121.5</v>
      </c>
      <c r="O44" s="53">
        <v>276.5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  <c r="AF44" s="2"/>
      <c r="AG44" s="2"/>
      <c r="AH44" s="58"/>
    </row>
    <row r="45" spans="2:34" ht="17.100000000000001" customHeight="1" x14ac:dyDescent="0.2">
      <c r="B45" s="34" t="s">
        <v>35</v>
      </c>
      <c r="C45" s="35"/>
      <c r="D45" s="54">
        <v>2151.3000000000002</v>
      </c>
      <c r="E45" s="55"/>
      <c r="F45" s="55"/>
      <c r="G45" s="55"/>
      <c r="H45" s="55"/>
      <c r="I45" s="55"/>
      <c r="J45" s="55"/>
      <c r="K45" s="55"/>
      <c r="L45" s="55"/>
      <c r="M45" s="37"/>
      <c r="N45" s="37"/>
      <c r="O45" s="5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  <c r="AF45" s="2"/>
      <c r="AG45" s="2"/>
      <c r="AH45" s="58"/>
    </row>
    <row r="46" spans="2:34" ht="17.100000000000001" customHeight="1" x14ac:dyDescent="0.2">
      <c r="B46" s="39" t="s">
        <v>51</v>
      </c>
      <c r="C46" s="40"/>
      <c r="D46" s="41">
        <f>D44*10000/D42</f>
        <v>12103.48162475822</v>
      </c>
      <c r="E46" s="41">
        <f t="shared" ref="E46:O46" si="12">E44*10000/E42</f>
        <v>13057.851239669422</v>
      </c>
      <c r="F46" s="41">
        <f t="shared" si="12"/>
        <v>11589.716684155299</v>
      </c>
      <c r="G46" s="41">
        <f t="shared" si="12"/>
        <v>11829.710144927536</v>
      </c>
      <c r="H46" s="41">
        <f t="shared" si="12"/>
        <v>10862.437633642194</v>
      </c>
      <c r="I46" s="41">
        <f t="shared" si="12"/>
        <v>9743.9648866130228</v>
      </c>
      <c r="J46" s="41">
        <f t="shared" si="12"/>
        <v>11143.67816091954</v>
      </c>
      <c r="K46" s="41">
        <f t="shared" si="12"/>
        <v>11830.756712774613</v>
      </c>
      <c r="L46" s="41">
        <f t="shared" si="12"/>
        <v>11665.141811527905</v>
      </c>
      <c r="M46" s="41">
        <f t="shared" si="12"/>
        <v>11915.772089182494</v>
      </c>
      <c r="N46" s="41">
        <f t="shared" si="12"/>
        <v>12235.649546827795</v>
      </c>
      <c r="O46" s="57">
        <f t="shared" si="12"/>
        <v>14208.633093525181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  <c r="AF46" s="2"/>
      <c r="AG46" s="2"/>
      <c r="AH46" s="58"/>
    </row>
    <row r="47" spans="2:34" ht="17.100000000000001" customHeight="1" x14ac:dyDescent="0.2">
      <c r="B47" s="59"/>
      <c r="C47" s="5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  <c r="AF47" s="2"/>
      <c r="AG47" s="2"/>
      <c r="AH47" s="58"/>
    </row>
    <row r="48" spans="2:34" ht="17.100000000000001" customHeight="1" x14ac:dyDescent="0.2">
      <c r="B48" s="4"/>
      <c r="C48" s="5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  <c r="AF48" s="2"/>
      <c r="AG48" s="2"/>
      <c r="AH48" s="58"/>
    </row>
    <row r="49" spans="2:34" s="6" customFormat="1" ht="17.100000000000001" customHeight="1" x14ac:dyDescent="0.2">
      <c r="B49" s="133" t="s">
        <v>52</v>
      </c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2"/>
      <c r="AF49" s="5"/>
      <c r="AG49" s="5"/>
      <c r="AH49" s="61"/>
    </row>
    <row r="50" spans="2:34" s="6" customFormat="1" ht="17.100000000000001" customHeight="1" x14ac:dyDescent="0.2"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4"/>
      <c r="AF50" s="5"/>
      <c r="AG50" s="5"/>
      <c r="AH50" s="61"/>
    </row>
    <row r="51" spans="2:34" s="6" customFormat="1" ht="17.100000000000001" customHeight="1" x14ac:dyDescent="0.2">
      <c r="B51" s="8" t="s">
        <v>3</v>
      </c>
      <c r="C51" s="9"/>
      <c r="D51" s="9"/>
      <c r="E51" s="9"/>
      <c r="F51" s="9"/>
      <c r="G51" s="9"/>
      <c r="H51" s="10"/>
      <c r="I51" s="10"/>
      <c r="J51" s="10"/>
      <c r="K51" s="10"/>
      <c r="L51" s="10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4"/>
      <c r="AF51" s="5"/>
      <c r="AG51" s="5"/>
      <c r="AH51" s="61"/>
    </row>
    <row r="52" spans="2:34" s="6" customFormat="1" ht="17.100000000000001" customHeight="1" thickBot="1" x14ac:dyDescent="0.25">
      <c r="B52" s="16"/>
      <c r="C52" s="17"/>
      <c r="D52" s="65" t="s">
        <v>53</v>
      </c>
      <c r="E52" s="66" t="s">
        <v>54</v>
      </c>
      <c r="F52" s="66" t="s">
        <v>55</v>
      </c>
      <c r="G52" s="66" t="s">
        <v>56</v>
      </c>
      <c r="H52" s="66" t="s">
        <v>57</v>
      </c>
      <c r="I52" s="63"/>
      <c r="J52" s="63"/>
      <c r="K52" s="63"/>
      <c r="L52" s="63"/>
      <c r="M52" s="63"/>
      <c r="N52" s="63"/>
      <c r="O52" s="63"/>
      <c r="T52" s="5"/>
      <c r="U52" s="5"/>
      <c r="V52" s="61"/>
      <c r="AA52" s="7"/>
    </row>
    <row r="53" spans="2:34" s="6" customFormat="1" ht="17.100000000000001" customHeight="1" thickTop="1" x14ac:dyDescent="0.2">
      <c r="B53" s="12" t="s">
        <v>58</v>
      </c>
      <c r="C53" s="9"/>
      <c r="D53" s="67">
        <v>30825615283.990002</v>
      </c>
      <c r="E53" s="68">
        <v>18589228819.049999</v>
      </c>
      <c r="F53" s="69">
        <v>14611312019.58</v>
      </c>
      <c r="G53" s="69">
        <v>8894338157.1399994</v>
      </c>
      <c r="H53" s="69">
        <v>9497216581.9500008</v>
      </c>
      <c r="I53" s="63"/>
      <c r="J53" s="70">
        <v>13999905876.129999</v>
      </c>
      <c r="K53" s="63"/>
      <c r="L53" s="63"/>
      <c r="M53" s="63"/>
      <c r="N53" s="63"/>
      <c r="O53" s="63"/>
      <c r="T53" s="5"/>
      <c r="U53" s="5"/>
      <c r="V53" s="61"/>
      <c r="AA53" s="7"/>
    </row>
    <row r="54" spans="2:34" s="6" customFormat="1" ht="17.100000000000001" customHeight="1" x14ac:dyDescent="0.2">
      <c r="B54" s="39" t="s">
        <v>59</v>
      </c>
      <c r="C54" s="40"/>
      <c r="D54" s="71">
        <f>D53/E53-1</f>
        <v>0.65825143065646241</v>
      </c>
      <c r="E54" s="72">
        <f>E53/F53-1</f>
        <v>0.27224911726882306</v>
      </c>
      <c r="F54" s="72">
        <f>F53/G53-1</f>
        <v>0.64276551683057548</v>
      </c>
      <c r="G54" s="72">
        <f>G53/H53-1</f>
        <v>-6.3479485763840104E-2</v>
      </c>
      <c r="H54" s="72">
        <v>-0.32162282618321991</v>
      </c>
      <c r="I54" s="63"/>
      <c r="J54" s="63"/>
      <c r="K54" s="63"/>
      <c r="L54" s="63"/>
      <c r="M54" s="63"/>
      <c r="N54" s="63"/>
      <c r="O54" s="63"/>
      <c r="T54" s="5"/>
      <c r="U54" s="5"/>
      <c r="V54" s="61"/>
      <c r="AA54" s="7"/>
    </row>
    <row r="55" spans="2:34" s="6" customFormat="1" ht="17.100000000000001" customHeight="1" x14ac:dyDescent="0.2">
      <c r="B55" s="73" t="s">
        <v>60</v>
      </c>
      <c r="C55" s="74"/>
      <c r="D55" s="75">
        <v>894878011.08000004</v>
      </c>
      <c r="E55" s="76">
        <v>695411556.90999997</v>
      </c>
      <c r="F55" s="77">
        <v>833232885.75999999</v>
      </c>
      <c r="G55" s="77">
        <v>650232416.58000004</v>
      </c>
      <c r="H55" s="77">
        <v>1529479377.6099999</v>
      </c>
      <c r="I55" s="63"/>
      <c r="J55" s="70">
        <v>1613904228.3299999</v>
      </c>
      <c r="K55" s="63"/>
      <c r="L55" s="63"/>
      <c r="M55" s="63"/>
      <c r="N55" s="63"/>
      <c r="O55" s="63"/>
      <c r="T55" s="5"/>
      <c r="U55" s="5"/>
      <c r="V55" s="61"/>
      <c r="AA55" s="7"/>
    </row>
    <row r="56" spans="2:34" s="6" customFormat="1" ht="17.100000000000001" customHeight="1" x14ac:dyDescent="0.2">
      <c r="B56" s="39" t="s">
        <v>59</v>
      </c>
      <c r="C56" s="40"/>
      <c r="D56" s="71">
        <f>D55/E55-1</f>
        <v>0.28683223939549074</v>
      </c>
      <c r="E56" s="71">
        <f>E55/F55-1</f>
        <v>-0.16540553212118103</v>
      </c>
      <c r="F56" s="71">
        <f>F55/G55-1</f>
        <v>0.28143855106843141</v>
      </c>
      <c r="G56" s="71">
        <f>G55/H55-1</f>
        <v>-0.57486682978617965</v>
      </c>
      <c r="H56" s="78">
        <v>-5.231094214763865E-2</v>
      </c>
      <c r="I56" s="63"/>
      <c r="J56" s="63"/>
      <c r="K56" s="63"/>
      <c r="L56" s="63"/>
      <c r="M56" s="63"/>
      <c r="N56" s="63"/>
      <c r="O56" s="63"/>
      <c r="T56" s="5"/>
      <c r="U56" s="5"/>
      <c r="V56" s="61"/>
      <c r="AA56" s="7"/>
    </row>
    <row r="57" spans="2:34" s="6" customFormat="1" ht="17.100000000000001" customHeight="1" x14ac:dyDescent="0.2"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4"/>
      <c r="AF57" s="5"/>
      <c r="AG57" s="5"/>
      <c r="AH57" s="61"/>
    </row>
    <row r="58" spans="2:34" s="6" customFormat="1" ht="17.100000000000001" customHeight="1" x14ac:dyDescent="0.2">
      <c r="B58" s="4"/>
      <c r="C58" s="79"/>
      <c r="D58" s="79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1"/>
    </row>
    <row r="59" spans="2:34" ht="17.100000000000001" customHeight="1" x14ac:dyDescent="0.2">
      <c r="B59" s="133" t="s">
        <v>61</v>
      </c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2"/>
    </row>
    <row r="60" spans="2:34" ht="17.100000000000001" customHeight="1" x14ac:dyDescent="0.2">
      <c r="B60" s="4"/>
      <c r="C60" s="5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7"/>
    </row>
    <row r="61" spans="2:34" ht="17.100000000000001" customHeight="1" x14ac:dyDescent="0.2">
      <c r="B61" s="82" t="s">
        <v>62</v>
      </c>
      <c r="C61" s="6"/>
      <c r="D61" s="5"/>
      <c r="E61" s="6"/>
      <c r="F61" s="83"/>
      <c r="G61" s="6" t="s">
        <v>63</v>
      </c>
      <c r="H61" s="6"/>
      <c r="I61" s="6"/>
      <c r="J61" s="6"/>
      <c r="K61" s="6"/>
      <c r="L61" s="83"/>
      <c r="M61" s="6" t="s">
        <v>64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</row>
    <row r="62" spans="2:34" ht="17.100000000000001" customHeight="1" x14ac:dyDescent="0.2">
      <c r="B62" s="82" t="s">
        <v>65</v>
      </c>
      <c r="C62" s="6"/>
      <c r="D62" s="5"/>
      <c r="E62" s="6"/>
      <c r="F62" s="83"/>
      <c r="G62" s="84" t="s">
        <v>66</v>
      </c>
      <c r="H62" s="6"/>
      <c r="I62" s="6"/>
      <c r="J62" s="6"/>
      <c r="K62" s="6"/>
      <c r="L62" s="83"/>
      <c r="M62" s="84" t="s">
        <v>67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</row>
    <row r="63" spans="2:34" ht="17.100000000000001" customHeight="1" x14ac:dyDescent="0.2">
      <c r="B63" s="82" t="s">
        <v>68</v>
      </c>
      <c r="C63" s="6"/>
      <c r="D63" s="5"/>
      <c r="E63" s="6"/>
      <c r="F63" s="83"/>
      <c r="G63" s="6"/>
      <c r="H63" s="6"/>
      <c r="I63" s="6"/>
      <c r="J63" s="6"/>
      <c r="K63" s="6"/>
      <c r="L63" s="83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7"/>
    </row>
    <row r="64" spans="2:34" ht="17.100000000000001" customHeight="1" x14ac:dyDescent="0.2">
      <c r="B64" s="4"/>
      <c r="C64" s="5"/>
      <c r="D64" s="5"/>
      <c r="E64" s="6"/>
      <c r="F64" s="83"/>
      <c r="G64" s="6"/>
      <c r="H64" s="6"/>
      <c r="I64" s="6"/>
      <c r="J64" s="6"/>
      <c r="K64" s="6"/>
      <c r="L64" s="83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spans="2:27" ht="17.100000000000001" customHeight="1" x14ac:dyDescent="0.2">
      <c r="B65" s="4"/>
      <c r="C65" s="5"/>
      <c r="D65" s="5"/>
      <c r="E65" s="6"/>
      <c r="F65" s="83"/>
      <c r="G65" s="6"/>
      <c r="H65" s="6"/>
      <c r="I65" s="6"/>
      <c r="J65" s="6"/>
      <c r="K65" s="6"/>
      <c r="L65" s="83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7"/>
    </row>
    <row r="66" spans="2:27" ht="17.100000000000001" customHeight="1" x14ac:dyDescent="0.2">
      <c r="B66" s="4"/>
      <c r="C66" s="5"/>
      <c r="D66" s="5"/>
      <c r="E66" s="6"/>
      <c r="F66" s="83"/>
      <c r="G66" s="6"/>
      <c r="H66" s="6"/>
      <c r="I66" s="6"/>
      <c r="J66" s="6"/>
      <c r="K66" s="6"/>
      <c r="L66" s="8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</row>
    <row r="67" spans="2:27" ht="17.100000000000001" customHeight="1" x14ac:dyDescent="0.2">
      <c r="B67" s="4"/>
      <c r="C67" s="5"/>
      <c r="D67" s="5"/>
      <c r="E67" s="6"/>
      <c r="F67" s="83"/>
      <c r="G67" s="6"/>
      <c r="H67" s="6"/>
      <c r="I67" s="6"/>
      <c r="J67" s="6"/>
      <c r="K67" s="6"/>
      <c r="L67" s="8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</row>
    <row r="68" spans="2:27" ht="17.100000000000001" customHeight="1" x14ac:dyDescent="0.2">
      <c r="B68" s="4"/>
      <c r="C68" s="5"/>
      <c r="D68" s="5"/>
      <c r="E68" s="6"/>
      <c r="F68" s="83"/>
      <c r="G68" s="6"/>
      <c r="H68" s="6"/>
      <c r="I68" s="6"/>
      <c r="J68" s="6"/>
      <c r="K68" s="6"/>
      <c r="L68" s="8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</row>
    <row r="69" spans="2:27" ht="17.100000000000001" customHeight="1" x14ac:dyDescent="0.2">
      <c r="B69" s="4"/>
      <c r="C69" s="5"/>
      <c r="D69" s="5"/>
      <c r="E69" s="6"/>
      <c r="F69" s="83"/>
      <c r="G69" s="6"/>
      <c r="H69" s="6"/>
      <c r="I69" s="6"/>
      <c r="J69" s="6"/>
      <c r="K69" s="6"/>
      <c r="L69" s="8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</row>
    <row r="70" spans="2:27" ht="17.100000000000001" customHeight="1" x14ac:dyDescent="0.2">
      <c r="B70" s="4"/>
      <c r="C70" s="5"/>
      <c r="D70" s="5"/>
      <c r="E70" s="6"/>
      <c r="F70" s="83"/>
      <c r="G70" s="6"/>
      <c r="H70" s="6"/>
      <c r="I70" s="6"/>
      <c r="J70" s="6"/>
      <c r="K70" s="6"/>
      <c r="L70" s="8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</row>
    <row r="71" spans="2:27" ht="17.100000000000001" customHeight="1" x14ac:dyDescent="0.2">
      <c r="B71" s="4"/>
      <c r="C71" s="5"/>
      <c r="D71" s="5"/>
      <c r="E71" s="6"/>
      <c r="F71" s="83"/>
      <c r="G71" s="6"/>
      <c r="H71" s="6"/>
      <c r="I71" s="6"/>
      <c r="J71" s="6"/>
      <c r="K71" s="6"/>
      <c r="L71" s="8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</row>
    <row r="72" spans="2:27" ht="17.100000000000001" customHeight="1" x14ac:dyDescent="0.2">
      <c r="B72" s="4"/>
      <c r="C72" s="5"/>
      <c r="D72" s="5"/>
      <c r="E72" s="6"/>
      <c r="F72" s="83"/>
      <c r="G72" s="6"/>
      <c r="H72" s="6"/>
      <c r="I72" s="6"/>
      <c r="J72" s="6"/>
      <c r="K72" s="6"/>
      <c r="L72" s="8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7"/>
    </row>
    <row r="73" spans="2:27" ht="17.100000000000001" customHeight="1" x14ac:dyDescent="0.2">
      <c r="B73" s="4"/>
      <c r="C73" s="5"/>
      <c r="D73" s="5"/>
      <c r="E73" s="6"/>
      <c r="F73" s="83"/>
      <c r="G73" s="6"/>
      <c r="H73" s="6"/>
      <c r="I73" s="6"/>
      <c r="J73" s="6"/>
      <c r="K73" s="6"/>
      <c r="L73" s="8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7"/>
    </row>
    <row r="74" spans="2:27" ht="17.100000000000001" customHeight="1" x14ac:dyDescent="0.2">
      <c r="B74" s="4"/>
      <c r="C74" s="5"/>
      <c r="D74" s="5"/>
      <c r="E74" s="6"/>
      <c r="F74" s="83"/>
      <c r="G74" s="6"/>
      <c r="H74" s="6"/>
      <c r="I74" s="6"/>
      <c r="J74" s="6"/>
      <c r="K74" s="6"/>
      <c r="L74" s="8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7"/>
    </row>
    <row r="75" spans="2:27" ht="17.100000000000001" customHeight="1" x14ac:dyDescent="0.2">
      <c r="B75" s="4"/>
      <c r="C75" s="5"/>
      <c r="D75" s="5"/>
      <c r="E75" s="6"/>
      <c r="F75" s="83"/>
      <c r="G75" s="6"/>
      <c r="H75" s="6"/>
      <c r="I75" s="6"/>
      <c r="J75" s="6"/>
      <c r="K75" s="6"/>
      <c r="L75" s="8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7"/>
    </row>
    <row r="76" spans="2:27" ht="17.100000000000001" customHeight="1" x14ac:dyDescent="0.2">
      <c r="B76" s="4"/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7"/>
    </row>
    <row r="77" spans="2:27" ht="17.100000000000001" customHeight="1" x14ac:dyDescent="0.2">
      <c r="B77" s="4" t="s">
        <v>69</v>
      </c>
      <c r="C77" s="5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7"/>
    </row>
    <row r="78" spans="2:27" ht="17.100000000000001" customHeight="1" x14ac:dyDescent="0.2">
      <c r="B78" s="4" t="s">
        <v>70</v>
      </c>
      <c r="C78" s="5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7"/>
    </row>
    <row r="79" spans="2:27" ht="17.100000000000001" customHeight="1" x14ac:dyDescent="0.2">
      <c r="B79" s="4"/>
      <c r="C79" s="5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7"/>
    </row>
    <row r="80" spans="2:27" ht="17.100000000000001" customHeight="1" x14ac:dyDescent="0.2">
      <c r="B80" s="4"/>
      <c r="C80" s="5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7"/>
    </row>
    <row r="81" spans="2:27" ht="17.100000000000001" customHeight="1" x14ac:dyDescent="0.2">
      <c r="B81" s="4"/>
      <c r="C81" s="5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7"/>
    </row>
    <row r="82" spans="2:27" ht="17.100000000000001" customHeight="1" x14ac:dyDescent="0.2">
      <c r="B82" s="4"/>
      <c r="C82" s="5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7"/>
    </row>
    <row r="83" spans="2:27" ht="17.100000000000001" customHeight="1" x14ac:dyDescent="0.2">
      <c r="B83" s="4"/>
      <c r="C83" s="5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</row>
    <row r="84" spans="2:27" ht="17.100000000000001" customHeight="1" x14ac:dyDescent="0.2">
      <c r="B84" s="4"/>
      <c r="C84" s="5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7"/>
    </row>
    <row r="85" spans="2:27" ht="17.100000000000001" customHeight="1" x14ac:dyDescent="0.2">
      <c r="B85" s="4"/>
      <c r="C85" s="5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7"/>
    </row>
    <row r="86" spans="2:27" ht="17.100000000000001" customHeight="1" x14ac:dyDescent="0.2">
      <c r="B86" s="4"/>
      <c r="C86" s="5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7"/>
    </row>
    <row r="87" spans="2:27" ht="17.100000000000001" customHeight="1" x14ac:dyDescent="0.2">
      <c r="B87" s="4"/>
      <c r="C87" s="5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7"/>
    </row>
    <row r="88" spans="2:27" ht="17.100000000000001" customHeight="1" x14ac:dyDescent="0.2">
      <c r="B88" s="4"/>
      <c r="C88" s="5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7"/>
    </row>
    <row r="89" spans="2:27" ht="17.100000000000001" customHeight="1" x14ac:dyDescent="0.2">
      <c r="B89" s="4"/>
      <c r="C89" s="5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7"/>
    </row>
    <row r="90" spans="2:27" ht="17.100000000000001" customHeight="1" x14ac:dyDescent="0.2">
      <c r="B90" s="4"/>
      <c r="C90" s="5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7"/>
    </row>
    <row r="91" spans="2:27" ht="17.100000000000001" customHeight="1" x14ac:dyDescent="0.2">
      <c r="B91" s="82" t="s">
        <v>71</v>
      </c>
      <c r="C91" s="5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7"/>
    </row>
    <row r="92" spans="2:27" ht="17.100000000000001" customHeight="1" x14ac:dyDescent="0.2">
      <c r="B92" s="82"/>
      <c r="C92" s="5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7"/>
    </row>
    <row r="93" spans="2:27" ht="17.100000000000001" customHeight="1" x14ac:dyDescent="0.2">
      <c r="B93" s="82"/>
      <c r="C93" s="5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7"/>
    </row>
    <row r="94" spans="2:27" ht="17.100000000000001" customHeight="1" x14ac:dyDescent="0.2">
      <c r="B94" s="82"/>
      <c r="C94" s="5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7"/>
    </row>
    <row r="95" spans="2:27" ht="17.100000000000001" customHeight="1" x14ac:dyDescent="0.2">
      <c r="B95" s="82"/>
      <c r="C95" s="5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7"/>
    </row>
    <row r="96" spans="2:27" ht="17.100000000000001" customHeight="1" x14ac:dyDescent="0.2">
      <c r="B96" s="82"/>
      <c r="C96" s="5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7"/>
    </row>
    <row r="97" spans="2:27" ht="17.100000000000001" customHeight="1" x14ac:dyDescent="0.2">
      <c r="B97" s="82"/>
      <c r="C97" s="5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7"/>
    </row>
    <row r="98" spans="2:27" ht="17.100000000000001" customHeight="1" x14ac:dyDescent="0.2">
      <c r="B98" s="82"/>
      <c r="C98" s="5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7"/>
    </row>
    <row r="99" spans="2:27" ht="17.100000000000001" customHeight="1" x14ac:dyDescent="0.2">
      <c r="B99" s="82"/>
      <c r="C99" s="5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7"/>
    </row>
    <row r="100" spans="2:27" ht="17.100000000000001" customHeight="1" x14ac:dyDescent="0.2">
      <c r="B100" s="82"/>
      <c r="C100" s="5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/>
    </row>
    <row r="101" spans="2:27" ht="17.100000000000001" customHeight="1" x14ac:dyDescent="0.2">
      <c r="B101" s="82"/>
      <c r="C101" s="5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/>
    </row>
    <row r="102" spans="2:27" ht="17.100000000000001" customHeight="1" x14ac:dyDescent="0.2">
      <c r="B102" s="82"/>
      <c r="C102" s="5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/>
    </row>
    <row r="103" spans="2:27" ht="17.100000000000001" customHeight="1" x14ac:dyDescent="0.2">
      <c r="B103" s="4"/>
      <c r="C103" s="5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/>
    </row>
    <row r="104" spans="2:27" ht="17.100000000000001" customHeight="1" x14ac:dyDescent="0.2">
      <c r="B104" s="133" t="s">
        <v>72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2"/>
    </row>
    <row r="105" spans="2:27" ht="17.100000000000001" customHeight="1" x14ac:dyDescent="0.2">
      <c r="B105" s="85"/>
      <c r="C105" s="5"/>
      <c r="D105" s="5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7"/>
    </row>
    <row r="106" spans="2:27" ht="17.100000000000001" customHeight="1" x14ac:dyDescent="0.2">
      <c r="B106" s="87" t="s">
        <v>73</v>
      </c>
      <c r="C106" s="5"/>
      <c r="D106" s="5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7"/>
    </row>
    <row r="107" spans="2:27" ht="17.100000000000001" customHeight="1" x14ac:dyDescent="0.2">
      <c r="B107" s="82" t="s">
        <v>74</v>
      </c>
      <c r="C107" s="5"/>
      <c r="D107" s="5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7"/>
    </row>
    <row r="108" spans="2:27" ht="17.100000000000001" customHeight="1" x14ac:dyDescent="0.2">
      <c r="B108" s="4" t="s">
        <v>75</v>
      </c>
      <c r="C108" s="5"/>
      <c r="D108" s="5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7"/>
    </row>
    <row r="109" spans="2:27" ht="17.100000000000001" customHeight="1" x14ac:dyDescent="0.2">
      <c r="B109" s="4" t="s">
        <v>76</v>
      </c>
      <c r="C109" s="5"/>
      <c r="D109" s="5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7"/>
    </row>
    <row r="110" spans="2:27" ht="17.100000000000001" customHeight="1" x14ac:dyDescent="0.2">
      <c r="B110" s="82" t="s">
        <v>77</v>
      </c>
      <c r="C110" s="5"/>
      <c r="D110" s="5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7"/>
    </row>
    <row r="111" spans="2:27" ht="17.100000000000001" customHeight="1" x14ac:dyDescent="0.2">
      <c r="B111" s="4" t="s">
        <v>78</v>
      </c>
      <c r="C111" s="5"/>
      <c r="D111" s="5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7"/>
    </row>
    <row r="112" spans="2:27" ht="17.100000000000001" customHeight="1" x14ac:dyDescent="0.2">
      <c r="B112" s="87" t="s">
        <v>79</v>
      </c>
      <c r="C112" s="5"/>
      <c r="D112" s="5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7"/>
    </row>
    <row r="113" spans="2:38" s="6" customFormat="1" ht="17.100000000000001" customHeight="1" x14ac:dyDescent="0.2">
      <c r="B113" s="5"/>
      <c r="C113" s="5"/>
      <c r="D113" s="5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7"/>
      <c r="AD113" s="88"/>
      <c r="AE113" s="88"/>
      <c r="AF113" s="88"/>
      <c r="AG113" s="88"/>
      <c r="AH113" s="88"/>
      <c r="AI113" s="88"/>
      <c r="AJ113" s="88"/>
      <c r="AK113" s="88"/>
      <c r="AL113" s="88"/>
    </row>
    <row r="114" spans="2:38" ht="17.100000000000001" customHeight="1" x14ac:dyDescent="0.2">
      <c r="B114" s="133" t="s">
        <v>80</v>
      </c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2"/>
    </row>
    <row r="115" spans="2:38" s="92" customFormat="1" ht="17.100000000000001" customHeight="1" x14ac:dyDescent="0.2">
      <c r="B115" s="89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1"/>
    </row>
    <row r="116" spans="2:38" s="92" customFormat="1" ht="17.100000000000001" customHeight="1" x14ac:dyDescent="0.2">
      <c r="B116" s="93" t="s">
        <v>81</v>
      </c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1"/>
    </row>
    <row r="117" spans="2:38" s="92" customFormat="1" ht="17.100000000000001" customHeight="1" x14ac:dyDescent="0.2">
      <c r="B117" s="94" t="s">
        <v>82</v>
      </c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1"/>
    </row>
    <row r="118" spans="2:38" s="92" customFormat="1" ht="17.100000000000001" customHeight="1" x14ac:dyDescent="0.2">
      <c r="B118" s="4" t="s">
        <v>83</v>
      </c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1"/>
    </row>
    <row r="119" spans="2:38" s="92" customFormat="1" ht="17.100000000000001" customHeight="1" x14ac:dyDescent="0.2">
      <c r="B119" s="93" t="s">
        <v>84</v>
      </c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1"/>
    </row>
    <row r="120" spans="2:38" ht="17.100000000000001" customHeight="1" x14ac:dyDescent="0.2">
      <c r="B120" s="93" t="s">
        <v>85</v>
      </c>
      <c r="C120" s="79"/>
      <c r="D120" s="79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1"/>
    </row>
    <row r="121" spans="2:38" ht="17.100000000000001" customHeight="1" x14ac:dyDescent="0.2">
      <c r="B121" s="4" t="s">
        <v>86</v>
      </c>
      <c r="C121" s="79"/>
      <c r="D121" s="79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1"/>
    </row>
    <row r="122" spans="2:38" ht="17.100000000000001" customHeight="1" x14ac:dyDescent="0.2">
      <c r="B122" s="82" t="s">
        <v>87</v>
      </c>
      <c r="C122" s="79"/>
      <c r="D122" s="79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1"/>
    </row>
    <row r="123" spans="2:38" ht="17.100000000000001" customHeight="1" x14ac:dyDescent="0.2">
      <c r="B123" s="93"/>
      <c r="C123" s="79"/>
      <c r="D123" s="79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1"/>
    </row>
    <row r="124" spans="2:38" ht="17.100000000000001" customHeight="1" x14ac:dyDescent="0.2">
      <c r="B124" s="133" t="s">
        <v>88</v>
      </c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2"/>
    </row>
    <row r="125" spans="2:38" s="6" customFormat="1" ht="17.100000000000001" customHeight="1" x14ac:dyDescent="0.2">
      <c r="B125" s="4"/>
      <c r="C125" s="79"/>
      <c r="D125" s="79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1"/>
    </row>
    <row r="126" spans="2:38" s="6" customFormat="1" ht="17.100000000000001" customHeight="1" x14ac:dyDescent="0.2">
      <c r="B126" s="82" t="s">
        <v>89</v>
      </c>
      <c r="C126" s="79"/>
      <c r="D126" s="79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1"/>
    </row>
    <row r="127" spans="2:38" s="6" customFormat="1" ht="17.100000000000001" customHeight="1" x14ac:dyDescent="0.2">
      <c r="B127" s="4" t="s">
        <v>90</v>
      </c>
      <c r="C127" s="79"/>
      <c r="D127" s="79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1"/>
    </row>
    <row r="128" spans="2:38" s="6" customFormat="1" ht="17.100000000000001" customHeight="1" x14ac:dyDescent="0.2">
      <c r="B128" s="4" t="s">
        <v>91</v>
      </c>
      <c r="C128" s="79"/>
      <c r="D128" s="79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1"/>
    </row>
    <row r="129" spans="2:27" s="6" customFormat="1" ht="17.100000000000001" customHeight="1" x14ac:dyDescent="0.2">
      <c r="B129" s="4" t="s">
        <v>92</v>
      </c>
      <c r="C129" s="79"/>
      <c r="D129" s="79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1"/>
    </row>
    <row r="130" spans="2:27" s="22" customFormat="1" ht="17.100000000000001" customHeight="1" x14ac:dyDescent="0.2">
      <c r="B130" s="95"/>
      <c r="C130" s="96"/>
      <c r="D130" s="96"/>
      <c r="E130" s="97"/>
      <c r="F130" s="98"/>
      <c r="G130" s="98"/>
      <c r="H130" s="98"/>
      <c r="I130" s="98"/>
      <c r="AA130" s="99"/>
    </row>
    <row r="131" spans="2:27" ht="17.100000000000001" customHeight="1" x14ac:dyDescent="0.2">
      <c r="B131" s="133" t="s">
        <v>93</v>
      </c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2"/>
    </row>
    <row r="132" spans="2:27" ht="17.100000000000001" customHeight="1" x14ac:dyDescent="0.2">
      <c r="B132" s="95"/>
      <c r="C132" s="90"/>
      <c r="D132" s="9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1"/>
    </row>
    <row r="133" spans="2:27" ht="17.100000000000001" customHeight="1" x14ac:dyDescent="0.2">
      <c r="B133" s="4" t="s">
        <v>94</v>
      </c>
      <c r="C133" s="90"/>
      <c r="D133" s="9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1"/>
    </row>
    <row r="134" spans="2:27" ht="17.100000000000001" customHeight="1" x14ac:dyDescent="0.2">
      <c r="B134" s="4" t="s">
        <v>95</v>
      </c>
      <c r="C134" s="90"/>
      <c r="D134" s="9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1"/>
    </row>
    <row r="135" spans="2:27" ht="17.100000000000001" customHeight="1" x14ac:dyDescent="0.2">
      <c r="B135" s="4" t="s">
        <v>96</v>
      </c>
      <c r="C135" s="90"/>
      <c r="D135" s="9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1"/>
    </row>
    <row r="136" spans="2:27" ht="17.100000000000001" customHeight="1" x14ac:dyDescent="0.2">
      <c r="B136" s="89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1"/>
    </row>
    <row r="137" spans="2:27" ht="17.100000000000001" customHeight="1" x14ac:dyDescent="0.2">
      <c r="B137" s="133" t="s">
        <v>97</v>
      </c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2"/>
    </row>
    <row r="138" spans="2:27" ht="17.100000000000001" customHeight="1" x14ac:dyDescent="0.2">
      <c r="B138" s="4"/>
      <c r="C138" s="79"/>
      <c r="D138" s="79"/>
      <c r="E138" s="134"/>
      <c r="F138" s="134"/>
      <c r="G138" s="134"/>
      <c r="H138" s="102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7"/>
    </row>
    <row r="139" spans="2:27" ht="17.100000000000001" customHeight="1" x14ac:dyDescent="0.2">
      <c r="B139" s="82" t="s">
        <v>98</v>
      </c>
      <c r="C139" s="79"/>
      <c r="D139" s="79"/>
      <c r="E139" s="102"/>
      <c r="F139" s="102"/>
      <c r="G139" s="102"/>
      <c r="H139" s="102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7"/>
    </row>
    <row r="140" spans="2:27" ht="17.100000000000001" customHeight="1" x14ac:dyDescent="0.2">
      <c r="B140" s="82" t="s">
        <v>99</v>
      </c>
      <c r="C140" s="79"/>
      <c r="D140" s="79"/>
      <c r="E140" s="102"/>
      <c r="F140" s="102"/>
      <c r="G140" s="102"/>
      <c r="H140" s="102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7"/>
    </row>
    <row r="141" spans="2:27" ht="17.100000000000001" customHeight="1" x14ac:dyDescent="0.2">
      <c r="B141" s="103" t="s">
        <v>100</v>
      </c>
      <c r="C141" s="79"/>
      <c r="D141" s="79"/>
      <c r="E141" s="102"/>
      <c r="F141" s="102"/>
      <c r="G141" s="102"/>
      <c r="H141" s="102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7"/>
    </row>
    <row r="142" spans="2:27" ht="17.100000000000001" customHeight="1" x14ac:dyDescent="0.2">
      <c r="B142" s="82" t="s">
        <v>101</v>
      </c>
      <c r="C142" s="79"/>
      <c r="D142" s="79"/>
      <c r="E142" s="102"/>
      <c r="F142" s="102"/>
      <c r="G142" s="102"/>
      <c r="H142" s="102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7"/>
    </row>
    <row r="143" spans="2:27" ht="17.100000000000001" customHeight="1" x14ac:dyDescent="0.2">
      <c r="B143" s="82" t="s">
        <v>102</v>
      </c>
      <c r="C143" s="79"/>
      <c r="D143" s="79"/>
      <c r="E143" s="102"/>
      <c r="F143" s="102"/>
      <c r="G143" s="102"/>
      <c r="H143" s="102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7"/>
    </row>
    <row r="144" spans="2:27" ht="17.100000000000001" customHeight="1" x14ac:dyDescent="0.2">
      <c r="B144" s="82" t="s">
        <v>103</v>
      </c>
      <c r="C144" s="79"/>
      <c r="D144" s="79"/>
      <c r="E144" s="102"/>
      <c r="F144" s="102"/>
      <c r="G144" s="102"/>
      <c r="H144" s="102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7"/>
    </row>
    <row r="145" spans="2:27" ht="17.100000000000001" customHeight="1" x14ac:dyDescent="0.2">
      <c r="B145" s="103" t="s">
        <v>104</v>
      </c>
      <c r="C145" s="79"/>
      <c r="D145" s="79"/>
      <c r="E145" s="102"/>
      <c r="F145" s="102"/>
      <c r="G145" s="102"/>
      <c r="H145" s="102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7"/>
    </row>
    <row r="146" spans="2:27" ht="17.100000000000001" customHeight="1" x14ac:dyDescent="0.2">
      <c r="B146" s="104" t="s">
        <v>105</v>
      </c>
      <c r="C146" s="79"/>
      <c r="D146" s="79"/>
      <c r="E146" s="102"/>
      <c r="F146" s="102"/>
      <c r="G146" s="102"/>
      <c r="H146" s="102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7"/>
    </row>
    <row r="147" spans="2:27" ht="17.100000000000001" customHeight="1" x14ac:dyDescent="0.2">
      <c r="B147" s="104" t="s">
        <v>106</v>
      </c>
      <c r="C147" s="79"/>
      <c r="D147" s="79"/>
      <c r="E147" s="102"/>
      <c r="F147" s="102"/>
      <c r="G147" s="102"/>
      <c r="H147" s="102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7"/>
    </row>
    <row r="148" spans="2:27" ht="17.100000000000001" customHeight="1" x14ac:dyDescent="0.2">
      <c r="B148" s="6"/>
      <c r="C148" s="79"/>
      <c r="D148" s="79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7"/>
    </row>
    <row r="149" spans="2:27" ht="17.100000000000001" customHeight="1" x14ac:dyDescent="0.2">
      <c r="B149" s="131" t="s">
        <v>107</v>
      </c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2"/>
    </row>
    <row r="150" spans="2:27" s="6" customFormat="1" ht="16.5" customHeight="1" x14ac:dyDescent="0.2">
      <c r="C150" s="79"/>
      <c r="D150" s="79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7"/>
    </row>
    <row r="151" spans="2:27" s="6" customFormat="1" ht="17.100000000000001" customHeight="1" x14ac:dyDescent="0.2">
      <c r="B151" s="105"/>
      <c r="C151" s="106"/>
      <c r="D151" s="107" t="s">
        <v>108</v>
      </c>
      <c r="E151" s="108" t="s">
        <v>109</v>
      </c>
      <c r="F151" s="109" t="s">
        <v>110</v>
      </c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AA151" s="7"/>
    </row>
    <row r="152" spans="2:27" s="6" customFormat="1" ht="17.100000000000001" customHeight="1" x14ac:dyDescent="0.2">
      <c r="B152" s="110" t="s">
        <v>111</v>
      </c>
      <c r="C152" s="111" t="s">
        <v>112</v>
      </c>
      <c r="D152" s="112">
        <v>9.16</v>
      </c>
      <c r="E152" s="113">
        <v>1.68</v>
      </c>
      <c r="F152" s="114">
        <v>3.8800000000000001E-2</v>
      </c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AA152" s="7"/>
    </row>
    <row r="153" spans="2:27" s="6" customFormat="1" ht="17.100000000000001" customHeight="1" x14ac:dyDescent="0.2">
      <c r="C153" s="79"/>
      <c r="D153" s="79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7"/>
    </row>
    <row r="154" spans="2:27" s="6" customFormat="1" ht="17.100000000000001" customHeight="1" x14ac:dyDescent="0.2">
      <c r="B154" s="104" t="s">
        <v>113</v>
      </c>
      <c r="C154" s="79"/>
      <c r="D154" s="79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7"/>
    </row>
    <row r="155" spans="2:27" s="6" customFormat="1" ht="17.100000000000001" customHeight="1" x14ac:dyDescent="0.2">
      <c r="B155" s="84" t="s">
        <v>114</v>
      </c>
      <c r="C155" s="79"/>
      <c r="D155" s="79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7"/>
    </row>
    <row r="156" spans="2:27" s="6" customFormat="1" ht="17.100000000000001" customHeight="1" x14ac:dyDescent="0.2">
      <c r="B156" s="84" t="s">
        <v>115</v>
      </c>
      <c r="C156" s="79"/>
      <c r="D156" s="79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7"/>
    </row>
    <row r="157" spans="2:27" s="6" customFormat="1" ht="17.100000000000001" customHeight="1" x14ac:dyDescent="0.2">
      <c r="C157" s="79"/>
      <c r="D157" s="79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7"/>
    </row>
    <row r="158" spans="2:27" s="6" customFormat="1" ht="17.100000000000001" customHeight="1" x14ac:dyDescent="0.2">
      <c r="B158" s="131" t="s">
        <v>116</v>
      </c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2"/>
    </row>
    <row r="159" spans="2:27" s="6" customFormat="1" ht="17.100000000000001" customHeight="1" x14ac:dyDescent="0.2">
      <c r="C159" s="79"/>
      <c r="D159" s="115">
        <v>42193</v>
      </c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7"/>
    </row>
    <row r="160" spans="2:27" s="6" customFormat="1" ht="17.100000000000001" customHeight="1" x14ac:dyDescent="0.2">
      <c r="B160" s="105"/>
      <c r="C160" s="106"/>
      <c r="D160" s="116" t="s">
        <v>117</v>
      </c>
      <c r="E160" s="109" t="s">
        <v>118</v>
      </c>
      <c r="F160" s="109" t="s">
        <v>119</v>
      </c>
      <c r="G160" s="117" t="s">
        <v>120</v>
      </c>
      <c r="H160" s="109" t="s">
        <v>121</v>
      </c>
      <c r="I160" s="109" t="s">
        <v>122</v>
      </c>
      <c r="J160" s="109" t="s">
        <v>123</v>
      </c>
      <c r="K160" s="117" t="s">
        <v>124</v>
      </c>
      <c r="L160" s="118" t="s">
        <v>125</v>
      </c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7"/>
    </row>
    <row r="161" spans="2:27" s="6" customFormat="1" ht="17.100000000000001" customHeight="1" x14ac:dyDescent="0.2">
      <c r="B161" s="110" t="s">
        <v>126</v>
      </c>
      <c r="C161" s="111" t="s">
        <v>127</v>
      </c>
      <c r="D161" s="112">
        <v>3.04</v>
      </c>
      <c r="E161" s="119">
        <v>15659.78</v>
      </c>
      <c r="F161" s="120">
        <f>D161*E161/100</f>
        <v>476.05731200000002</v>
      </c>
      <c r="G161" s="121">
        <f>1260405.3/10000</f>
        <v>126.04053</v>
      </c>
      <c r="H161" s="120">
        <f>F161/G161</f>
        <v>3.7770176942289915</v>
      </c>
      <c r="I161" s="121">
        <f>5111979.1/10000</f>
        <v>511.19790999999998</v>
      </c>
      <c r="J161" s="120">
        <f>F161/I161</f>
        <v>0.93125833006633385</v>
      </c>
      <c r="K161" s="80">
        <v>0.43</v>
      </c>
      <c r="L161" s="122">
        <f>K161/D161</f>
        <v>0.14144736842105263</v>
      </c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7"/>
    </row>
    <row r="162" spans="2:27" s="6" customFormat="1" ht="17.100000000000001" customHeight="1" x14ac:dyDescent="0.2">
      <c r="C162" s="79"/>
      <c r="D162" s="79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7"/>
    </row>
    <row r="163" spans="2:27" s="6" customFormat="1" ht="17.100000000000001" customHeight="1" x14ac:dyDescent="0.2">
      <c r="B163" s="131" t="s">
        <v>128</v>
      </c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2"/>
    </row>
    <row r="164" spans="2:27" s="6" customFormat="1" ht="17.100000000000001" customHeight="1" x14ac:dyDescent="0.2">
      <c r="C164" s="79"/>
      <c r="D164" s="79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7"/>
    </row>
    <row r="165" spans="2:27" s="6" customFormat="1" ht="17.100000000000001" customHeight="1" x14ac:dyDescent="0.2">
      <c r="B165" s="6" t="s">
        <v>129</v>
      </c>
      <c r="C165" s="79"/>
      <c r="D165" s="79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7"/>
    </row>
    <row r="166" spans="2:27" s="6" customFormat="1" ht="17.100000000000001" customHeight="1" x14ac:dyDescent="0.2">
      <c r="B166" s="123" t="s">
        <v>130</v>
      </c>
      <c r="C166" s="79"/>
      <c r="D166" s="79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7"/>
    </row>
    <row r="167" spans="2:27" s="6" customFormat="1" ht="17.100000000000001" customHeight="1" x14ac:dyDescent="0.2">
      <c r="B167" s="123" t="s">
        <v>131</v>
      </c>
      <c r="C167" s="79"/>
      <c r="D167" s="79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7"/>
    </row>
    <row r="168" spans="2:27" s="6" customFormat="1" ht="17.100000000000001" customHeight="1" x14ac:dyDescent="0.2">
      <c r="B168" s="123" t="s">
        <v>132</v>
      </c>
      <c r="C168" s="79"/>
      <c r="D168" s="79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7"/>
    </row>
    <row r="169" spans="2:27" s="6" customFormat="1" ht="17.100000000000001" customHeight="1" x14ac:dyDescent="0.2">
      <c r="B169" s="123"/>
      <c r="C169" s="79"/>
      <c r="D169" s="79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7"/>
    </row>
    <row r="170" spans="2:27" s="6" customFormat="1" ht="17.100000000000001" customHeight="1" x14ac:dyDescent="0.2">
      <c r="B170" s="131" t="s">
        <v>133</v>
      </c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2"/>
    </row>
    <row r="171" spans="2:27" s="6" customFormat="1" ht="17.100000000000001" customHeight="1" x14ac:dyDescent="0.2">
      <c r="B171" s="123"/>
      <c r="C171" s="79"/>
      <c r="D171" s="79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7"/>
    </row>
    <row r="172" spans="2:27" s="6" customFormat="1" ht="17.100000000000001" customHeight="1" x14ac:dyDescent="0.2">
      <c r="B172" s="124" t="s">
        <v>134</v>
      </c>
      <c r="C172" s="79"/>
      <c r="D172" s="79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7"/>
    </row>
    <row r="173" spans="2:27" s="6" customFormat="1" ht="17.100000000000001" customHeight="1" x14ac:dyDescent="0.2">
      <c r="B173" s="123" t="s">
        <v>135</v>
      </c>
      <c r="C173" s="79"/>
      <c r="D173" s="79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7"/>
    </row>
    <row r="174" spans="2:27" s="6" customFormat="1" ht="17.100000000000001" customHeight="1" x14ac:dyDescent="0.2">
      <c r="B174" s="123" t="s">
        <v>136</v>
      </c>
      <c r="C174" s="79"/>
      <c r="D174" s="79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7"/>
    </row>
    <row r="175" spans="2:27" s="6" customFormat="1" ht="17.100000000000001" customHeight="1" x14ac:dyDescent="0.2">
      <c r="B175" s="123" t="s">
        <v>137</v>
      </c>
      <c r="C175" s="79"/>
      <c r="D175" s="79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7"/>
    </row>
    <row r="176" spans="2:27" s="6" customFormat="1" ht="17.100000000000001" customHeight="1" x14ac:dyDescent="0.2">
      <c r="B176" s="123" t="s">
        <v>138</v>
      </c>
      <c r="C176" s="79"/>
      <c r="D176" s="79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7"/>
    </row>
    <row r="177" spans="1:41" s="6" customFormat="1" ht="17.100000000000001" customHeight="1" x14ac:dyDescent="0.2">
      <c r="B177" s="123" t="s">
        <v>139</v>
      </c>
      <c r="C177" s="79"/>
      <c r="D177" s="79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7"/>
    </row>
    <row r="178" spans="1:41" s="6" customFormat="1" ht="17.100000000000001" customHeight="1" x14ac:dyDescent="0.2">
      <c r="B178" s="123"/>
      <c r="C178" s="79"/>
      <c r="D178" s="79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7"/>
    </row>
    <row r="179" spans="1:41" s="6" customFormat="1" ht="17.100000000000001" customHeight="1" x14ac:dyDescent="0.2">
      <c r="B179" s="124" t="s">
        <v>140</v>
      </c>
      <c r="C179" s="79"/>
      <c r="D179" s="79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7"/>
    </row>
    <row r="180" spans="1:41" s="6" customFormat="1" ht="17.100000000000001" customHeight="1" x14ac:dyDescent="0.2">
      <c r="A180" s="123"/>
      <c r="B180" s="123" t="s">
        <v>141</v>
      </c>
      <c r="C180" s="79"/>
      <c r="D180" s="79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7"/>
    </row>
    <row r="181" spans="1:41" s="6" customFormat="1" ht="17.100000000000001" customHeight="1" x14ac:dyDescent="0.2">
      <c r="A181" s="123"/>
      <c r="B181" s="123" t="s">
        <v>142</v>
      </c>
      <c r="C181" s="79"/>
      <c r="D181" s="79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7"/>
    </row>
    <row r="182" spans="1:41" s="6" customFormat="1" ht="17.100000000000001" customHeight="1" x14ac:dyDescent="0.2">
      <c r="B182" s="123" t="s">
        <v>143</v>
      </c>
      <c r="C182" s="79"/>
      <c r="D182" s="79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7"/>
    </row>
    <row r="183" spans="1:41" s="6" customFormat="1" ht="17.100000000000001" customHeight="1" x14ac:dyDescent="0.2">
      <c r="B183" s="123" t="s">
        <v>144</v>
      </c>
      <c r="C183" s="79"/>
      <c r="D183" s="79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7"/>
    </row>
    <row r="184" spans="1:41" s="6" customFormat="1" ht="17.100000000000001" customHeight="1" x14ac:dyDescent="0.2">
      <c r="B184" s="123"/>
      <c r="C184" s="79"/>
      <c r="D184" s="79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7"/>
    </row>
    <row r="185" spans="1:41" s="6" customFormat="1" ht="17.100000000000001" customHeight="1" x14ac:dyDescent="0.2">
      <c r="B185" s="123"/>
      <c r="C185" s="79"/>
      <c r="D185" s="79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7"/>
    </row>
    <row r="186" spans="1:41" s="6" customFormat="1" ht="17.100000000000001" customHeight="1" x14ac:dyDescent="0.2">
      <c r="B186" s="125"/>
      <c r="C186" s="79"/>
      <c r="D186" s="79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7"/>
    </row>
    <row r="187" spans="1:41" ht="17.100000000000001" customHeight="1" x14ac:dyDescent="0.2">
      <c r="B187" s="126"/>
      <c r="C187" s="127"/>
      <c r="D187" s="127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9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7"/>
    </row>
    <row r="188" spans="1:41" ht="15" customHeight="1" x14ac:dyDescent="0.2"/>
    <row r="193" spans="21:21" x14ac:dyDescent="0.2">
      <c r="U193" s="130" t="e">
        <f>L193/L192-1</f>
        <v>#DIV/0!</v>
      </c>
    </row>
    <row r="194" spans="21:21" x14ac:dyDescent="0.2">
      <c r="U194" s="130" t="e">
        <f>(L194/L192-1)^1/2</f>
        <v>#DIV/0!</v>
      </c>
    </row>
  </sheetData>
  <mergeCells count="13">
    <mergeCell ref="B124:AA124"/>
    <mergeCell ref="B5:AA5"/>
    <mergeCell ref="B49:AA49"/>
    <mergeCell ref="B59:AA59"/>
    <mergeCell ref="B104:AA104"/>
    <mergeCell ref="B114:AA114"/>
    <mergeCell ref="B170:AA170"/>
    <mergeCell ref="B131:AA131"/>
    <mergeCell ref="B137:AA137"/>
    <mergeCell ref="E138:G138"/>
    <mergeCell ref="B149:AA149"/>
    <mergeCell ref="B158:AA158"/>
    <mergeCell ref="B163:AA163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2018-05-28T03:48:38Z</dcterms:created>
  <dcterms:modified xsi:type="dcterms:W3CDTF">2018-05-28T03:53:37Z</dcterms:modified>
</cp:coreProperties>
</file>