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updateLinks="never"/>
  <mc:AlternateContent xmlns:mc="http://schemas.openxmlformats.org/markup-compatibility/2006">
    <mc:Choice Requires="x15">
      <x15ac:absPath xmlns:x15ac="http://schemas.microsoft.com/office/spreadsheetml/2010/11/ac" url="/Volumes/资料盘/电子书/股票投资/公众号资料/骑行夜幕的统计客/2018春训营/任务2：博彩-重资产娱乐业（美股+港股）/"/>
    </mc:Choice>
  </mc:AlternateContent>
  <bookViews>
    <workbookView xWindow="300" yWindow="880" windowWidth="25020" windowHeight="13760"/>
  </bookViews>
  <sheets>
    <sheet name="Sheet1" sheetId="1" r:id="rId1"/>
    <sheet name="工作表4" sheetId="5" r:id="rId2"/>
    <sheet name="工作表3" sheetId="4" r:id="rId3"/>
    <sheet name="工作表1" sheetId="2" r:id="rId4"/>
    <sheet name="工作表2" sheetId="3" r:id="rId5"/>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J7" i="4" l="1"/>
  <c r="N8" i="4"/>
  <c r="M8" i="4"/>
  <c r="L8" i="4"/>
  <c r="K8" i="4"/>
  <c r="J8" i="4"/>
  <c r="I8" i="4"/>
  <c r="H8" i="4"/>
  <c r="G8" i="4"/>
  <c r="F8" i="4"/>
  <c r="E8" i="4"/>
  <c r="D8" i="4"/>
  <c r="C8" i="4"/>
  <c r="B8" i="4"/>
  <c r="N7" i="4"/>
  <c r="M7" i="4"/>
  <c r="L7" i="4"/>
  <c r="K7" i="4"/>
  <c r="I7" i="4"/>
  <c r="H7" i="4"/>
  <c r="G7" i="4"/>
  <c r="F7" i="4"/>
  <c r="E7" i="4"/>
  <c r="D7" i="4"/>
  <c r="C7" i="4"/>
  <c r="B7" i="4"/>
  <c r="N4" i="4"/>
  <c r="M4" i="4"/>
  <c r="L4" i="4"/>
  <c r="K4" i="4"/>
  <c r="J4" i="4"/>
  <c r="I4" i="4"/>
  <c r="H4" i="4"/>
  <c r="G4" i="4"/>
  <c r="F4" i="4"/>
  <c r="E4" i="4"/>
  <c r="D4" i="4"/>
  <c r="C4" i="4"/>
  <c r="B4" i="4"/>
  <c r="D215" i="1"/>
  <c r="D213" i="1"/>
  <c r="D216" i="1"/>
  <c r="C215" i="1"/>
  <c r="C213" i="1"/>
  <c r="C216" i="1"/>
  <c r="F27" i="2"/>
  <c r="F26" i="2"/>
  <c r="G23" i="2"/>
  <c r="G22" i="2"/>
  <c r="G21" i="2"/>
  <c r="D22" i="2"/>
  <c r="C29" i="2"/>
  <c r="E21" i="2"/>
  <c r="D21" i="2"/>
  <c r="E19" i="2"/>
  <c r="C19" i="2"/>
  <c r="E18" i="2"/>
  <c r="C18" i="2"/>
  <c r="J61" i="1"/>
  <c r="D18" i="2"/>
  <c r="D13" i="2"/>
  <c r="E3" i="2"/>
  <c r="D3" i="2"/>
  <c r="D2" i="2"/>
  <c r="I54" i="1"/>
  <c r="J53" i="1"/>
</calcChain>
</file>

<file path=xl/sharedStrings.xml><?xml version="1.0" encoding="utf-8"?>
<sst xmlns="http://schemas.openxmlformats.org/spreadsheetml/2006/main" count="229" uniqueCount="215">
  <si>
    <r>
      <rPr>
        <sz val="10"/>
        <color theme="1"/>
        <rFont val="宋体"/>
        <family val="3"/>
        <charset val="134"/>
      </rPr>
      <t>【通关题】</t>
    </r>
    <phoneticPr fontId="3" type="noConversion"/>
  </si>
  <si>
    <t>【附加题】</t>
    <phoneticPr fontId="3" type="noConversion"/>
  </si>
  <si>
    <t xml:space="preserve">   a. 经济周期</t>
    <phoneticPr fontId="3" type="noConversion"/>
  </si>
  <si>
    <t xml:space="preserve">   b. 政府的行业政策</t>
    <phoneticPr fontId="3" type="noConversion"/>
  </si>
  <si>
    <t xml:space="preserve">   c. 竞争</t>
    <phoneticPr fontId="3" type="noConversion"/>
  </si>
  <si>
    <t xml:space="preserve">   d. 产业升级</t>
    <phoneticPr fontId="3" type="noConversion"/>
  </si>
  <si>
    <t xml:space="preserve">   e. 反腐等政治因素</t>
    <phoneticPr fontId="3" type="noConversion"/>
  </si>
  <si>
    <t xml:space="preserve">   f. 战乱</t>
    <phoneticPr fontId="3" type="noConversion"/>
  </si>
  <si>
    <t xml:space="preserve">   a. 计算银河娱乐(27.HK)借壳上市后至今的收益率和年化收益率</t>
    <phoneticPr fontId="3" type="noConversion"/>
  </si>
  <si>
    <t xml:space="preserve">   b. 计算银河娱乐借壳上市后至2008年股价最低点时的收益率</t>
    <phoneticPr fontId="3" type="noConversion"/>
  </si>
  <si>
    <t xml:space="preserve">   c. 计算银河娱乐2008年股价最低点时的市值、PE和PB</t>
    <phoneticPr fontId="3" type="noConversion"/>
  </si>
  <si>
    <t xml:space="preserve">   d. 计算银河娱乐2008年股价最低点至此后2014年年最高点时的收益率</t>
    <phoneticPr fontId="3" type="noConversion"/>
  </si>
  <si>
    <t xml:space="preserve">   e. 计算银河娱乐2014年股价最高点时的市值、PE和PB</t>
    <phoneticPr fontId="3" type="noConversion"/>
  </si>
  <si>
    <t xml:space="preserve">   f. 计算金沙中国IPO上市后至今的收益率和年化收益率</t>
    <phoneticPr fontId="3" type="noConversion"/>
  </si>
  <si>
    <t xml:space="preserve">   g. 计算金沙中国按IPO发行价计算的市值、PE和PB</t>
    <phoneticPr fontId="3" type="noConversion"/>
  </si>
  <si>
    <t xml:space="preserve">   h. 计算金沙中国IPO上市后至2014年最高点时的收益率</t>
    <phoneticPr fontId="3" type="noConversion"/>
  </si>
  <si>
    <t xml:space="preserve">   i. 计算金沙中国2014年股价最高点时的市值、PE和PB</t>
    <phoneticPr fontId="3" type="noConversion"/>
  </si>
  <si>
    <t>8. 博彩业提升收入主要靠哪些驱动因素？</t>
    <phoneticPr fontId="3" type="noConversion"/>
  </si>
  <si>
    <t>6. 博彩业的周期性带给投资者什么样的机会?</t>
    <phoneticPr fontId="3" type="noConversion"/>
  </si>
  <si>
    <t>5. 为什么在日不落产业中，博彩业的周期性特别显著？从供需两端加以说明。</t>
    <phoneticPr fontId="3" type="noConversion"/>
  </si>
  <si>
    <t>4. 以下哪些因素导致了日不落行业的周期性?</t>
    <phoneticPr fontId="3" type="noConversion"/>
  </si>
  <si>
    <t>3. 跟食品、鞋服等消费品行业相比，零售、餐饮、博彩、酒店甚至美容、足疗、洗浴、大保健的生意本质是什么?</t>
    <phoneticPr fontId="3" type="noConversion"/>
  </si>
  <si>
    <t>2. 为什么衣食这些一般能穿越牛熊的消费股在A股和港股会显出显著的周期性，例如白酒、鞋服?</t>
    <phoneticPr fontId="3" type="noConversion"/>
  </si>
  <si>
    <t>1. 与朝阳产业和夕阳产业相比，哪些是日不落产业（请用四个字回答）?</t>
    <phoneticPr fontId="3" type="noConversion"/>
  </si>
  <si>
    <t xml:space="preserve">   a. 客流增加</t>
    <phoneticPr fontId="3" type="noConversion"/>
  </si>
  <si>
    <t xml:space="preserve">   b. 客人的收入增加</t>
    <phoneticPr fontId="3" type="noConversion"/>
  </si>
  <si>
    <t xml:space="preserve">   c. 增加赌台数量</t>
    <phoneticPr fontId="3" type="noConversion"/>
  </si>
  <si>
    <t xml:space="preserve">   d. 开新赌场</t>
    <phoneticPr fontId="3" type="noConversion"/>
  </si>
  <si>
    <t xml:space="preserve">   e. 提高最低投注金额</t>
    <phoneticPr fontId="3" type="noConversion"/>
  </si>
  <si>
    <t xml:space="preserve">   f. 增加非赌业收入</t>
    <phoneticPr fontId="3" type="noConversion"/>
  </si>
  <si>
    <t>9. 14年后澳门博彩业不振主要有哪些主要原因？</t>
    <phoneticPr fontId="3" type="noConversion"/>
  </si>
  <si>
    <r>
      <t xml:space="preserve">1. </t>
    </r>
    <r>
      <rPr>
        <sz val="10"/>
        <color theme="1"/>
        <rFont val="宋体"/>
        <family val="3"/>
        <charset val="134"/>
      </rPr>
      <t>酒店的入住率、餐饮的翻台率和博彩单个台子的净收入有何联系？对比快餐和赌场，商业模式和关键营运指标有何异同？</t>
    </r>
    <phoneticPr fontId="3" type="noConversion"/>
  </si>
  <si>
    <t xml:space="preserve">   把你的选择按重要性排序，并加以说明</t>
    <phoneticPr fontId="3" type="noConversion"/>
  </si>
  <si>
    <r>
      <t xml:space="preserve">2. </t>
    </r>
    <r>
      <rPr>
        <sz val="10"/>
        <color theme="1"/>
        <rFont val="宋体"/>
        <family val="3"/>
        <charset val="134"/>
      </rPr>
      <t>按照中美人口、经济总量对比，澳门和拉斯维加斯博彩业收入对比，你认为澳门的博彩业发展是否面临増长的极限？</t>
    </r>
    <phoneticPr fontId="3" type="noConversion"/>
  </si>
  <si>
    <r>
      <t xml:space="preserve">3. </t>
    </r>
    <r>
      <rPr>
        <sz val="10"/>
        <color theme="1"/>
        <rFont val="宋体"/>
        <family val="3"/>
        <charset val="134"/>
      </rPr>
      <t>你认为人均 GDP 与博彩行业发展有怎样的联系？</t>
    </r>
    <phoneticPr fontId="3" type="noConversion"/>
  </si>
  <si>
    <r>
      <rPr>
        <b/>
        <sz val="14"/>
        <color theme="1"/>
        <rFont val="宋体"/>
        <family val="3"/>
        <charset val="134"/>
      </rPr>
      <t>【18春训营</t>
    </r>
    <r>
      <rPr>
        <b/>
        <sz val="14"/>
        <color theme="1"/>
        <rFont val="Times New Roman"/>
        <family val="1"/>
      </rPr>
      <t>-</t>
    </r>
    <r>
      <rPr>
        <b/>
        <sz val="14"/>
        <color theme="1"/>
        <rFont val="宋体"/>
        <family val="3"/>
        <charset val="134"/>
      </rPr>
      <t>价值投资新时代】任务二：博彩-重资产娱乐业</t>
    </r>
    <rPh sb="3" eb="4">
      <t>chun xun</t>
    </rPh>
    <rPh sb="7" eb="8">
      <t>jia zhi tou zi xin shi dai</t>
    </rPh>
    <rPh sb="17" eb="18">
      <t>er</t>
    </rPh>
    <rPh sb="19" eb="20">
      <t>bo cai</t>
    </rPh>
    <phoneticPr fontId="3" type="noConversion"/>
  </si>
  <si>
    <t>吃喝嫖赌</t>
    <rPh sb="0" eb="1">
      <t>chi he piao du</t>
    </rPh>
    <phoneticPr fontId="3" type="noConversion"/>
  </si>
  <si>
    <t>满足人解决温饱问题后的进一步需求，提供非刚需的娱乐消费服务</t>
    <rPh sb="0" eb="1">
      <t>man z</t>
    </rPh>
    <rPh sb="2" eb="3">
      <t>ren</t>
    </rPh>
    <rPh sb="3" eb="4">
      <t>jie jue wen bao wen ti hou</t>
    </rPh>
    <rPh sb="10" eb="11">
      <t>de</t>
    </rPh>
    <rPh sb="11" eb="12">
      <t>jin yi bu</t>
    </rPh>
    <rPh sb="14" eb="15">
      <t>xu qiu</t>
    </rPh>
    <rPh sb="17" eb="18">
      <t>ti gong</t>
    </rPh>
    <rPh sb="19" eb="20">
      <t>fei gang xu</t>
    </rPh>
    <rPh sb="22" eb="23">
      <t>de</t>
    </rPh>
    <rPh sb="23" eb="24">
      <t>yu le xiao fei</t>
    </rPh>
    <rPh sb="27" eb="28">
      <t>fu wu</t>
    </rPh>
    <phoneticPr fontId="3" type="noConversion"/>
  </si>
  <si>
    <t>因为一旦人们收入增长放缓及对预期收入的不确定性增强都会直接减少对这类非必需商品的消费需求，越高端的品种周期性越显著；</t>
    <rPh sb="0" eb="1">
      <t>yin wei</t>
    </rPh>
    <rPh sb="1" eb="2">
      <t>wei</t>
    </rPh>
    <rPh sb="45" eb="46">
      <t>yue gao duan</t>
    </rPh>
    <rPh sb="48" eb="49">
      <t>de</t>
    </rPh>
    <rPh sb="49" eb="50">
      <t>pin z</t>
    </rPh>
    <rPh sb="50" eb="51">
      <t>zhong</t>
    </rPh>
    <rPh sb="51" eb="52">
      <t>zhou qi xing</t>
    </rPh>
    <rPh sb="54" eb="55">
      <t>yue</t>
    </rPh>
    <rPh sb="55" eb="56">
      <t>xian zhu</t>
    </rPh>
    <phoneticPr fontId="3" type="noConversion"/>
  </si>
  <si>
    <t>abcdef</t>
    <phoneticPr fontId="3" type="noConversion"/>
  </si>
  <si>
    <t>需：宏观经济流动性宽松的环境下，资产价格上涨带来的财富效应会使客户增加消费；地产价格上涨、工业企业利润等带来的财富效应，也会刺激富人群体或中产阶级增加休闲</t>
    <rPh sb="0" eb="1">
      <t>xu</t>
    </rPh>
    <rPh sb="2" eb="3">
      <t>hong guan</t>
    </rPh>
    <rPh sb="38" eb="39">
      <t>di chan jia ge</t>
    </rPh>
    <rPh sb="42" eb="43">
      <t>shang zhang</t>
    </rPh>
    <rPh sb="45" eb="46">
      <t>gong ye qi ye li run</t>
    </rPh>
    <rPh sb="51" eb="52">
      <t>deng</t>
    </rPh>
    <rPh sb="60" eb="61">
      <t>ye hui</t>
    </rPh>
    <rPh sb="70" eb="71">
      <t>chan</t>
    </rPh>
    <phoneticPr fontId="3" type="noConversion"/>
  </si>
  <si>
    <t>供：宏观经济增长时，新赌场、赌桌数增长会带来群聚效应，但相关的重资产投入，在宏观经济下行时成为负累，形成了较其它日不落产业更加显著的周期性；</t>
    <rPh sb="0" eb="1">
      <t>gong</t>
    </rPh>
    <rPh sb="2" eb="3">
      <t>hong guan jing ji</t>
    </rPh>
    <rPh sb="6" eb="7">
      <t>zeng zhang</t>
    </rPh>
    <rPh sb="8" eb="9">
      <t>shi</t>
    </rPh>
    <rPh sb="10" eb="11">
      <t>xin du chang</t>
    </rPh>
    <rPh sb="17" eb="18">
      <t>zeng zhang</t>
    </rPh>
    <rPh sb="19" eb="20">
      <t>hui dai lai</t>
    </rPh>
    <rPh sb="22" eb="23">
      <t>qun j</t>
    </rPh>
    <rPh sb="24" eb="25">
      <t>xiao ying</t>
    </rPh>
    <rPh sb="27" eb="28">
      <t>dan</t>
    </rPh>
    <rPh sb="28" eb="29">
      <t>xiang guan</t>
    </rPh>
    <rPh sb="37" eb="38">
      <t>zai</t>
    </rPh>
    <rPh sb="38" eb="39">
      <t>hong guan jing ji</t>
    </rPh>
    <rPh sb="42" eb="43">
      <t>xia xing</t>
    </rPh>
    <rPh sb="44" eb="45">
      <t>shi</t>
    </rPh>
    <rPh sb="45" eb="46">
      <t>cheng wei</t>
    </rPh>
    <rPh sb="47" eb="48">
      <t>fu lei</t>
    </rPh>
    <rPh sb="50" eb="51">
      <t>xing cheng le</t>
    </rPh>
    <rPh sb="53" eb="54">
      <t>jiao</t>
    </rPh>
    <rPh sb="54" eb="55">
      <t>qi ta</t>
    </rPh>
    <rPh sb="56" eb="57">
      <t>ri bu luo chan ye</t>
    </rPh>
    <rPh sb="61" eb="62">
      <t>geng jia xian zhu</t>
    </rPh>
    <rPh sb="65" eb="66">
      <t>de</t>
    </rPh>
    <rPh sb="66" eb="67">
      <t>zhou qi xing</t>
    </rPh>
    <phoneticPr fontId="3" type="noConversion"/>
  </si>
  <si>
    <t xml:space="preserve">        方面的消费；在中国，反腐等政治因素也是影响博彩业需求的重要因子。</t>
    <rPh sb="14" eb="15">
      <t>zai</t>
    </rPh>
    <rPh sb="15" eb="16">
      <t>zhong guo</t>
    </rPh>
    <rPh sb="18" eb="19">
      <t>fan fu</t>
    </rPh>
    <rPh sb="20" eb="21">
      <t>deng</t>
    </rPh>
    <rPh sb="21" eb="22">
      <t>zheng zhi</t>
    </rPh>
    <rPh sb="23" eb="24">
      <t>yin su</t>
    </rPh>
    <rPh sb="25" eb="26">
      <t>ye</t>
    </rPh>
    <rPh sb="26" eb="27">
      <t>shi</t>
    </rPh>
    <rPh sb="27" eb="28">
      <t>ying xiang</t>
    </rPh>
    <rPh sb="29" eb="30">
      <t>bo cai ye</t>
    </rPh>
    <rPh sb="32" eb="33">
      <t>xu qiu</t>
    </rPh>
    <rPh sb="34" eb="35">
      <t>de</t>
    </rPh>
    <rPh sb="35" eb="36">
      <t>zhong yao</t>
    </rPh>
    <rPh sb="37" eb="38">
      <t>yin zi</t>
    </rPh>
    <phoneticPr fontId="3" type="noConversion"/>
  </si>
  <si>
    <t xml:space="preserve">       PE计算：做为分母的股东应占溢利TTM（2008年中报+2007年年报-2007年中报）= -7432119000+(-466200000)-(-267818000) =</t>
    <rPh sb="9" eb="10">
      <t>ji suan</t>
    </rPh>
    <rPh sb="12" eb="13">
      <t>zuo wei fen mu de</t>
    </rPh>
    <rPh sb="31" eb="32">
      <t>nian</t>
    </rPh>
    <rPh sb="32" eb="33">
      <t>zhong bao</t>
    </rPh>
    <rPh sb="39" eb="40">
      <t>nian</t>
    </rPh>
    <rPh sb="40" eb="41">
      <t>nian bao</t>
    </rPh>
    <rPh sb="47" eb="48">
      <t>nian</t>
    </rPh>
    <rPh sb="48" eb="49">
      <t>zhong bao</t>
    </rPh>
    <phoneticPr fontId="3" type="noConversion"/>
  </si>
  <si>
    <r>
      <t>为净亏76.3亿，</t>
    </r>
    <r>
      <rPr>
        <b/>
        <sz val="10"/>
        <color theme="1"/>
        <rFont val="Times New Roman"/>
        <family val="1"/>
      </rPr>
      <t>不适用PE估值</t>
    </r>
    <rPh sb="0" eb="1">
      <t>wei</t>
    </rPh>
    <rPh sb="1" eb="2">
      <t>jing kui</t>
    </rPh>
    <rPh sb="7" eb="8">
      <t>yi</t>
    </rPh>
    <rPh sb="9" eb="10">
      <t>bu shi yong</t>
    </rPh>
    <rPh sb="14" eb="15">
      <t>gu zhi</t>
    </rPh>
    <phoneticPr fontId="3" type="noConversion"/>
  </si>
  <si>
    <r>
      <t xml:space="preserve">       计算 2005 年 7 月 22 日收购完成当天收盘 5.4港元至 2008 年 11 月 7 日最低价 0.5港元，</t>
    </r>
    <r>
      <rPr>
        <b/>
        <sz val="10"/>
        <color theme="1"/>
        <rFont val="Times New Roman"/>
        <family val="1"/>
      </rPr>
      <t>收益率为 0.5/5.4 - 1 = -90.74%</t>
    </r>
    <rPh sb="7" eb="8">
      <t>ji suan</t>
    </rPh>
    <rPh sb="15" eb="16">
      <t>nian</t>
    </rPh>
    <rPh sb="19" eb="20">
      <t>yue</t>
    </rPh>
    <rPh sb="24" eb="25">
      <t>ri</t>
    </rPh>
    <rPh sb="25" eb="26">
      <t>shou gou wan cheng</t>
    </rPh>
    <rPh sb="29" eb="30">
      <t>dang t</t>
    </rPh>
    <rPh sb="31" eb="32">
      <t>shou pan</t>
    </rPh>
    <rPh sb="37" eb="38">
      <t>gang</t>
    </rPh>
    <rPh sb="38" eb="39">
      <t>yuan</t>
    </rPh>
    <rPh sb="39" eb="40">
      <t>zhi</t>
    </rPh>
    <rPh sb="46" eb="47">
      <t>nian</t>
    </rPh>
    <rPh sb="51" eb="52">
      <t>yue</t>
    </rPh>
    <rPh sb="55" eb="56">
      <t>ri</t>
    </rPh>
    <rPh sb="56" eb="57">
      <t>zui di jia</t>
    </rPh>
    <rPh sb="63" eb="64">
      <t>gang</t>
    </rPh>
    <rPh sb="64" eb="65">
      <t>yuan</t>
    </rPh>
    <rPh sb="66" eb="67">
      <t>shou yi lü</t>
    </rPh>
    <rPh sb="69" eb="70">
      <t>wei</t>
    </rPh>
    <phoneticPr fontId="3" type="noConversion"/>
  </si>
  <si>
    <r>
      <t xml:space="preserve">       计算 2005 年 7 月 22 日收购完成当天收盘 5.4港元至 2018 年 4 月 6 日 70.5港元，考虑期间特别股息合计 2.49港元，则</t>
    </r>
    <r>
      <rPr>
        <b/>
        <sz val="10"/>
        <color theme="1"/>
        <rFont val="Times New Roman"/>
        <family val="1"/>
      </rPr>
      <t>收益率为 70.5/(5.4-2.49) - 1 = 2322.68%</t>
    </r>
    <rPh sb="7" eb="8">
      <t>ji suan</t>
    </rPh>
    <rPh sb="15" eb="16">
      <t>nian</t>
    </rPh>
    <rPh sb="19" eb="20">
      <t>yue</t>
    </rPh>
    <rPh sb="24" eb="25">
      <t>ri</t>
    </rPh>
    <rPh sb="25" eb="26">
      <t>shou gou wan cheng</t>
    </rPh>
    <rPh sb="29" eb="30">
      <t>dang t</t>
    </rPh>
    <rPh sb="31" eb="32">
      <t>shou pan</t>
    </rPh>
    <rPh sb="37" eb="38">
      <t>gang</t>
    </rPh>
    <rPh sb="38" eb="39">
      <t>yuan</t>
    </rPh>
    <rPh sb="39" eb="40">
      <t>zhi</t>
    </rPh>
    <rPh sb="46" eb="47">
      <t>nian</t>
    </rPh>
    <rPh sb="50" eb="51">
      <t>yue</t>
    </rPh>
    <rPh sb="54" eb="55">
      <t>ri</t>
    </rPh>
    <rPh sb="60" eb="61">
      <t>gang</t>
    </rPh>
    <rPh sb="61" eb="62">
      <t>yuan</t>
    </rPh>
    <rPh sb="63" eb="64">
      <t>kao lü</t>
    </rPh>
    <rPh sb="65" eb="66">
      <t>qi jian</t>
    </rPh>
    <rPh sb="67" eb="68">
      <t>te bie gu xi</t>
    </rPh>
    <rPh sb="71" eb="72">
      <t>he ji</t>
    </rPh>
    <rPh sb="78" eb="79">
      <t>gang</t>
    </rPh>
    <rPh sb="79" eb="80">
      <t>yuan</t>
    </rPh>
    <rPh sb="81" eb="82">
      <t>ze</t>
    </rPh>
    <rPh sb="82" eb="83">
      <t>shou yi lü</t>
    </rPh>
    <rPh sb="85" eb="86">
      <t>wei</t>
    </rPh>
    <phoneticPr fontId="3" type="noConversion"/>
  </si>
  <si>
    <t xml:space="preserve">       PE计算：做为分母的股东应占溢利TTM（2013年中报+2012年年报-2012年中报）= 4646891000+7380426000-3454224000 = </t>
    <rPh sb="9" eb="10">
      <t>ji suan</t>
    </rPh>
    <rPh sb="12" eb="13">
      <t>zuo wei fen mu de</t>
    </rPh>
    <rPh sb="31" eb="32">
      <t>nian</t>
    </rPh>
    <rPh sb="32" eb="33">
      <t>zhong</t>
    </rPh>
    <rPh sb="39" eb="40">
      <t>nian</t>
    </rPh>
    <rPh sb="40" eb="41">
      <t>nian bao</t>
    </rPh>
    <rPh sb="47" eb="48">
      <t>nian</t>
    </rPh>
    <rPh sb="48" eb="49">
      <t>zhong bao</t>
    </rPh>
    <phoneticPr fontId="3" type="noConversion"/>
  </si>
  <si>
    <t>PE为 3565.65/85.73 = 41.59 倍</t>
    <rPh sb="2" eb="3">
      <t>wei</t>
    </rPh>
    <rPh sb="26" eb="27">
      <t>bei</t>
    </rPh>
    <phoneticPr fontId="3" type="noConversion"/>
  </si>
  <si>
    <r>
      <t xml:space="preserve">       PB计算：做为分母的净资产（2013年中报总权益）= 27176622000，</t>
    </r>
    <r>
      <rPr>
        <b/>
        <sz val="10"/>
        <color theme="1"/>
        <rFont val="Times New Roman"/>
        <family val="1"/>
      </rPr>
      <t>市净率 = 3365.65/271.766 = 1.31 倍</t>
    </r>
    <rPh sb="9" eb="10">
      <t>ji suan</t>
    </rPh>
    <rPh sb="12" eb="13">
      <t>zuo wei fen mu de</t>
    </rPh>
    <rPh sb="17" eb="18">
      <t>jing zi chan</t>
    </rPh>
    <rPh sb="25" eb="26">
      <t>nian</t>
    </rPh>
    <rPh sb="26" eb="27">
      <t>zhong bao</t>
    </rPh>
    <rPh sb="28" eb="29">
      <t>zong quan yi</t>
    </rPh>
    <rPh sb="46" eb="47">
      <t>shi jing lü</t>
    </rPh>
    <rPh sb="75" eb="76">
      <t>bei</t>
    </rPh>
    <phoneticPr fontId="3" type="noConversion"/>
  </si>
  <si>
    <r>
      <t xml:space="preserve">      发行价 10.38 港元，2018 年 4 月 6 日后复权价格 53.35 港元，</t>
    </r>
    <r>
      <rPr>
        <b/>
        <sz val="10"/>
        <color theme="1"/>
        <rFont val="Times New Roman"/>
        <family val="1"/>
      </rPr>
      <t>收益率为 53.35/10.38 - 1 = 413.97%</t>
    </r>
    <rPh sb="6" eb="7">
      <t>fa xing jia</t>
    </rPh>
    <rPh sb="16" eb="17">
      <t>gang bi</t>
    </rPh>
    <rPh sb="17" eb="18">
      <t>yuan</t>
    </rPh>
    <rPh sb="24" eb="25">
      <t>nian</t>
    </rPh>
    <rPh sb="28" eb="29">
      <t>yue</t>
    </rPh>
    <rPh sb="32" eb="33">
      <t>ri</t>
    </rPh>
    <rPh sb="33" eb="34">
      <t>hou fu quan</t>
    </rPh>
    <rPh sb="36" eb="37">
      <t>jia ge</t>
    </rPh>
    <rPh sb="45" eb="46">
      <t>gang yuan</t>
    </rPh>
    <rPh sb="48" eb="49">
      <t>shou yi lü</t>
    </rPh>
    <rPh sb="51" eb="52">
      <t>wei</t>
    </rPh>
    <phoneticPr fontId="3" type="noConversion"/>
  </si>
  <si>
    <r>
      <t xml:space="preserve">      2009 年 11 月 30 日上市至今</t>
    </r>
    <r>
      <rPr>
        <b/>
        <sz val="10"/>
        <color theme="1"/>
        <rFont val="Times New Roman"/>
        <family val="1"/>
      </rPr>
      <t>年化收益率为 (53.35/10.38)^(1/8.35)-1 = 21.66%</t>
    </r>
    <rPh sb="11" eb="12">
      <t>nian</t>
    </rPh>
    <rPh sb="16" eb="17">
      <t>yue</t>
    </rPh>
    <rPh sb="21" eb="22">
      <t>ri</t>
    </rPh>
    <rPh sb="22" eb="23">
      <t>shang shi zhi jin</t>
    </rPh>
    <rPh sb="26" eb="27">
      <t>nian hua shou yi lü</t>
    </rPh>
    <rPh sb="31" eb="32">
      <t>wei</t>
    </rPh>
    <phoneticPr fontId="3" type="noConversion"/>
  </si>
  <si>
    <r>
      <t xml:space="preserve">       PB计算：做为分母的净资产（2008年中报总权益）= 11439236000，</t>
    </r>
    <r>
      <rPr>
        <b/>
        <sz val="10"/>
        <color theme="1"/>
        <rFont val="Times New Roman"/>
        <family val="1"/>
      </rPr>
      <t>市净率 = 1969084860.5 ／ 11439236000 =</t>
    </r>
    <rPh sb="9" eb="10">
      <t>ji suan</t>
    </rPh>
    <rPh sb="12" eb="13">
      <t>zuo wei fen mu de</t>
    </rPh>
    <rPh sb="17" eb="18">
      <t>jing zi chan</t>
    </rPh>
    <rPh sb="25" eb="26">
      <t>nian</t>
    </rPh>
    <rPh sb="26" eb="27">
      <t>zhong bao</t>
    </rPh>
    <rPh sb="28" eb="29">
      <t>zong quan yi</t>
    </rPh>
    <rPh sb="46" eb="47">
      <t>shi jing lü</t>
    </rPh>
    <phoneticPr fontId="3" type="noConversion"/>
  </si>
  <si>
    <t xml:space="preserve">       年化收益率为 (70.5/(5.4-2.49))^(1/12.67) = 28.6%</t>
    <rPh sb="7" eb="8">
      <t>nian hua</t>
    </rPh>
    <rPh sb="9" eb="10">
      <t>shou yi lü</t>
    </rPh>
    <rPh sb="12" eb="13">
      <t>wei</t>
    </rPh>
    <phoneticPr fontId="3" type="noConversion"/>
  </si>
  <si>
    <r>
      <t xml:space="preserve">       市值计算：2014 年 1 月 20 日银河娱乐股价达到最高的 84.500 港元，乘以总股本 4219710000 股，得出</t>
    </r>
    <r>
      <rPr>
        <b/>
        <sz val="10"/>
        <color theme="1"/>
        <rFont val="Times New Roman"/>
        <family val="1"/>
      </rPr>
      <t>总市值为</t>
    </r>
    <r>
      <rPr>
        <sz val="10"/>
        <color theme="1"/>
        <rFont val="Times New Roman"/>
        <family val="1"/>
      </rPr>
      <t xml:space="preserve"> </t>
    </r>
    <r>
      <rPr>
        <b/>
        <sz val="10"/>
        <color theme="1"/>
        <rFont val="Times New Roman"/>
        <family val="1"/>
      </rPr>
      <t>3565.65 亿港元</t>
    </r>
    <rPh sb="7" eb="8">
      <t>shi zhi ji suan</t>
    </rPh>
    <rPh sb="17" eb="18">
      <t>nian</t>
    </rPh>
    <rPh sb="21" eb="22">
      <t>yue</t>
    </rPh>
    <rPh sb="26" eb="27">
      <t>ri</t>
    </rPh>
    <rPh sb="27" eb="28">
      <t>yin he yu le</t>
    </rPh>
    <rPh sb="31" eb="32">
      <t>gu jia</t>
    </rPh>
    <rPh sb="33" eb="34">
      <t>da dao</t>
    </rPh>
    <rPh sb="35" eb="36">
      <t>zui di</t>
    </rPh>
    <rPh sb="36" eb="37">
      <t>gao</t>
    </rPh>
    <rPh sb="37" eb="38">
      <t>de</t>
    </rPh>
    <rPh sb="46" eb="47">
      <t>gang yuan</t>
    </rPh>
    <rPh sb="49" eb="50">
      <t>cheng yi</t>
    </rPh>
    <rPh sb="51" eb="52">
      <t>zong gu ben</t>
    </rPh>
    <rPh sb="66" eb="67">
      <t>gu</t>
    </rPh>
    <rPh sb="68" eb="69">
      <t>de chu</t>
    </rPh>
    <rPh sb="70" eb="71">
      <t>zong</t>
    </rPh>
    <rPh sb="71" eb="72">
      <t>shi zhi</t>
    </rPh>
    <rPh sb="73" eb="74">
      <t>wei</t>
    </rPh>
    <rPh sb="83" eb="84">
      <t>yi</t>
    </rPh>
    <rPh sb="84" eb="85">
      <t>gang yuan</t>
    </rPh>
    <phoneticPr fontId="3" type="noConversion"/>
  </si>
  <si>
    <r>
      <t xml:space="preserve">       市值计算：2008 年 11 月 7 日银河娱乐股价达到最低的 0.500 港元，乘以总股本 3938169361股，得出</t>
    </r>
    <r>
      <rPr>
        <b/>
        <sz val="10"/>
        <color theme="1"/>
        <rFont val="Times New Roman"/>
        <family val="1"/>
      </rPr>
      <t>总市值为</t>
    </r>
    <r>
      <rPr>
        <sz val="10"/>
        <color theme="1"/>
        <rFont val="Times New Roman"/>
        <family val="1"/>
      </rPr>
      <t xml:space="preserve"> </t>
    </r>
    <r>
      <rPr>
        <b/>
        <sz val="10"/>
        <color theme="1"/>
        <rFont val="Times New Roman"/>
        <family val="1"/>
      </rPr>
      <t>19.69 亿港元</t>
    </r>
    <rPh sb="7" eb="8">
      <t>shi zhi ji suan</t>
    </rPh>
    <rPh sb="17" eb="18">
      <t>nian</t>
    </rPh>
    <rPh sb="22" eb="23">
      <t>yue</t>
    </rPh>
    <rPh sb="26" eb="27">
      <t>ri</t>
    </rPh>
    <rPh sb="27" eb="28">
      <t>yin he yu le</t>
    </rPh>
    <rPh sb="31" eb="32">
      <t>gu jia</t>
    </rPh>
    <rPh sb="33" eb="34">
      <t>da dao</t>
    </rPh>
    <rPh sb="35" eb="36">
      <t>zui di</t>
    </rPh>
    <rPh sb="37" eb="38">
      <t>de</t>
    </rPh>
    <rPh sb="45" eb="46">
      <t>gang yuan</t>
    </rPh>
    <rPh sb="48" eb="49">
      <t>cheng yi</t>
    </rPh>
    <rPh sb="50" eb="51">
      <t>zong gu ben</t>
    </rPh>
    <rPh sb="64" eb="65">
      <t>gu</t>
    </rPh>
    <rPh sb="66" eb="67">
      <t>de chu</t>
    </rPh>
    <rPh sb="68" eb="69">
      <t>zong</t>
    </rPh>
    <rPh sb="69" eb="70">
      <t>shi zhi</t>
    </rPh>
    <rPh sb="71" eb="72">
      <t>wei</t>
    </rPh>
    <rPh sb="79" eb="80">
      <t>yi</t>
    </rPh>
    <rPh sb="80" eb="81">
      <t>gang yuan</t>
    </rPh>
    <phoneticPr fontId="3" type="noConversion"/>
  </si>
  <si>
    <r>
      <t xml:space="preserve">      发行价 10.38 港元，总股本为 80.48 亿股，</t>
    </r>
    <r>
      <rPr>
        <b/>
        <sz val="10"/>
        <color theme="1"/>
        <rFont val="Times New Roman"/>
        <family val="1"/>
      </rPr>
      <t>市值为 80.48 * 10.38 = 835.38 亿港元</t>
    </r>
    <rPh sb="6" eb="7">
      <t>fa xing jia</t>
    </rPh>
    <rPh sb="16" eb="17">
      <t>gang bi</t>
    </rPh>
    <rPh sb="17" eb="18">
      <t>yuan</t>
    </rPh>
    <rPh sb="19" eb="20">
      <t>zong gu ben</t>
    </rPh>
    <rPh sb="22" eb="23">
      <t>wei</t>
    </rPh>
    <rPh sb="30" eb="31">
      <t>yi</t>
    </rPh>
    <rPh sb="31" eb="32">
      <t>gu</t>
    </rPh>
    <rPh sb="33" eb="34">
      <t>shi zhi</t>
    </rPh>
    <rPh sb="35" eb="36">
      <t>wei</t>
    </rPh>
    <rPh sb="60" eb="61">
      <t>yi yuan</t>
    </rPh>
    <rPh sb="61" eb="62">
      <t>gang</t>
    </rPh>
    <phoneticPr fontId="3" type="noConversion"/>
  </si>
  <si>
    <r>
      <t>2014 年 1 月 20 日银河娱乐股价达到最高的 84.500 港元，(84.5-0.5)/0.5=</t>
    </r>
    <r>
      <rPr>
        <b/>
        <sz val="10"/>
        <color theme="1"/>
        <rFont val="Times New Roman"/>
        <family val="1"/>
      </rPr>
      <t>16800%</t>
    </r>
    <phoneticPr fontId="3" type="noConversion"/>
  </si>
  <si>
    <t xml:space="preserve">        另外，在澳门独创的中介人制度下，宏观的流动性松紧，会影响中介人放贷数额和债务周转周期；一国两制之下澳门博彩业对于政策调控也更加敏感。</t>
    <rPh sb="51" eb="52">
      <t>yi guo</t>
    </rPh>
    <rPh sb="55" eb="56">
      <t>zhi xia</t>
    </rPh>
    <rPh sb="57" eb="58">
      <t>ao men</t>
    </rPh>
    <rPh sb="59" eb="60">
      <t>bo cai ye</t>
    </rPh>
    <rPh sb="62" eb="63">
      <t>dui yu</t>
    </rPh>
    <rPh sb="64" eb="65">
      <t>zheng ce</t>
    </rPh>
    <rPh sb="66" eb="67">
      <t>tiao kong</t>
    </rPh>
    <rPh sb="68" eb="69">
      <t>ye</t>
    </rPh>
    <rPh sb="69" eb="70">
      <t>geng jia min gan</t>
    </rPh>
    <phoneticPr fontId="3" type="noConversion"/>
  </si>
  <si>
    <t xml:space="preserve">      市值为 68 * 80.585 = 5479.78 亿港元</t>
    <rPh sb="6" eb="7">
      <t>shi zhi wei</t>
    </rPh>
    <rPh sb="32" eb="33">
      <t>yi</t>
    </rPh>
    <rPh sb="33" eb="34">
      <t>gang yuan</t>
    </rPh>
    <phoneticPr fontId="3" type="noConversion"/>
  </si>
  <si>
    <r>
      <t xml:space="preserve">      PE计算：做为分母的权益持有人应占年度利润，按 2 月 14 日发布的2013年初步全年业绩报告为 22.14882 亿美元计算TTM</t>
    </r>
    <r>
      <rPr>
        <b/>
        <sz val="10"/>
        <color theme="1"/>
        <rFont val="Times New Roman"/>
        <family val="1"/>
      </rPr>
      <t>市盈率 = 5479.78/22.14882*0.12882 = 31.87 倍</t>
    </r>
    <rPh sb="8" eb="9">
      <t>ji suan</t>
    </rPh>
    <rPh sb="11" eb="12">
      <t>zuo wei fen mu de</t>
    </rPh>
    <rPh sb="16" eb="17">
      <t>quan yi chi you ren</t>
    </rPh>
    <rPh sb="23" eb="24">
      <t>nian du li run</t>
    </rPh>
    <rPh sb="54" eb="55">
      <t>wei</t>
    </rPh>
    <rPh sb="65" eb="66">
      <t>yi</t>
    </rPh>
    <rPh sb="66" eb="67">
      <t>mei</t>
    </rPh>
    <rPh sb="68" eb="69">
      <t>ji suan</t>
    </rPh>
    <rPh sb="73" eb="74">
      <t>shi ying lü</t>
    </rPh>
    <rPh sb="112" eb="113">
      <t>bei</t>
    </rPh>
    <phoneticPr fontId="3" type="noConversion"/>
  </si>
  <si>
    <r>
      <t xml:space="preserve">      PB计算：做为分母的净资产，按 2 月 14 日发布的2013年初步全年业绩报告为 64.49882 亿美元计算</t>
    </r>
    <r>
      <rPr>
        <b/>
        <sz val="10"/>
        <color theme="1"/>
        <rFont val="Times New Roman"/>
        <family val="1"/>
      </rPr>
      <t>市净率 = 5479.78/64.49882*0.12882 = 10.94 倍</t>
    </r>
    <rPh sb="8" eb="9">
      <t>ji suan</t>
    </rPh>
    <rPh sb="11" eb="12">
      <t>zuo wei fen mu de</t>
    </rPh>
    <rPh sb="16" eb="17">
      <t>jing zi chan</t>
    </rPh>
    <rPh sb="62" eb="63">
      <t>shi jing lü</t>
    </rPh>
    <rPh sb="101" eb="102">
      <t>bei</t>
    </rPh>
    <phoneticPr fontId="3" type="noConversion"/>
  </si>
  <si>
    <t xml:space="preserve">      2014 年 2 月 28 日金沙中国股价达到最高的 68 港元，按 2 月 14 日发布的2013年初步全年业绩报告中用以计算每股基本盈利之加权平均股数 80.585 亿股，</t>
    <rPh sb="21" eb="22">
      <t>jin sha</t>
    </rPh>
    <rPh sb="23" eb="24">
      <t>zhong guo</t>
    </rPh>
    <rPh sb="39" eb="40">
      <t>an</t>
    </rPh>
    <rPh sb="43" eb="44">
      <t>yue</t>
    </rPh>
    <rPh sb="48" eb="49">
      <t>ri</t>
    </rPh>
    <rPh sb="49" eb="50">
      <t>fa bu</t>
    </rPh>
    <rPh sb="51" eb="52">
      <t>de</t>
    </rPh>
    <rPh sb="56" eb="57">
      <t>nian</t>
    </rPh>
    <rPh sb="57" eb="58">
      <t>chu bu quan nian</t>
    </rPh>
    <rPh sb="61" eb="62">
      <t>ye ji bao gao</t>
    </rPh>
    <rPh sb="65" eb="66">
      <t>zhong</t>
    </rPh>
    <rPh sb="66" eb="67">
      <t>yon yi ji suan</t>
    </rPh>
    <rPh sb="70" eb="71">
      <t>mei gu ji ben ying li</t>
    </rPh>
    <rPh sb="76" eb="77">
      <t>zhi</t>
    </rPh>
    <rPh sb="91" eb="92">
      <t>yi</t>
    </rPh>
    <rPh sb="92" eb="93">
      <t>gu</t>
    </rPh>
    <phoneticPr fontId="3" type="noConversion"/>
  </si>
  <si>
    <r>
      <t xml:space="preserve">      2014 年 2 月 28 日金沙中国股价达到最高的 68 港元，考虑期间股息+特别股息合计4.13港元，</t>
    </r>
    <r>
      <rPr>
        <b/>
        <sz val="10"/>
        <color theme="1"/>
        <rFont val="Times New Roman"/>
        <family val="1"/>
      </rPr>
      <t>收益率为 68/(10.38-4.13) = 988%</t>
    </r>
    <rPh sb="21" eb="22">
      <t>jin sha</t>
    </rPh>
    <rPh sb="23" eb="24">
      <t>zhong guo</t>
    </rPh>
    <rPh sb="43" eb="44">
      <t>gu xi</t>
    </rPh>
    <rPh sb="59" eb="60">
      <t>shou yi lü wei</t>
    </rPh>
    <phoneticPr fontId="3" type="noConversion"/>
  </si>
  <si>
    <t>熊市至今表现：</t>
    <rPh sb="0" eb="1">
      <t>xiong shi</t>
    </rPh>
    <rPh sb="2" eb="3">
      <t>zhi jin</t>
    </rPh>
    <rPh sb="4" eb="5">
      <t>biao xian</t>
    </rPh>
    <phoneticPr fontId="3" type="noConversion"/>
  </si>
  <si>
    <t>在该期间任一时点买入博彩股，1年、3年、5年、至今收益率大约如下：</t>
    <rPh sb="0" eb="1">
      <t>zai</t>
    </rPh>
    <rPh sb="1" eb="2">
      <t>gai qi jian</t>
    </rPh>
    <rPh sb="4" eb="5">
      <t>ren yi</t>
    </rPh>
    <rPh sb="6" eb="7">
      <t>shi dian</t>
    </rPh>
    <rPh sb="8" eb="9">
      <t>mai ru</t>
    </rPh>
    <rPh sb="10" eb="11">
      <t>bo cai gu</t>
    </rPh>
    <rPh sb="15" eb="16">
      <t>nian</t>
    </rPh>
    <rPh sb="18" eb="19">
      <t>nian</t>
    </rPh>
    <rPh sb="21" eb="22">
      <t>nian</t>
    </rPh>
    <rPh sb="23" eb="24">
      <t>zhi jin</t>
    </rPh>
    <rPh sb="25" eb="26">
      <t>shou yi lü</t>
    </rPh>
    <rPh sb="28" eb="29">
      <t>da yue</t>
    </rPh>
    <rPh sb="30" eb="31">
      <t>ru xia</t>
    </rPh>
    <phoneticPr fontId="3" type="noConversion"/>
  </si>
  <si>
    <t>1年</t>
    <rPh sb="1" eb="2">
      <t>nian</t>
    </rPh>
    <phoneticPr fontId="3" type="noConversion"/>
  </si>
  <si>
    <t>3年</t>
    <rPh sb="1" eb="2">
      <t>nian</t>
    </rPh>
    <phoneticPr fontId="3" type="noConversion"/>
  </si>
  <si>
    <t>5年</t>
    <rPh sb="1" eb="2">
      <t>nian</t>
    </rPh>
    <phoneticPr fontId="3" type="noConversion"/>
  </si>
  <si>
    <t>至今</t>
    <rPh sb="0" eb="1">
      <t>zhi jin</t>
    </rPh>
    <phoneticPr fontId="3" type="noConversion"/>
  </si>
  <si>
    <t>7. 参考美股、港股其它博彩股（永利NYSE:WYNN、美高梅NYSE:MGM、澳博控股880.HK等），熊市投资博彩股是否包赚不赔？有何风险？</t>
    <rPh sb="28" eb="29">
      <t>mei</t>
    </rPh>
    <phoneticPr fontId="3" type="noConversion"/>
  </si>
  <si>
    <t>永利 200710 买入</t>
    <rPh sb="0" eb="1">
      <t>yong li</t>
    </rPh>
    <phoneticPr fontId="3" type="noConversion"/>
  </si>
  <si>
    <t>永利 200903 买入</t>
    <rPh sb="0" eb="1">
      <t>yong li</t>
    </rPh>
    <phoneticPr fontId="3" type="noConversion"/>
  </si>
  <si>
    <t>澳博 200903 买入</t>
    <rPh sb="0" eb="1">
      <t>ao bo kong gu</t>
    </rPh>
    <rPh sb="10" eb="11">
      <t>mai ru</t>
    </rPh>
    <phoneticPr fontId="3" type="noConversion"/>
  </si>
  <si>
    <t>2007 年 10 月至 2009 年 3 月次贷危机，标准普尔恒生均跌去 55%+、2015 年A股股灾，恒生跌去 30%+</t>
    <rPh sb="5" eb="6">
      <t>nian</t>
    </rPh>
    <rPh sb="10" eb="11">
      <t>yue</t>
    </rPh>
    <rPh sb="11" eb="12">
      <t>zhi</t>
    </rPh>
    <rPh sb="18" eb="19">
      <t>nian</t>
    </rPh>
    <rPh sb="22" eb="23">
      <t>yue</t>
    </rPh>
    <rPh sb="23" eb="24">
      <t>ci dai wei ji</t>
    </rPh>
    <rPh sb="28" eb="29">
      <t>biao zhun pu er</t>
    </rPh>
    <rPh sb="32" eb="33">
      <t>heng sheng</t>
    </rPh>
    <rPh sb="34" eb="35">
      <t>jun</t>
    </rPh>
    <rPh sb="35" eb="36">
      <t>die</t>
    </rPh>
    <rPh sb="36" eb="37">
      <t>qu</t>
    </rPh>
    <rPh sb="48" eb="49">
      <t>nian</t>
    </rPh>
    <rPh sb="50" eb="51">
      <t>gu</t>
    </rPh>
    <rPh sb="51" eb="52">
      <t>gu zai</t>
    </rPh>
    <rPh sb="54" eb="55">
      <t>heng sheng</t>
    </rPh>
    <rPh sb="56" eb="57">
      <t>die qu</t>
    </rPh>
    <phoneticPr fontId="3" type="noConversion"/>
  </si>
  <si>
    <t>澳博 201504 买入</t>
    <rPh sb="0" eb="1">
      <t>ao bo kong gu</t>
    </rPh>
    <rPh sb="10" eb="11">
      <t>mai ru</t>
    </rPh>
    <phoneticPr fontId="3" type="noConversion"/>
  </si>
  <si>
    <t>澳博 201602 买入</t>
    <rPh sb="0" eb="1">
      <t>ao bo kong gu</t>
    </rPh>
    <rPh sb="10" eb="11">
      <t>mai ru</t>
    </rPh>
    <phoneticPr fontId="3" type="noConversion"/>
  </si>
  <si>
    <t>--</t>
    <phoneticPr fontId="3" type="noConversion"/>
  </si>
  <si>
    <t>*美高梅 2010 年上市，并未经历美股上波熊市</t>
    <rPh sb="1" eb="2">
      <t>mei gao mei</t>
    </rPh>
    <rPh sb="10" eb="11">
      <t>nian</t>
    </rPh>
    <rPh sb="11" eb="12">
      <t>shang shi</t>
    </rPh>
    <rPh sb="18" eb="19">
      <t>mei gu</t>
    </rPh>
    <rPh sb="22" eb="23">
      <t>xiong</t>
    </rPh>
    <rPh sb="23" eb="24">
      <t>shi</t>
    </rPh>
    <phoneticPr fontId="3" type="noConversion"/>
  </si>
  <si>
    <t>**澳博 2008 年 7 月 16 日首发上市</t>
    <rPh sb="2" eb="3">
      <t>ao bo</t>
    </rPh>
    <rPh sb="10" eb="11">
      <t>nian</t>
    </rPh>
    <rPh sb="14" eb="15">
      <t>yue</t>
    </rPh>
    <rPh sb="19" eb="20">
      <t>ri</t>
    </rPh>
    <rPh sb="20" eb="21">
      <t>shou fa shang shi</t>
    </rPh>
    <phoneticPr fontId="3" type="noConversion"/>
  </si>
  <si>
    <t>永利 200806 买入</t>
    <rPh sb="0" eb="1">
      <t>yong li</t>
    </rPh>
    <phoneticPr fontId="3" type="noConversion"/>
  </si>
  <si>
    <t>澳博 201509 买入</t>
    <rPh sb="0" eb="1">
      <t>ao bo kong gu</t>
    </rPh>
    <rPh sb="10" eb="11">
      <t>mai ru</t>
    </rPh>
    <phoneticPr fontId="3" type="noConversion"/>
  </si>
  <si>
    <t>--同期恒生</t>
    <rPh sb="4" eb="5">
      <t>heng sheng</t>
    </rPh>
    <phoneticPr fontId="3" type="noConversion"/>
  </si>
  <si>
    <t>--同期纳斯达克</t>
    <rPh sb="4" eb="5">
      <t>na si da ke</t>
    </rPh>
    <phoneticPr fontId="3" type="noConversion"/>
  </si>
  <si>
    <t>以永利度假村来说，2014 年 3 月至 2015 年 10 月下跌 8 成（同期纳斯达克约上涨 10%），美高梅则在2014 年 3 月至 12 月下跌逾 3 成（同期标准普尔涨 11 %），随后震荡盘整了</t>
    <rPh sb="0" eb="1">
      <t>yi</t>
    </rPh>
    <rPh sb="1" eb="2">
      <t>yong li</t>
    </rPh>
    <rPh sb="3" eb="4">
      <t>du jia cun</t>
    </rPh>
    <rPh sb="6" eb="7">
      <t>lai shuo</t>
    </rPh>
    <rPh sb="39" eb="40">
      <t>tong qi</t>
    </rPh>
    <rPh sb="41" eb="42">
      <t>na si da ke</t>
    </rPh>
    <rPh sb="45" eb="46">
      <t>yue</t>
    </rPh>
    <rPh sb="46" eb="47">
      <t>shang zhang</t>
    </rPh>
    <rPh sb="57" eb="58">
      <t>ze zai</t>
    </rPh>
    <rPh sb="85" eb="86">
      <t>biao zhun pu er</t>
    </rPh>
    <phoneticPr fontId="3" type="noConversion"/>
  </si>
  <si>
    <t xml:space="preserve"> 1 年 2 个月后才重回上升通道，澳博控股 2013 年 10 月至 2016 年 1 月下跌超过 8 成（同期恒生指数跌 3～5 %），从低点至今涨约 64%（同期恒生涨 55%+），然而仅回升到前高</t>
    <phoneticPr fontId="3" type="noConversion"/>
  </si>
  <si>
    <t>1、内地反腐力度加强、收紧资本管制：反腐前澳门博彩收入主要来源于内地豪赌客，澳门博彩市场的另外一个功能是协助内地富豪和官员避免出境额限制和监管将资本进行转移</t>
    <rPh sb="11" eb="12">
      <t>shou jin</t>
    </rPh>
    <rPh sb="13" eb="14">
      <t>zi ben guan zhi</t>
    </rPh>
    <phoneticPr fontId="3" type="noConversion"/>
  </si>
  <si>
    <t xml:space="preserve">      ，影响内地的外汇市场。反腐后内地金融监管部门和澳门政府从资本端来配合，资金流出受到限制和监控。</t>
    <phoneticPr fontId="3" type="noConversion"/>
  </si>
  <si>
    <t>中国央行与澳门金管局签署反洗钱监管合作备忘录达成了意向。</t>
  </si>
  <si>
    <t>澳门赌场、珠宝店和典当铺全面禁用内地银联卡使用。</t>
  </si>
  <si>
    <t>内地银联卡在境外取现每卡每日不超过等值 1 万元，每卡每年累计不超过等值 10 万元。</t>
  </si>
  <si>
    <t>内地银联卡在境外取现每卡每日不超过等值 1 万元，每卡每年累计不超过等值 10 万元。</t>
    <phoneticPr fontId="3" type="noConversion"/>
  </si>
  <si>
    <t>澳门特区政府规定游客入境不能携带超过 12 万澳门元的现金，同时中国银联将海外单次取现额度下调为 5000 元。</t>
  </si>
  <si>
    <t>澳门特区政府规定游客入境不能携带超过 12 万澳门元的现金，同时中国银联将海外单次取现额度下调为 5000 元。</t>
    <phoneticPr fontId="3" type="noConversion"/>
  </si>
  <si>
    <t>澳门政府宣布澳门自动柜员机将全面引入 KYC 技术，加强对取款人身份的辨识，特别是娱乐场内及周边区份的自动柜员机，以确保澳门金融体系的安全及加强对内地银行卡持卡人合法权益的保障。</t>
    <phoneticPr fontId="3" type="noConversion"/>
  </si>
  <si>
    <t>表：政府对内地赴澳游客的具体资本管制措施</t>
    <rPh sb="0" eb="1">
      <t>biao</t>
    </rPh>
    <phoneticPr fontId="3" type="noConversion"/>
  </si>
  <si>
    <t>时间</t>
    <rPh sb="0" eb="1">
      <t>shi jian</t>
    </rPh>
    <phoneticPr fontId="3" type="noConversion"/>
  </si>
  <si>
    <t>具体措施</t>
    <rPh sb="0" eb="1">
      <t>ju ti cuo shi</t>
    </rPh>
    <phoneticPr fontId="3" type="noConversion"/>
  </si>
  <si>
    <t>2014 年 5 月</t>
    <rPh sb="5" eb="6">
      <t>nian</t>
    </rPh>
    <rPh sb="9" eb="10">
      <t>yue</t>
    </rPh>
    <phoneticPr fontId="3" type="noConversion"/>
  </si>
  <si>
    <t>2014 年 7 月</t>
    <phoneticPr fontId="3" type="noConversion"/>
  </si>
  <si>
    <t>2016 年 1 月 1 日</t>
    <rPh sb="13" eb="14">
      <t>ri</t>
    </rPh>
    <phoneticPr fontId="3" type="noConversion"/>
  </si>
  <si>
    <t>2016 年 12 月</t>
    <phoneticPr fontId="3" type="noConversion"/>
  </si>
  <si>
    <t>2017 年 5 月 7 日</t>
    <rPh sb="13" eb="14">
      <t>ri</t>
    </rPh>
    <phoneticPr fontId="3" type="noConversion"/>
  </si>
  <si>
    <t>澳门政府宣布澳门自动柜员机将全面引入 KYC 技术，加强对取款人身份的辨识，特别是娱乐场内及周边区份的自动柜员机，以确保澳门金融体系</t>
    <phoneticPr fontId="3" type="noConversion"/>
  </si>
  <si>
    <t>的安全及加强对内地银行卡持卡人合法权益的保障。</t>
    <phoneticPr fontId="3" type="noConversion"/>
  </si>
  <si>
    <t>2008 年 8 月 1 日</t>
    <rPh sb="5" eb="6">
      <t>nian</t>
    </rPh>
    <rPh sb="9" eb="10">
      <t>yue</t>
    </rPh>
    <rPh sb="13" eb="14">
      <t>ri</t>
    </rPh>
    <phoneticPr fontId="3" type="noConversion"/>
  </si>
  <si>
    <t xml:space="preserve">中国内地居民首次持护照过境澳门的逗留时间从 14 天缩短为 7 天，对持护照过境澳门未前往国外的人员再次持护照入境澳门的逗留时间为 2 天，第三次将拒绝入境。 </t>
    <phoneticPr fontId="3" type="noConversion"/>
  </si>
  <si>
    <t xml:space="preserve">对持有港澳通行证及赴香港签注而无澳门签注的内地居民不允许由香港进入澳门。 </t>
  </si>
  <si>
    <t xml:space="preserve">对持有港澳通行证及赴香港签注而无澳门签注的内地居民不允许由香港进入澳门。 </t>
    <phoneticPr fontId="3" type="noConversion"/>
  </si>
  <si>
    <t>对于持中国护照过境澳门特区的旅客，首次入境时给予的逗留许可由 7 天缩短至 5 天，第二次从 2 天缩短为 1 天。</t>
  </si>
  <si>
    <t>对于持中国护照过境澳门特区的旅客，首次入境时给予的逗留许可由 7 天缩短至 5 天，第二次从 2 天缩短为 1 天。</t>
    <phoneticPr fontId="3" type="noConversion"/>
  </si>
  <si>
    <t>公安机关即日起停止向深圳市居民签发赴香港“一签多行”签注，改为签发“一周一行”签注。</t>
  </si>
  <si>
    <t>公安机关即日起停止向深圳市居民签发赴香港“一签多行”签注，改为签发“一周一行”签注。</t>
    <phoneticPr fontId="3" type="noConversion"/>
  </si>
  <si>
    <t xml:space="preserve">首次过境逗留期放宽至 7 天，第二次 2 天。 </t>
  </si>
  <si>
    <t xml:space="preserve">首次过境逗留期放宽至 7 天，第二次 2 天。 </t>
    <phoneticPr fontId="3" type="noConversion"/>
  </si>
  <si>
    <t>中国内地居民首次持护照过境澳门的逗留时间从 14 天缩短为 7 天，对持护照过境澳门未前往国外的人员再次持护照入境澳门的逗留时间为 2 天，</t>
    <phoneticPr fontId="3" type="noConversion"/>
  </si>
  <si>
    <t xml:space="preserve">第三次将拒绝入境。 </t>
    <phoneticPr fontId="3" type="noConversion"/>
  </si>
  <si>
    <t>2008 年 9 月 1 日</t>
    <rPh sb="13" eb="14">
      <t>ri</t>
    </rPh>
    <phoneticPr fontId="3" type="noConversion"/>
  </si>
  <si>
    <t>2014 年 7 月 1 日</t>
    <rPh sb="13" eb="14">
      <t>ri</t>
    </rPh>
    <phoneticPr fontId="3" type="noConversion"/>
  </si>
  <si>
    <t>2015 年 4 月</t>
    <phoneticPr fontId="3" type="noConversion"/>
  </si>
  <si>
    <t>2015 年 7 月 1 日</t>
    <rPh sb="13" eb="14">
      <t>ri</t>
    </rPh>
    <phoneticPr fontId="3" type="noConversion"/>
  </si>
  <si>
    <t>表：内地赴澳过境的政策情况</t>
    <rPh sb="0" eb="1">
      <t>biao</t>
    </rPh>
    <rPh sb="6" eb="7">
      <t>guo jing</t>
    </rPh>
    <rPh sb="8" eb="9">
      <t>de</t>
    </rPh>
    <rPh sb="9" eb="10">
      <t>zheng ce qing k</t>
    </rPh>
    <phoneticPr fontId="3" type="noConversion"/>
  </si>
  <si>
    <t>2、收紧内地赴澳的入境政策</t>
    <phoneticPr fontId="3" type="noConversion"/>
  </si>
  <si>
    <t>股价的 25%左右。这些股价大幅异动都和 2014 年后澳门博彩业不振有关联（原因分析说明详第 9 题答案）。其中美高梅中国多年来的博彩收入规模相对其余 5 家经营商均较低，</t>
    <rPh sb="10" eb="11">
      <t>zhe xie</t>
    </rPh>
    <rPh sb="12" eb="13">
      <t>gu jia</t>
    </rPh>
    <rPh sb="14" eb="15">
      <t>da fu</t>
    </rPh>
    <rPh sb="16" eb="17">
      <t>yi dong</t>
    </rPh>
    <rPh sb="18" eb="19">
      <t>dou</t>
    </rPh>
    <rPh sb="19" eb="20">
      <t>he</t>
    </rPh>
    <rPh sb="26" eb="27">
      <t>nian</t>
    </rPh>
    <rPh sb="27" eb="28">
      <t>hou</t>
    </rPh>
    <rPh sb="28" eb="29">
      <t>ao men bo cai ye</t>
    </rPh>
    <rPh sb="33" eb="34">
      <t>bu zhen</t>
    </rPh>
    <rPh sb="35" eb="36">
      <t>you guan lian</t>
    </rPh>
    <rPh sb="55" eb="56">
      <t>qi zhong</t>
    </rPh>
    <rPh sb="57" eb="58">
      <t>mei gao mei</t>
    </rPh>
    <rPh sb="60" eb="61">
      <t>zhong guo</t>
    </rPh>
    <rPh sb="74" eb="75">
      <t>qi yu</t>
    </rPh>
    <rPh sb="79" eb="80">
      <t>jia</t>
    </rPh>
    <rPh sb="80" eb="81">
      <t>jing ying shang</t>
    </rPh>
    <phoneticPr fontId="3" type="noConversion"/>
  </si>
  <si>
    <r>
      <t xml:space="preserve">      PE计算：做为分母的股东应占溢利，由于缺乏 2009 年中报数据，使用 2008 年年报的股东应占溢利数据 1.759 亿美元计算静态</t>
    </r>
    <r>
      <rPr>
        <b/>
        <sz val="10"/>
        <color theme="1"/>
        <rFont val="Times New Roman"/>
        <family val="1"/>
      </rPr>
      <t>市盈率 = 835.38/1.759*0.129 = 61.26 倍</t>
    </r>
    <rPh sb="8" eb="9">
      <t>ji suan</t>
    </rPh>
    <rPh sb="11" eb="12">
      <t>zuo wei fen mu de</t>
    </rPh>
    <rPh sb="23" eb="24">
      <t>you yu</t>
    </rPh>
    <rPh sb="25" eb="26">
      <t>que fa</t>
    </rPh>
    <rPh sb="33" eb="34">
      <t>nian</t>
    </rPh>
    <rPh sb="34" eb="35">
      <t>zhong bao</t>
    </rPh>
    <rPh sb="36" eb="37">
      <t>shu ju</t>
    </rPh>
    <rPh sb="39" eb="40">
      <t>shi yong</t>
    </rPh>
    <rPh sb="47" eb="48">
      <t>nian</t>
    </rPh>
    <rPh sb="48" eb="49">
      <t>nian bao</t>
    </rPh>
    <rPh sb="50" eb="51">
      <t>de</t>
    </rPh>
    <rPh sb="51" eb="52">
      <t>gu dong ying zhan yi li</t>
    </rPh>
    <rPh sb="57" eb="58">
      <t>shu ju</t>
    </rPh>
    <rPh sb="66" eb="67">
      <t>yi</t>
    </rPh>
    <rPh sb="67" eb="68">
      <t>mei</t>
    </rPh>
    <rPh sb="69" eb="70">
      <t>ji suan</t>
    </rPh>
    <rPh sb="71" eb="72">
      <t>jing tai</t>
    </rPh>
    <rPh sb="73" eb="74">
      <t>shi ying lü</t>
    </rPh>
    <rPh sb="106" eb="107">
      <t>bei</t>
    </rPh>
    <phoneticPr fontId="3" type="noConversion"/>
  </si>
  <si>
    <t>因此美股上市的母公司股价受影响较小，从底部至今也上涨逾 8 成。</t>
    <rPh sb="0" eb="1">
      <t>yin ci</t>
    </rPh>
    <rPh sb="2" eb="3">
      <t>mei gu</t>
    </rPh>
    <rPh sb="4" eb="5">
      <t>shang shi</t>
    </rPh>
    <rPh sb="6" eb="7">
      <t>de</t>
    </rPh>
    <rPh sb="7" eb="8">
      <t>mu gong si</t>
    </rPh>
    <rPh sb="10" eb="11">
      <t>gu jia</t>
    </rPh>
    <rPh sb="12" eb="13">
      <t>shou ying xiang</t>
    </rPh>
    <rPh sb="15" eb="16">
      <t>jiao xiao</t>
    </rPh>
    <rPh sb="18" eb="19">
      <t>cong di bu</t>
    </rPh>
    <rPh sb="21" eb="22">
      <t>zhi jin</t>
    </rPh>
    <rPh sb="23" eb="24">
      <t>ye</t>
    </rPh>
    <rPh sb="24" eb="25">
      <t>shang zhang</t>
    </rPh>
    <rPh sb="26" eb="27">
      <t>yu</t>
    </rPh>
    <rPh sb="30" eb="31">
      <t>c</t>
    </rPh>
    <phoneticPr fontId="3" type="noConversion"/>
  </si>
  <si>
    <t>由上面的回测来看，熊市投资博彩股的策略并非包赚不赔，除非抄在熊底，否则可能在相当时间内跑输指数甚至承受较大亏损。</t>
    <rPh sb="0" eb="1">
      <t>you</t>
    </rPh>
    <rPh sb="1" eb="2">
      <t>shang</t>
    </rPh>
    <rPh sb="2" eb="3">
      <t>mian</t>
    </rPh>
    <rPh sb="3" eb="4">
      <t>de</t>
    </rPh>
    <rPh sb="4" eb="5">
      <t>hui ce</t>
    </rPh>
    <rPh sb="6" eb="7">
      <t>lai kan</t>
    </rPh>
    <rPh sb="9" eb="10">
      <t>xiong shi tou zi</t>
    </rPh>
    <rPh sb="13" eb="14">
      <t>bo cai gu</t>
    </rPh>
    <rPh sb="16" eb="17">
      <t>de</t>
    </rPh>
    <rPh sb="17" eb="18">
      <t>ce lue</t>
    </rPh>
    <rPh sb="19" eb="20">
      <t>bing fei</t>
    </rPh>
    <rPh sb="21" eb="22">
      <t>bao zhuan bu pei</t>
    </rPh>
    <rPh sb="26" eb="27">
      <t>chu fei</t>
    </rPh>
    <rPh sb="28" eb="29">
      <t>chao</t>
    </rPh>
    <rPh sb="29" eb="30">
      <t>zai</t>
    </rPh>
    <rPh sb="33" eb="34">
      <t>fou ze</t>
    </rPh>
    <rPh sb="35" eb="36">
      <t>ke neng</t>
    </rPh>
    <rPh sb="43" eb="44">
      <t>pao shu</t>
    </rPh>
    <rPh sb="45" eb="46">
      <t>zhi shu</t>
    </rPh>
    <rPh sb="47" eb="48">
      <t>shen zhi</t>
    </rPh>
    <rPh sb="49" eb="50">
      <t>cheng shou</t>
    </rPh>
    <rPh sb="51" eb="52">
      <t>jiao da</t>
    </rPh>
    <rPh sb="53" eb="54">
      <t>kui sun</t>
    </rPh>
    <phoneticPr fontId="3" type="noConversion"/>
  </si>
  <si>
    <t xml:space="preserve">      五年计划里面提出非博彩类收入占比要从 6%增长至 9%。</t>
    <phoneticPr fontId="3" type="noConversion"/>
  </si>
  <si>
    <t>4、澳门特区政府控制博彩业的扩张步伐和路径：特区政府规定 2013 年 3 月前赌桌上限为 5500 张，至 2022 年末赌桌年均增长限制在 3%以内，六家巨头在路凼的新建及在建物业</t>
    <rPh sb="4" eb="5">
      <t>te qu</t>
    </rPh>
    <rPh sb="18" eb="19">
      <t>he</t>
    </rPh>
    <rPh sb="19" eb="20">
      <t>lu jing</t>
    </rPh>
    <phoneticPr fontId="3" type="noConversion"/>
  </si>
  <si>
    <t xml:space="preserve">      需要争夺剩下的配额，特区政府分配赌桌的其中一个条件就是按照公司的非博彩类收入占比；同时不再审批赌场的建设用地，对于已经批准的项目不受影响；特区政府也在</t>
    <rPh sb="16" eb="17">
      <t>te qu</t>
    </rPh>
    <rPh sb="75" eb="76">
      <t>te qu zheng fu</t>
    </rPh>
    <phoneticPr fontId="3" type="noConversion"/>
  </si>
  <si>
    <t>2017 年 11 月</t>
    <phoneticPr fontId="3" type="noConversion"/>
  </si>
  <si>
    <t>2017 年 12 月</t>
    <phoneticPr fontId="3" type="noConversion"/>
  </si>
  <si>
    <t>依据《监管携带现金和无记名可转让票据出入境》之规定，凡入境澳门携带 12 万澳门币(约人民币 10 万元)以上现金或支票等无记名可转让票据者</t>
    <phoneticPr fontId="3" type="noConversion"/>
  </si>
  <si>
    <t>皆应向海关申报，否则可被处澳门币 1000 至 50 万元的罚款。该项新法涵盖所有出入境人士，不仅针对旅客，澳门居民也适用。</t>
    <phoneticPr fontId="3" type="noConversion"/>
  </si>
  <si>
    <t>由“每卡每年”进一步收紧为“每人每年”ATM 境外提款上限 10 万人民币。另外，每张提款卡每人每天提款上限为 1 万人民币。</t>
    <phoneticPr fontId="3" type="noConversion"/>
  </si>
  <si>
    <t>3、赌场禁烟：澳门自 2014 年 10 月起在所有赌厅中场全面禁烟， 娱乐场可以在中场设置专门的吸烟室。目前除了博彩业之外，其他室内全面禁烟。澳门立法会二常会 2017 年就</t>
    <rPh sb="21" eb="22">
      <t>yue</t>
    </rPh>
    <phoneticPr fontId="3" type="noConversion"/>
  </si>
  <si>
    <t xml:space="preserve">      “控烟法” 修订案开会 。新文本法案建议娱乐场可设吸烟室和将电子烟纳入规管范围，并建议 2018 年 1 月 1 日起生效。娱乐场设置吸烟室有一年的过渡期，依行政长官批示设</t>
    <phoneticPr fontId="3" type="noConversion"/>
  </si>
  <si>
    <t xml:space="preserve">      立吸烟室 。若娱乐场吸烟室不达标，将全面禁烟。根据国外经验，当地娱乐场实施禁烟后，收入下跌两成。澳门以喜好吸烟的内地游客为主影响更大。</t>
    <phoneticPr fontId="3" type="noConversion"/>
  </si>
  <si>
    <t>2008 年 5 月</t>
    <rPh sb="5" eb="6">
      <t>nian</t>
    </rPh>
    <rPh sb="9" eb="10">
      <t>yue</t>
    </rPh>
    <phoneticPr fontId="3" type="noConversion"/>
  </si>
  <si>
    <t>将广东省居民的“一月一签”收紧为“二月一签”</t>
    <phoneticPr fontId="3" type="noConversion"/>
  </si>
  <si>
    <t xml:space="preserve">*2009-2013 这轮持续 5 年的上升期是澳门博彩业迄今最高、最迅猛的上涨。其始源于 2008 年 </t>
    <phoneticPr fontId="3" type="noConversion"/>
  </si>
  <si>
    <t xml:space="preserve">  11 月的四万亿计划，M2 和社融余额于 2008 年 12 月(领先于澳门博彩收入 GGR 增速底部半</t>
    <rPh sb="40" eb="41">
      <t>bo cai shou ru</t>
    </rPh>
    <phoneticPr fontId="3" type="noConversion"/>
  </si>
  <si>
    <t xml:space="preserve">  年)开始高速增长，2009 年 7 月，澳门贵宾业务 GGR 开始高速增长。</t>
    <phoneticPr fontId="3" type="noConversion"/>
  </si>
  <si>
    <t>badcfe</t>
    <phoneticPr fontId="3" type="noConversion"/>
  </si>
  <si>
    <t>次要/浅层原因：内地经济增长放缓，贵宾厅业务发展遭遇到瓶颈资金链断裂、世界杯赛事、2013年前博彩毛收益增幅过高等。</t>
    <rPh sb="0" eb="1">
      <t>ci yao</t>
    </rPh>
    <rPh sb="3" eb="4">
      <t>qian ceng</t>
    </rPh>
    <rPh sb="46" eb="47">
      <t>qian</t>
    </rPh>
    <phoneticPr fontId="3" type="noConversion"/>
  </si>
  <si>
    <t>主要/深层原因：十八大后内地的反腐风潮，中央政府连同特区政府通过政策调控、行政干预，推动澳门的转型。</t>
    <rPh sb="0" eb="1">
      <t>zhu yao</t>
    </rPh>
    <rPh sb="3" eb="4">
      <t>shen ceng</t>
    </rPh>
    <rPh sb="5" eb="6">
      <t>yuan yin</t>
    </rPh>
    <rPh sb="8" eb="9">
      <t>shi ba da</t>
    </rPh>
    <rPh sb="11" eb="12">
      <t>hou</t>
    </rPh>
    <rPh sb="12" eb="13">
      <t>nei di</t>
    </rPh>
    <rPh sb="14" eb="15">
      <t>de</t>
    </rPh>
    <rPh sb="15" eb="16">
      <t>fan fu feng chao</t>
    </rPh>
    <rPh sb="20" eb="21">
      <t>zhong yang</t>
    </rPh>
    <rPh sb="22" eb="23">
      <t>zheng fu</t>
    </rPh>
    <rPh sb="24" eb="25">
      <t>lian tong</t>
    </rPh>
    <rPh sb="26" eb="27">
      <t>te qu zheng fu</t>
    </rPh>
    <rPh sb="30" eb="31">
      <t>tong guo</t>
    </rPh>
    <rPh sb="32" eb="33">
      <t>zheng ce yin su</t>
    </rPh>
    <rPh sb="34" eb="35">
      <t>tiao kong</t>
    </rPh>
    <rPh sb="37" eb="38">
      <t>xing zheng</t>
    </rPh>
    <rPh sb="39" eb="40">
      <t>gan yu</t>
    </rPh>
    <rPh sb="42" eb="43">
      <t>tui dong</t>
    </rPh>
    <rPh sb="44" eb="45">
      <t>ao men</t>
    </rPh>
    <rPh sb="46" eb="47">
      <t>de</t>
    </rPh>
    <rPh sb="47" eb="48">
      <t>zhuan xing</t>
    </rPh>
    <phoneticPr fontId="3" type="noConversion"/>
  </si>
  <si>
    <t xml:space="preserve">  运营不至于亏损，属于防御型指标</t>
    <rPh sb="10" eb="11">
      <t>shu yu</t>
    </rPh>
    <rPh sb="12" eb="13">
      <t>fang yu xing</t>
    </rPh>
    <rPh sb="15" eb="16">
      <t>zhi biao</t>
    </rPh>
    <phoneticPr fontId="3" type="noConversion"/>
  </si>
  <si>
    <t>b.客人收入增加居首位：以史为鉴，在澳门博彩业收入最迅猛的上升过程中，贵宾业务的贡献度最大。</t>
    <rPh sb="2" eb="3">
      <t>ke ren shou ru zeng jia</t>
    </rPh>
    <rPh sb="8" eb="9">
      <t>ju</t>
    </rPh>
    <rPh sb="9" eb="10">
      <t>shou wei</t>
    </rPh>
    <rPh sb="12" eb="13">
      <t>yi</t>
    </rPh>
    <rPh sb="13" eb="14">
      <t>shi</t>
    </rPh>
    <rPh sb="14" eb="15">
      <t>wei jian</t>
    </rPh>
    <rPh sb="17" eb="18">
      <t>zai</t>
    </rPh>
    <rPh sb="18" eb="19">
      <t>ao men</t>
    </rPh>
    <rPh sb="20" eb="21">
      <t>bo cai ye</t>
    </rPh>
    <rPh sb="23" eb="24">
      <t>shou ru</t>
    </rPh>
    <rPh sb="25" eb="26">
      <t>zui</t>
    </rPh>
    <rPh sb="26" eb="27">
      <t>xun meng</t>
    </rPh>
    <rPh sb="28" eb="29">
      <t>de</t>
    </rPh>
    <rPh sb="29" eb="30">
      <t>shang sheng guo cheng</t>
    </rPh>
    <rPh sb="33" eb="34">
      <t>zhong</t>
    </rPh>
    <rPh sb="35" eb="36">
      <t>gui bin ye wu</t>
    </rPh>
    <rPh sb="39" eb="40">
      <t>de</t>
    </rPh>
    <rPh sb="40" eb="41">
      <t>gong xian le</t>
    </rPh>
    <rPh sb="42" eb="43">
      <t>du</t>
    </rPh>
    <rPh sb="43" eb="44">
      <t>zui da</t>
    </rPh>
    <phoneticPr fontId="3" type="noConversion"/>
  </si>
  <si>
    <t>a.客流增加次之：赌场面向的是所有潜在客群，可无差别地吸纳高中低端各阶层的顾客，转化长尾顾客成本几乎为零，旁观游客可下场成为赌客、旁观赌客可叠码加注，下注额</t>
    <rPh sb="2" eb="3">
      <t>ke liu</t>
    </rPh>
    <rPh sb="4" eb="5">
      <t>zeng jia</t>
    </rPh>
    <rPh sb="6" eb="7">
      <t>ci zhi</t>
    </rPh>
    <rPh sb="22" eb="23">
      <t>ke</t>
    </rPh>
    <rPh sb="28" eb="29">
      <t>na</t>
    </rPh>
    <rPh sb="29" eb="30">
      <t>gao zhong di duan</t>
    </rPh>
    <rPh sb="33" eb="34">
      <t>ge</t>
    </rPh>
    <rPh sb="57" eb="58">
      <t>ke</t>
    </rPh>
    <rPh sb="69" eb="70">
      <t>ke</t>
    </rPh>
    <phoneticPr fontId="3" type="noConversion"/>
  </si>
  <si>
    <t xml:space="preserve">   几乎可以无限提高。其中相比总客流而言，过夜客流更为重要，澳门博彩行业本轮的上升与宏观经济企稳复苏十分相关，过夜游客数据佐证并提前反映了这一情况——2015 年 </t>
    <rPh sb="12" eb="13">
      <t>qi zhong</t>
    </rPh>
    <rPh sb="14" eb="15">
      <t>xiang bi</t>
    </rPh>
    <rPh sb="16" eb="17">
      <t>zong ke liu</t>
    </rPh>
    <rPh sb="19" eb="20">
      <t>er yan</t>
    </rPh>
    <rPh sb="22" eb="23">
      <t>guo ye</t>
    </rPh>
    <rPh sb="24" eb="25">
      <t>ke liu</t>
    </rPh>
    <rPh sb="26" eb="27">
      <t>geng wei</t>
    </rPh>
    <rPh sb="28" eb="29">
      <t>zhong yao</t>
    </rPh>
    <phoneticPr fontId="3" type="noConversion"/>
  </si>
  <si>
    <t xml:space="preserve">d.开新赌场：新物业对客流的吸引聚集将弥补修建物业的巨大资本开支 </t>
    <rPh sb="2" eb="3">
      <t>kai</t>
    </rPh>
    <rPh sb="3" eb="4">
      <t>xin du chang</t>
    </rPh>
    <phoneticPr fontId="3" type="noConversion"/>
  </si>
  <si>
    <t>c.增加赌台数量：赌台数直接对应赌场能够容纳的赌客人数，影响较大</t>
    <rPh sb="2" eb="3">
      <t>zeng jia</t>
    </rPh>
    <rPh sb="10" eb="11">
      <t>tai</t>
    </rPh>
    <phoneticPr fontId="3" type="noConversion"/>
  </si>
  <si>
    <t>f.增加非赌业收入：非博业务也具有集群效果，而且得到特区政府政策上的扶持</t>
    <rPh sb="2" eb="3">
      <t>zeng jia</t>
    </rPh>
    <rPh sb="4" eb="5">
      <t>fei</t>
    </rPh>
    <rPh sb="7" eb="8">
      <t>shou ru</t>
    </rPh>
    <rPh sb="10" eb="11">
      <t>fei bo</t>
    </rPh>
    <rPh sb="12" eb="13">
      <t>ye wu</t>
    </rPh>
    <rPh sb="14" eb="15">
      <t>ye</t>
    </rPh>
    <rPh sb="15" eb="16">
      <t>ju you</t>
    </rPh>
    <rPh sb="17" eb="18">
      <t>ji qun</t>
    </rPh>
    <rPh sb="19" eb="20">
      <t>xiao guo</t>
    </rPh>
    <rPh sb="22" eb="23">
      <t>er qie</t>
    </rPh>
    <rPh sb="24" eb="25">
      <t>de dao</t>
    </rPh>
    <rPh sb="26" eb="27">
      <t>te qu zheng fu</t>
    </rPh>
    <rPh sb="30" eb="31">
      <t>zheng ce</t>
    </rPh>
    <rPh sb="32" eb="33">
      <t>shang</t>
    </rPh>
    <rPh sb="33" eb="34">
      <t>de</t>
    </rPh>
    <rPh sb="34" eb="35">
      <t>fu chi</t>
    </rPh>
    <phoneticPr fontId="3" type="noConversion"/>
  </si>
  <si>
    <t xml:space="preserve">  中场业务对于非博设施的依赖程度远高于 VIP 业务。中场客人往往需要酒店房间、餐饮门店、</t>
    <phoneticPr fontId="3" type="noConversion"/>
  </si>
  <si>
    <t xml:space="preserve">  亲子活动来满足家庭休闲消费的需求，公司的非博业务收入水平可以体现中场发展的潜力。</t>
    <phoneticPr fontId="3" type="noConversion"/>
  </si>
  <si>
    <t xml:space="preserve">  拉斯维加斯的非博业务占比就超过 80%(纯游客占比更高)，是博彩业务的有力支撑。</t>
    <rPh sb="7" eb="8">
      <t>de</t>
    </rPh>
    <rPh sb="14" eb="15">
      <t>jiu</t>
    </rPh>
    <rPh sb="31" eb="32">
      <t>shi</t>
    </rPh>
    <rPh sb="32" eb="33">
      <t>bo cai ye wu</t>
    </rPh>
    <rPh sb="36" eb="37">
      <t>de</t>
    </rPh>
    <rPh sb="37" eb="38">
      <t>you li zhi cheng</t>
    </rPh>
    <phoneticPr fontId="3" type="noConversion"/>
  </si>
  <si>
    <t xml:space="preserve">  缺点是若扩张过快、数量过多、体量过大，酒店、零售、餐饮、娱乐( 舞台秀、电影、游乐园)等</t>
    <rPh sb="2" eb="3">
      <t>que d</t>
    </rPh>
    <rPh sb="4" eb="5">
      <t>shi</t>
    </rPh>
    <rPh sb="5" eb="6">
      <t>ruo</t>
    </rPh>
    <phoneticPr fontId="3" type="noConversion"/>
  </si>
  <si>
    <t xml:space="preserve">  非博业务有导致整体边际利润下滑的可能。</t>
    <phoneticPr fontId="3" type="noConversion"/>
  </si>
  <si>
    <t>明确上述两因素（需求面）前提下，下列供给面因素才开始发生作用</t>
    <rPh sb="0" eb="1">
      <t>ming que</t>
    </rPh>
    <rPh sb="2" eb="3">
      <t>shang shu</t>
    </rPh>
    <rPh sb="4" eb="5">
      <t>liang yin su</t>
    </rPh>
    <rPh sb="8" eb="9">
      <t>xu qiu mian</t>
    </rPh>
    <rPh sb="12" eb="13">
      <t>qian ti xia</t>
    </rPh>
    <rPh sb="16" eb="17">
      <t>xia lie</t>
    </rPh>
    <rPh sb="21" eb="22">
      <t>yin su</t>
    </rPh>
    <rPh sb="23" eb="24">
      <t>cai</t>
    </rPh>
    <rPh sb="24" eb="25">
      <t>kai shi</t>
    </rPh>
    <rPh sb="26" eb="27">
      <t>fa sheng</t>
    </rPh>
    <rPh sb="28" eb="29">
      <t>zuo yong</t>
    </rPh>
    <phoneticPr fontId="3" type="noConversion"/>
  </si>
  <si>
    <r>
      <t xml:space="preserve">   Q2 过夜游客增速触底，2015 年 Q3 中场博彩收入 GGR 增速触底;2015 年 Q4 过夜游客开始正增长，2016 年 Q2 中场 GGR 也开始翻正。</t>
    </r>
    <r>
      <rPr>
        <b/>
        <sz val="10"/>
        <color theme="1"/>
        <rFont val="Times New Roman"/>
        <family val="1"/>
      </rPr>
      <t>过夜游客数据领先中场收入 1-2 季度。</t>
    </r>
    <rPh sb="27" eb="28">
      <t>bo cai shou ru</t>
    </rPh>
    <phoneticPr fontId="3" type="noConversion"/>
  </si>
  <si>
    <t>根据澳门大学的测算，2016 年赌客/游客转化率为 33%。2016 年澳门游客量约 3100 万人次，按照每人访澳次 数 1.8 次计算，约有 1700 万游客，560 万赌客。</t>
    <phoneticPr fontId="3" type="noConversion"/>
  </si>
  <si>
    <t xml:space="preserve">作为对比，同期拉斯维加斯的赌客/游客转化率约为 73%，提升空间十分巨大，但仍需非博业务的支撑和配合。 </t>
    <phoneticPr fontId="3" type="noConversion"/>
  </si>
  <si>
    <t>e.提高最低投注金额：每次下注的最低额度是赌场设置的唯一有形入场门槛，用于保障赌场的基本</t>
    <rPh sb="2" eb="3">
      <t>ti gao zui di tou zhu jin e</t>
    </rPh>
    <rPh sb="20" eb="21">
      <t>shi</t>
    </rPh>
    <rPh sb="21" eb="22">
      <t>du chang</t>
    </rPh>
    <rPh sb="23" eb="24">
      <t>she zhi</t>
    </rPh>
    <rPh sb="25" eb="26">
      <t>de</t>
    </rPh>
    <rPh sb="26" eb="27">
      <t>wei yi</t>
    </rPh>
    <rPh sb="30" eb="31">
      <t>ru chang</t>
    </rPh>
    <phoneticPr fontId="3" type="noConversion"/>
  </si>
  <si>
    <t xml:space="preserve">直观观感就有极大空间。并且，拉斯维加斯毗邻加利福尼亚州、亚利桑那州，假设加州旅客平均到访 3.5 次/年，亚利桑那州旅客平均到访 2.5 次/年，这两个州的渗透率达到了 </t>
    <phoneticPr fontId="3" type="noConversion"/>
  </si>
  <si>
    <t>2016 年美国居民到访拉斯维加斯约 3500 万人次，到访旅客平均每年到访 1.7 次，渗透率高达 10.2%。对比拉斯维加斯，根据华创证券 2016 年测算的澳门内地游客渗透率为 2.5%，</t>
    <rPh sb="65" eb="66">
      <t>gen ju hua chuang</t>
    </rPh>
    <rPh sb="77" eb="78">
      <t>nian</t>
    </rPh>
    <rPh sb="78" eb="79">
      <t>ce suan</t>
    </rPh>
    <rPh sb="80" eb="81">
      <t>de</t>
    </rPh>
    <rPh sb="83" eb="84">
      <t>nei di</t>
    </rPh>
    <rPh sb="85" eb="86">
      <t>you ke</t>
    </rPh>
    <rPh sb="90" eb="91">
      <t>wei</t>
    </rPh>
    <phoneticPr fontId="3" type="noConversion"/>
  </si>
  <si>
    <t>15.5%、23.8%，对于临近澳门的广东省（华创测算广东渗透率为 8.5%）等省份的渗透率空间有一定的指导意义。</t>
    <rPh sb="23" eb="24">
      <t>hua chuang</t>
    </rPh>
    <rPh sb="25" eb="26">
      <t>ce suan</t>
    </rPh>
    <rPh sb="27" eb="28">
      <t>g d</t>
    </rPh>
    <rPh sb="29" eb="30">
      <t>shen tou lü</t>
    </rPh>
    <rPh sb="32" eb="33">
      <t>wei</t>
    </rPh>
    <phoneticPr fontId="3" type="noConversion"/>
  </si>
  <si>
    <r>
      <t xml:space="preserve">      PB计算：做为分母的净资产（2009 年 6 月 30 日权益总额）= 101.645 亿港元，</t>
    </r>
    <r>
      <rPr>
        <b/>
        <sz val="10"/>
        <color theme="1"/>
        <rFont val="Times New Roman"/>
        <family val="1"/>
      </rPr>
      <t>市净率 = 835.38/101.645 = 8.22 倍</t>
    </r>
    <rPh sb="8" eb="9">
      <t>ji suan</t>
    </rPh>
    <rPh sb="11" eb="12">
      <t>zuo wei fen mu de</t>
    </rPh>
    <rPh sb="16" eb="17">
      <t>jing zi chan</t>
    </rPh>
    <rPh sb="25" eb="26">
      <t>nian</t>
    </rPh>
    <rPh sb="29" eb="30">
      <t>yue</t>
    </rPh>
    <rPh sb="34" eb="35">
      <t>ri</t>
    </rPh>
    <rPh sb="37" eb="38">
      <t>zong e</t>
    </rPh>
    <rPh sb="50" eb="51">
      <t>yi</t>
    </rPh>
    <rPh sb="51" eb="52">
      <t>gang yuan</t>
    </rPh>
    <rPh sb="54" eb="55">
      <t>shi jing lü</t>
    </rPh>
    <rPh sb="82" eb="83">
      <t>bei</t>
    </rPh>
    <phoneticPr fontId="3" type="noConversion"/>
  </si>
  <si>
    <t>商业模式</t>
    <rPh sb="0" eb="1">
      <t>shang ye</t>
    </rPh>
    <rPh sb="2" eb="3">
      <t>mo shi</t>
    </rPh>
    <phoneticPr fontId="3" type="noConversion"/>
  </si>
  <si>
    <t>快餐</t>
    <rPh sb="0" eb="1">
      <t>kuai can</t>
    </rPh>
    <phoneticPr fontId="3" type="noConversion"/>
  </si>
  <si>
    <t>赌场</t>
    <rPh sb="0" eb="1">
      <t>du chang</t>
    </rPh>
    <phoneticPr fontId="3" type="noConversion"/>
  </si>
  <si>
    <t>营收 = 门店数*客流量*客流转化率*客单量*客单价 = 客座数*客单价*翻台率</t>
    <rPh sb="0" eb="1">
      <t>ying shou</t>
    </rPh>
    <rPh sb="5" eb="6">
      <t>men dian shu</t>
    </rPh>
    <rPh sb="9" eb="10">
      <t>ke dan l</t>
    </rPh>
    <rPh sb="10" eb="11">
      <t>liu</t>
    </rPh>
    <rPh sb="13" eb="14">
      <t>ke liu</t>
    </rPh>
    <rPh sb="15" eb="16">
      <t>zhuan hua lü</t>
    </rPh>
    <rPh sb="19" eb="20">
      <t>ke dan</t>
    </rPh>
    <rPh sb="23" eb="24">
      <t>ke dan jia</t>
    </rPh>
    <rPh sb="33" eb="34">
      <t>ke dan jia</t>
    </rPh>
    <rPh sb="37" eb="38">
      <t>fan tai</t>
    </rPh>
    <rPh sb="39" eb="40">
      <t>lü</t>
    </rPh>
    <phoneticPr fontId="3" type="noConversion"/>
  </si>
  <si>
    <t>营收 = 赌场数*客流量*游客赌客转化率*单赌客下注额*赔率 = 赌台数*每张赌台净收入</t>
    <rPh sb="0" eb="1">
      <t>ying shou</t>
    </rPh>
    <rPh sb="9" eb="10">
      <t>ke liu liang</t>
    </rPh>
    <rPh sb="17" eb="18">
      <t>zhuan hua lü</t>
    </rPh>
    <rPh sb="24" eb="25">
      <t>xia zhu e</t>
    </rPh>
    <rPh sb="28" eb="29">
      <t>pei lü</t>
    </rPh>
    <rPh sb="33" eb="34">
      <t>du tai</t>
    </rPh>
    <rPh sb="35" eb="36">
      <t>shu</t>
    </rPh>
    <rPh sb="37" eb="38">
      <t>mei zhang</t>
    </rPh>
    <rPh sb="39" eb="40">
      <t>du tai</t>
    </rPh>
    <rPh sb="41" eb="42">
      <t>jing shou ru</t>
    </rPh>
    <phoneticPr fontId="3" type="noConversion"/>
  </si>
  <si>
    <t>三者都是决定各自行业的营收流水、资产利用率乃至获利水平的主要影响因子，是衡量经营成败的关键指标</t>
    <rPh sb="0" eb="1">
      <t>san zhe</t>
    </rPh>
    <rPh sb="2" eb="3">
      <t>dou shi</t>
    </rPh>
    <rPh sb="4" eb="5">
      <t>jue ding</t>
    </rPh>
    <rPh sb="6" eb="7">
      <t>ge zi hang ye</t>
    </rPh>
    <rPh sb="10" eb="11">
      <t>de</t>
    </rPh>
    <rPh sb="11" eb="12">
      <t>ying shou</t>
    </rPh>
    <rPh sb="13" eb="14">
      <t>liu shui</t>
    </rPh>
    <rPh sb="16" eb="17">
      <t>zi chan</t>
    </rPh>
    <rPh sb="18" eb="19">
      <t>li yong lü</t>
    </rPh>
    <rPh sb="21" eb="22">
      <t>nai z</t>
    </rPh>
    <rPh sb="23" eb="24">
      <t>huo li</t>
    </rPh>
    <rPh sb="25" eb="26">
      <t>shui ping</t>
    </rPh>
    <rPh sb="27" eb="28">
      <t>de</t>
    </rPh>
    <rPh sb="28" eb="29">
      <t>zhu yao</t>
    </rPh>
    <rPh sb="30" eb="31">
      <t>ying x</t>
    </rPh>
    <rPh sb="32" eb="33">
      <t>yin su</t>
    </rPh>
    <rPh sb="33" eb="34">
      <t>zi</t>
    </rPh>
    <rPh sb="35" eb="36">
      <t>shi</t>
    </rPh>
    <rPh sb="36" eb="37">
      <t>heng liang</t>
    </rPh>
    <rPh sb="38" eb="39">
      <t>jing ying</t>
    </rPh>
    <rPh sb="40" eb="41">
      <t>cheng bai</t>
    </rPh>
    <rPh sb="42" eb="43">
      <t>de</t>
    </rPh>
    <rPh sb="43" eb="44">
      <t>guan jian zhi biao</t>
    </rPh>
    <phoneticPr fontId="3" type="noConversion"/>
  </si>
  <si>
    <t>2016 年</t>
    <rPh sb="5" eb="6">
      <t>nian</t>
    </rPh>
    <phoneticPr fontId="3" type="noConversion"/>
  </si>
  <si>
    <t>中国</t>
    <rPh sb="0" eb="1">
      <t>zhong guo</t>
    </rPh>
    <phoneticPr fontId="3" type="noConversion"/>
  </si>
  <si>
    <t>美国</t>
    <rPh sb="0" eb="1">
      <t>mei guo</t>
    </rPh>
    <phoneticPr fontId="3" type="noConversion"/>
  </si>
  <si>
    <t>人口（亿）</t>
    <rPh sb="0" eb="1">
      <t>ren kou</t>
    </rPh>
    <rPh sb="3" eb="4">
      <t>yi</t>
    </rPh>
    <phoneticPr fontId="3" type="noConversion"/>
  </si>
  <si>
    <t>经济总量(万亿美元)</t>
    <rPh sb="0" eb="1">
      <t>jing ji zong l</t>
    </rPh>
    <rPh sb="5" eb="6">
      <t>wan yi</t>
    </rPh>
    <rPh sb="7" eb="8">
      <t>mei yuan</t>
    </rPh>
    <phoneticPr fontId="3" type="noConversion"/>
  </si>
  <si>
    <t>博彩业收入(亿美元)</t>
    <rPh sb="0" eb="1">
      <t>bo cai ye</t>
    </rPh>
    <rPh sb="3" eb="4">
      <t>shou ru</t>
    </rPh>
    <rPh sb="6" eb="7">
      <t>yi mei yuan</t>
    </rPh>
    <phoneticPr fontId="3" type="noConversion"/>
  </si>
  <si>
    <t>人均 GDP （美元）</t>
    <rPh sb="0" eb="1">
      <t>ren jun</t>
    </rPh>
    <rPh sb="8" eb="9">
      <t>mei yuan</t>
    </rPh>
    <phoneticPr fontId="3" type="noConversion"/>
  </si>
  <si>
    <t>博彩产值占比</t>
    <rPh sb="0" eb="1">
      <t>bo cai</t>
    </rPh>
    <rPh sb="2" eb="3">
      <t>chan zhi</t>
    </rPh>
    <rPh sb="4" eb="5">
      <t>zhan bi</t>
    </rPh>
    <phoneticPr fontId="3" type="noConversion"/>
  </si>
  <si>
    <t>人均博彩支出(美元)</t>
    <rPh sb="0" eb="1">
      <t>ren jun</t>
    </rPh>
    <rPh sb="2" eb="3">
      <t>bo cai</t>
    </rPh>
    <rPh sb="4" eb="5">
      <t>zhi chu</t>
    </rPh>
    <rPh sb="7" eb="8">
      <t>mei yuan</t>
    </rPh>
    <phoneticPr fontId="3" type="noConversion"/>
  </si>
  <si>
    <t>考虑若以经济总量中国 6%、美国 2%的年增长速度，中国经济总量或于 20 年内超越美国</t>
    <rPh sb="0" eb="1">
      <t>kao lü</t>
    </rPh>
    <rPh sb="2" eb="3">
      <t>ruo yi</t>
    </rPh>
    <rPh sb="4" eb="5">
      <t>jing ji zong l</t>
    </rPh>
    <rPh sb="8" eb="9">
      <t>zhong guo</t>
    </rPh>
    <rPh sb="14" eb="15">
      <t>mei guo</t>
    </rPh>
    <rPh sb="19" eb="20">
      <t>de</t>
    </rPh>
    <rPh sb="20" eb="21">
      <t>nian zeng zhang</t>
    </rPh>
    <rPh sb="23" eb="24">
      <t>su du</t>
    </rPh>
    <rPh sb="26" eb="27">
      <t>zhong guo</t>
    </rPh>
    <rPh sb="28" eb="29">
      <t>jing ji zong liang</t>
    </rPh>
    <rPh sb="32" eb="33">
      <t>huo</t>
    </rPh>
    <rPh sb="33" eb="34">
      <t>yu</t>
    </rPh>
    <rPh sb="38" eb="39">
      <t>nian</t>
    </rPh>
    <rPh sb="39" eb="40">
      <t>nei</t>
    </rPh>
    <phoneticPr fontId="3" type="noConversion"/>
  </si>
  <si>
    <t>中国人口增长率略低于美国，但基数大得多</t>
    <rPh sb="0" eb="1">
      <t>zhong guo</t>
    </rPh>
    <rPh sb="2" eb="3">
      <t>ren kou zeng zhang</t>
    </rPh>
    <rPh sb="6" eb="7">
      <t>lü</t>
    </rPh>
    <rPh sb="7" eb="8">
      <t>lue di</t>
    </rPh>
    <rPh sb="9" eb="10">
      <t>yu</t>
    </rPh>
    <rPh sb="10" eb="11">
      <t>mei g</t>
    </rPh>
    <rPh sb="13" eb="14">
      <t>dan</t>
    </rPh>
    <rPh sb="14" eb="15">
      <t>ji shu</t>
    </rPh>
    <rPh sb="16" eb="17">
      <t>da de duo</t>
    </rPh>
    <phoneticPr fontId="3" type="noConversion"/>
  </si>
  <si>
    <t>结构调整转型或成为澳门博彩业的新增长动力</t>
    <rPh sb="0" eb="1">
      <t>jie gou tiao zheng zhuan xing</t>
    </rPh>
    <rPh sb="6" eb="7">
      <t>huo</t>
    </rPh>
    <rPh sb="7" eb="8">
      <t>cheng wei ao men</t>
    </rPh>
    <rPh sb="11" eb="12">
      <t>bo cai ye</t>
    </rPh>
    <rPh sb="14" eb="15">
      <t>de</t>
    </rPh>
    <rPh sb="15" eb="16">
      <t>xin</t>
    </rPh>
    <rPh sb="16" eb="17">
      <t>zeng zhang</t>
    </rPh>
    <rPh sb="18" eb="19">
      <t>dong li</t>
    </rPh>
    <phoneticPr fontId="3" type="noConversion"/>
  </si>
  <si>
    <t>从国际经验来看，人均GDP达到 1500-3000 美元时，文化娱乐消费进入快速增长阶段；当达到</t>
    <phoneticPr fontId="3" type="noConversion"/>
  </si>
  <si>
    <t>3000 美元时，文化消费需求占总消费支出达到 20%以上；当达到 6000 美元以上时，文化娱乐将</t>
    <phoneticPr fontId="3" type="noConversion"/>
  </si>
  <si>
    <t>全面产业化，成为经济发展不可忽视的支柱力量。目前，我国人均GDP已接近 8000 美元，已步</t>
    <phoneticPr fontId="3" type="noConversion"/>
  </si>
  <si>
    <t>入文化娱乐全面产业化发展阶段。国家统计局数据显示，2015 年，我国文化及相关产业增加值</t>
    <phoneticPr fontId="3" type="noConversion"/>
  </si>
  <si>
    <t>为2.7万亿，占GDP的4%，此处并未纳入特区政府的数据，亦即未包含澳门博彩业产值。</t>
    <rPh sb="15" eb="16">
      <t>ci chu</t>
    </rPh>
    <rPh sb="17" eb="18">
      <t>bing wei</t>
    </rPh>
    <rPh sb="19" eb="20">
      <t>na ru</t>
    </rPh>
    <rPh sb="21" eb="22">
      <t>te qu</t>
    </rPh>
    <rPh sb="23" eb="24">
      <t>zheng fu</t>
    </rPh>
    <rPh sb="25" eb="26">
      <t>de</t>
    </rPh>
    <rPh sb="26" eb="27">
      <t>shu ju</t>
    </rPh>
    <rPh sb="29" eb="30">
      <t>yi ji</t>
    </rPh>
    <rPh sb="34" eb="35">
      <t>ao men bo cai ye</t>
    </rPh>
    <rPh sb="39" eb="40">
      <t>chan zhi</t>
    </rPh>
    <phoneticPr fontId="3" type="noConversion"/>
  </si>
  <si>
    <t>以产值占比而言，对标美国，即便不考虑经济增速，澳门博彩业仍有 60%+ 的增长空间，我认为当前并未面临增长极限（2013年澳门博彩收入占中国GDP曾达 0.49%）</t>
    <rPh sb="0" eb="1">
      <t>yi</t>
    </rPh>
    <rPh sb="1" eb="2">
      <t>chan zhi</t>
    </rPh>
    <rPh sb="3" eb="4">
      <t>zhan bi</t>
    </rPh>
    <rPh sb="5" eb="6">
      <t>er yan</t>
    </rPh>
    <rPh sb="8" eb="9">
      <t>dui biao</t>
    </rPh>
    <rPh sb="10" eb="11">
      <t>mei guo</t>
    </rPh>
    <rPh sb="13" eb="14">
      <t>ji bian</t>
    </rPh>
    <rPh sb="15" eb="16">
      <t>bu kao lü</t>
    </rPh>
    <rPh sb="18" eb="19">
      <t>jing ji zeng su</t>
    </rPh>
    <rPh sb="23" eb="24">
      <t>ao men bo cai ye</t>
    </rPh>
    <rPh sb="28" eb="29">
      <t>reng</t>
    </rPh>
    <rPh sb="29" eb="30">
      <t>you</t>
    </rPh>
    <rPh sb="36" eb="37">
      <t>de</t>
    </rPh>
    <rPh sb="37" eb="38">
      <t>zeng z</t>
    </rPh>
    <rPh sb="39" eb="40">
      <t>kong j</t>
    </rPh>
    <rPh sb="42" eb="43">
      <t>wo ren wei</t>
    </rPh>
    <rPh sb="45" eb="46">
      <t>dang q</t>
    </rPh>
    <rPh sb="47" eb="48">
      <t>bing wei</t>
    </rPh>
    <rPh sb="49" eb="50">
      <t>mian lin</t>
    </rPh>
    <rPh sb="51" eb="52">
      <t>zeng zhang</t>
    </rPh>
    <rPh sb="53" eb="54">
      <t>ji xian</t>
    </rPh>
    <rPh sb="60" eb="61">
      <t>nian</t>
    </rPh>
    <rPh sb="61" eb="62">
      <t>ao m</t>
    </rPh>
    <rPh sb="63" eb="64">
      <t>bo cai chan zhi</t>
    </rPh>
    <rPh sb="65" eb="66">
      <t>shou ru</t>
    </rPh>
    <rPh sb="67" eb="68">
      <t>zhan</t>
    </rPh>
    <rPh sb="68" eb="69">
      <t>zhong guo</t>
    </rPh>
    <rPh sb="73" eb="74">
      <t>ceng</t>
    </rPh>
    <rPh sb="74" eb="75">
      <t>da</t>
    </rPh>
    <phoneticPr fontId="3" type="noConversion"/>
  </si>
  <si>
    <t>美国GDP</t>
    <rPh sb="0" eb="1">
      <t>mei guo</t>
    </rPh>
    <phoneticPr fontId="3" type="noConversion"/>
  </si>
  <si>
    <t>美国博彩收入</t>
    <rPh sb="0" eb="1">
      <t>mei guo</t>
    </rPh>
    <rPh sb="2" eb="3">
      <t>bo cai</t>
    </rPh>
    <rPh sb="4" eb="5">
      <t>shou ru</t>
    </rPh>
    <phoneticPr fontId="3" type="noConversion"/>
  </si>
  <si>
    <t>中国GDP</t>
    <rPh sb="0" eb="1">
      <t>zhong guo</t>
    </rPh>
    <phoneticPr fontId="3" type="noConversion"/>
  </si>
  <si>
    <t>澳门博彩收入</t>
    <rPh sb="0" eb="1">
      <t>ao men</t>
    </rPh>
    <rPh sb="2" eb="3">
      <t>bo cai</t>
    </rPh>
    <rPh sb="4" eb="5">
      <t>shou ru</t>
    </rPh>
    <phoneticPr fontId="3" type="noConversion"/>
  </si>
  <si>
    <t>占比</t>
    <rPh sb="0" eb="1">
      <t>zhan bi</t>
    </rPh>
    <phoneticPr fontId="3" type="noConversion"/>
  </si>
  <si>
    <t>升级大大加速，消费支出结构发生趋势性变化。从右图1可以看出，随着居民富裕程度的提高，食品支出占比、衣着支出占比显著下降，而医疗护理、金融保险、娱乐支出占比</t>
    <phoneticPr fontId="3" type="noConversion"/>
  </si>
  <si>
    <t>显著提升，这意味着当大家有钱时，除了满足基本的生理需求外，更愿意把钱花在享受和投资上。</t>
    <phoneticPr fontId="3" type="noConversion"/>
  </si>
  <si>
    <t>从美国发展情况看，其人均GDP于 1960 年突破 3000 美元、1972 年突破 6000 美元、1978 年突破 10000 美元，迄今已达 57500 美元。伴随人均GDP的快速提高，美国居民消费</t>
    <phoneticPr fontId="3" type="noConversion"/>
  </si>
  <si>
    <t>美国自 1996 年人均 GDP 达 3 万美元后，直到 2016 年提升为 5.75 万美元，娱乐支出大约占3.7～3.8% 没有显著变化</t>
    <rPh sb="2" eb="3">
      <t>zi</t>
    </rPh>
    <rPh sb="17" eb="18">
      <t>da</t>
    </rPh>
    <rPh sb="24" eb="25">
      <t>hou</t>
    </rPh>
    <rPh sb="26" eb="27">
      <t>zhi dao</t>
    </rPh>
    <rPh sb="34" eb="35">
      <t>nian</t>
    </rPh>
    <rPh sb="35" eb="36">
      <t>ti sheng</t>
    </rPh>
    <rPh sb="37" eb="38">
      <t>wei</t>
    </rPh>
    <rPh sb="48" eb="49">
      <t>yu le</t>
    </rPh>
    <rPh sb="50" eb="51">
      <t>zhi chu</t>
    </rPh>
    <rPh sb="52" eb="53">
      <t>da yue</t>
    </rPh>
    <rPh sb="54" eb="55">
      <t>zhan</t>
    </rPh>
    <rPh sb="64" eb="65">
      <t>mei you</t>
    </rPh>
    <rPh sb="66" eb="67">
      <t>xian zhu</t>
    </rPh>
    <rPh sb="68" eb="69">
      <t>bian hua</t>
    </rPh>
    <phoneticPr fontId="3" type="noConversion"/>
  </si>
  <si>
    <t>这里大致可以得出结论，博彩行业做为日不落的娱乐行业，会逐年伴随GDP稳步提升。</t>
    <rPh sb="0" eb="1">
      <t>zhe li</t>
    </rPh>
    <rPh sb="2" eb="3">
      <t>da zhi</t>
    </rPh>
    <rPh sb="8" eb="9">
      <t>jie lun</t>
    </rPh>
    <rPh sb="26" eb="27">
      <t>hui</t>
    </rPh>
    <rPh sb="27" eb="28">
      <t>zhu nian</t>
    </rPh>
    <rPh sb="29" eb="30">
      <t>ban sui</t>
    </rPh>
    <rPh sb="34" eb="35">
      <t>wen bu</t>
    </rPh>
    <rPh sb="36" eb="37">
      <t>ti sheng</t>
    </rPh>
    <phoneticPr fontId="3" type="noConversion"/>
  </si>
  <si>
    <t>2008 年我国人均GDP突破 3000 美元，2012 年突破 6000 美元，2015 年末达到 8000 美元。然而，随着居民富裕程度的提高，消费支出并未呈现出与美国相似的变化，即居民</t>
    <phoneticPr fontId="3" type="noConversion"/>
  </si>
  <si>
    <t>并没有把更多的钱花在医疗保健、金融保险、教育文化娱乐等方面。右图2清晰反映了这一点：当人均GDP由 3000 美元上升至 8000 美元时，食品和衣着占比分别下降了 8.2%和</t>
    <phoneticPr fontId="3" type="noConversion"/>
  </si>
  <si>
    <t>2.4%，而医疗保健、教育文化娱乐支出占比也分别下降了0.3%和1%。主要原因是房地产支出严重挤压了其他消费支出，居住占比由 2008 年的 10.2%上升至 2015 年的 22.1%，</t>
    <phoneticPr fontId="3" type="noConversion"/>
  </si>
  <si>
    <t>提高了 12 个百分点。</t>
    <phoneticPr fontId="3" type="noConversion"/>
  </si>
  <si>
    <t>如果我国人均收入继续保持增长势头，且通过调控使得一二线城市房价得到有效控制，那可以预见，居民其他消费支出得到释放，也将呈现与发达国家相似的变化规律。</t>
    <rPh sb="18" eb="19">
      <t>tong guo</t>
    </rPh>
    <rPh sb="22" eb="23">
      <t>shi de</t>
    </rPh>
    <rPh sb="46" eb="47">
      <t>qi ta</t>
    </rPh>
    <rPh sb="52" eb="53">
      <t>de dao shi fang</t>
    </rPh>
    <phoneticPr fontId="3" type="noConversion"/>
  </si>
  <si>
    <t>我国人均GDP也即将叩关一万美元（要求 2018 年名义增速超过 10%），直到上升至三万美元为止，娱乐支出占比可望获一定提升，博彩业收入也可望达到接近美国的占比水平。</t>
    <rPh sb="38" eb="39">
      <t>zhi dao</t>
    </rPh>
    <rPh sb="40" eb="41">
      <t>shang sheng zhi</t>
    </rPh>
    <rPh sb="43" eb="44">
      <t>san wan mei yuan</t>
    </rPh>
    <rPh sb="47" eb="48">
      <t>wei zhi</t>
    </rPh>
    <rPh sb="50" eb="51">
      <t>yu le zhi chu</t>
    </rPh>
    <rPh sb="54" eb="55">
      <t>zhan bi</t>
    </rPh>
    <rPh sb="58" eb="59">
      <t>huo</t>
    </rPh>
    <rPh sb="59" eb="60">
      <t>yi ding ti sheng</t>
    </rPh>
    <rPh sb="64" eb="65">
      <t>bo cai ye</t>
    </rPh>
    <rPh sb="67" eb="68">
      <t>shou ru</t>
    </rPh>
    <rPh sb="69" eb="70">
      <t>ye</t>
    </rPh>
    <rPh sb="70" eb="71">
      <t>ke wang</t>
    </rPh>
    <rPh sb="72" eb="73">
      <t>da dao</t>
    </rPh>
    <rPh sb="74" eb="75">
      <t>jie jin</t>
    </rPh>
    <rPh sb="76" eb="77">
      <t>mei guo</t>
    </rPh>
    <rPh sb="78" eb="79">
      <t>de</t>
    </rPh>
    <rPh sb="79" eb="80">
      <t>zhan bi</t>
    </rPh>
    <rPh sb="81" eb="82">
      <t>shui p</t>
    </rPh>
    <phoneticPr fontId="3" type="noConversion"/>
  </si>
  <si>
    <t>澳门博彩收入 2004～2009 年均不超同年中国GDP的 0.3%但稳步提升，2010～2014 年四万亿刺激该占比提升至 0.4%以上，属特殊国情因素，反腐后 2015 年重新回落至不足 0.3%</t>
    <rPh sb="0" eb="1">
      <t>ao men</t>
    </rPh>
    <rPh sb="2" eb="3">
      <t>bo cai shou ru</t>
    </rPh>
    <rPh sb="17" eb="18">
      <t>nian</t>
    </rPh>
    <rPh sb="18" eb="19">
      <t>jun</t>
    </rPh>
    <rPh sb="19" eb="20">
      <t>bu chao g</t>
    </rPh>
    <rPh sb="21" eb="22">
      <t>tong nian</t>
    </rPh>
    <rPh sb="23" eb="24">
      <t>zhong guo</t>
    </rPh>
    <rPh sb="28" eb="29">
      <t>de</t>
    </rPh>
    <rPh sb="34" eb="35">
      <t>dan</t>
    </rPh>
    <rPh sb="35" eb="36">
      <t>wen bu</t>
    </rPh>
    <rPh sb="37" eb="38">
      <t>ti sheng</t>
    </rPh>
    <rPh sb="50" eb="51">
      <t>nian</t>
    </rPh>
    <rPh sb="56" eb="57">
      <t>gai</t>
    </rPh>
    <rPh sb="57" eb="58">
      <t>zhan bi</t>
    </rPh>
    <rPh sb="59" eb="60">
      <t>ti sheng</t>
    </rPh>
    <rPh sb="61" eb="62">
      <t>zhi</t>
    </rPh>
    <rPh sb="67" eb="68">
      <t>yi shang</t>
    </rPh>
    <rPh sb="70" eb="71">
      <t>shu yu</t>
    </rPh>
    <rPh sb="71" eb="72">
      <t>te shu guo qing</t>
    </rPh>
    <rPh sb="75" eb="76">
      <t>yin su</t>
    </rPh>
    <rPh sb="78" eb="79">
      <t>fan fu hou</t>
    </rPh>
    <rPh sb="79" eb="80">
      <t>fu</t>
    </rPh>
    <rPh sb="80" eb="81">
      <t>hou</t>
    </rPh>
    <rPh sb="87" eb="88">
      <t>nian</t>
    </rPh>
    <rPh sb="88" eb="89">
      <t>chong xin</t>
    </rPh>
    <rPh sb="90" eb="91">
      <t>hui luo zhi</t>
    </rPh>
    <rPh sb="93" eb="94">
      <t>bu zu</t>
    </rPh>
    <phoneticPr fontId="3" type="noConversion"/>
  </si>
  <si>
    <t>而且在中国由于下列原因，面对上述情形也会显得更价格敏感，更倾向于收缩消费。</t>
    <rPh sb="5" eb="6">
      <t>you yu</t>
    </rPh>
    <rPh sb="7" eb="8">
      <t>xia lie yuan yin</t>
    </rPh>
    <rPh sb="12" eb="13">
      <t>mian dui</t>
    </rPh>
    <rPh sb="14" eb="15">
      <t>shang shu qing xing</t>
    </rPh>
    <rPh sb="18" eb="19">
      <t>ye hui</t>
    </rPh>
    <rPh sb="20" eb="21">
      <t>xian de</t>
    </rPh>
    <rPh sb="22" eb="23">
      <t>geng</t>
    </rPh>
    <rPh sb="23" eb="24">
      <t>jia ge min gan</t>
    </rPh>
    <rPh sb="28" eb="29">
      <t>geng qing xiang</t>
    </rPh>
    <rPh sb="31" eb="32">
      <t>yu</t>
    </rPh>
    <rPh sb="32" eb="33">
      <t>shou suo xiao fei</t>
    </rPh>
    <phoneticPr fontId="3" type="noConversion"/>
  </si>
  <si>
    <t>1、储蓄观念相比西方世界要更强；</t>
    <phoneticPr fontId="3" type="noConversion"/>
  </si>
  <si>
    <t>2、民间投资工具较缺乏，较多财富投入并绑定在房地产；</t>
    <rPh sb="2" eb="3">
      <t>min jian</t>
    </rPh>
    <rPh sb="4" eb="5">
      <t>tou zi</t>
    </rPh>
    <rPh sb="6" eb="7">
      <t>gong ju</t>
    </rPh>
    <rPh sb="8" eb="9">
      <t>jiao</t>
    </rPh>
    <rPh sb="9" eb="10">
      <t>que fa</t>
    </rPh>
    <rPh sb="12" eb="13">
      <t>jiao duo</t>
    </rPh>
    <rPh sb="14" eb="15">
      <t>cai fu</t>
    </rPh>
    <rPh sb="16" eb="17">
      <t>tou ru fang di chan</t>
    </rPh>
    <rPh sb="18" eb="19">
      <t>bing</t>
    </rPh>
    <rPh sb="19" eb="20">
      <t>bang ding</t>
    </rPh>
    <rPh sb="21" eb="22">
      <t>zai</t>
    </rPh>
    <phoneticPr fontId="3" type="noConversion"/>
  </si>
  <si>
    <t>3、历史特殊国情，公款消费是高端消费的非常重要来源，这个消费来源近年受到政策的打击压制。</t>
    <rPh sb="2" eb="3">
      <t>li shi</t>
    </rPh>
    <rPh sb="4" eb="5">
      <t>te shu guo qing</t>
    </rPh>
    <rPh sb="9" eb="10">
      <t>gong kuan xiao fei</t>
    </rPh>
    <rPh sb="13" eb="14">
      <t>shi</t>
    </rPh>
    <rPh sb="14" eb="15">
      <t>gao duan xiao fei</t>
    </rPh>
    <rPh sb="18" eb="19">
      <t>de</t>
    </rPh>
    <rPh sb="19" eb="20">
      <t>fei chang</t>
    </rPh>
    <rPh sb="21" eb="22">
      <t>zhong yao</t>
    </rPh>
    <rPh sb="23" eb="24">
      <t>lai yuan</t>
    </rPh>
    <rPh sb="26" eb="27">
      <t>zhe ge</t>
    </rPh>
    <rPh sb="28" eb="29">
      <t>xiao fei</t>
    </rPh>
    <rPh sb="30" eb="31">
      <t>lai yuan</t>
    </rPh>
    <rPh sb="32" eb="33">
      <t>jin nian</t>
    </rPh>
    <rPh sb="34" eb="35">
      <t>shou dao</t>
    </rPh>
    <rPh sb="36" eb="37">
      <t>zheng ce</t>
    </rPh>
    <rPh sb="38" eb="39">
      <t>de</t>
    </rPh>
    <rPh sb="39" eb="40">
      <t>da ji</t>
    </rPh>
    <rPh sb="41" eb="42">
      <t>ya zhi</t>
    </rPh>
    <phoneticPr fontId="3" type="noConversion"/>
  </si>
  <si>
    <t>此处从 2004 年开始统计的博彩业收入，其GDP占比也稳定在 0.4%左右，未有显著波动变化，即便是 2007～2009 年的次贷金融危机也没有太多动摇这个数据。</t>
    <rPh sb="0" eb="1">
      <t>ci chu</t>
    </rPh>
    <rPh sb="2" eb="3">
      <t>cong</t>
    </rPh>
    <rPh sb="9" eb="10">
      <t>nian</t>
    </rPh>
    <rPh sb="10" eb="11">
      <t>kai shi tong ji</t>
    </rPh>
    <rPh sb="14" eb="15">
      <t>de</t>
    </rPh>
    <rPh sb="21" eb="22">
      <t>qi</t>
    </rPh>
    <rPh sb="27" eb="28">
      <t>ye</t>
    </rPh>
    <rPh sb="48" eb="49">
      <t>ji bian shi</t>
    </rPh>
    <rPh sb="62" eb="63">
      <t>nian</t>
    </rPh>
    <rPh sb="63" eb="64">
      <t>de</t>
    </rPh>
    <rPh sb="64" eb="65">
      <t>ci dai</t>
    </rPh>
    <rPh sb="66" eb="67">
      <t>jin r</t>
    </rPh>
    <rPh sb="70" eb="71">
      <t>ye</t>
    </rPh>
    <rPh sb="71" eb="72">
      <t>mei you</t>
    </rPh>
    <rPh sb="73" eb="74">
      <t>tai duo</t>
    </rPh>
    <rPh sb="75" eb="76">
      <t>dong yao</t>
    </rPh>
    <rPh sb="77" eb="78">
      <t>zhe ge</t>
    </rPh>
    <rPh sb="79" eb="80">
      <t>shu ju</t>
    </rPh>
    <phoneticPr fontId="3" type="noConversion"/>
  </si>
  <si>
    <t xml:space="preserve">  图：美国GDP、博彩收入（单位：十亿美元）、博彩收入占GDP比重</t>
    <rPh sb="2" eb="3">
      <t>tu</t>
    </rPh>
    <rPh sb="4" eb="5">
      <t>mei guo</t>
    </rPh>
    <rPh sb="10" eb="11">
      <t>bo cai shou ru</t>
    </rPh>
    <rPh sb="15" eb="16">
      <t>dan wei</t>
    </rPh>
    <rPh sb="18" eb="19">
      <t>shi yi</t>
    </rPh>
    <rPh sb="20" eb="21">
      <t>mei y</t>
    </rPh>
    <rPh sb="24" eb="25">
      <t>bo cai</t>
    </rPh>
    <rPh sb="26" eb="27">
      <t>shou ru</t>
    </rPh>
    <rPh sb="28" eb="29">
      <t>zhan</t>
    </rPh>
    <rPh sb="32" eb="33">
      <t>bi z</t>
    </rPh>
    <phoneticPr fontId="3" type="noConversion"/>
  </si>
  <si>
    <t xml:space="preserve">  图：中国GDP（不含港澳台）、澳门博彩收入（单位：十亿美元）数值和占GDP比重</t>
    <rPh sb="2" eb="3">
      <t>tu</t>
    </rPh>
    <rPh sb="4" eb="5">
      <t>zhong</t>
    </rPh>
    <rPh sb="10" eb="11">
      <t>bu han gang ao tai</t>
    </rPh>
    <rPh sb="17" eb="18">
      <t>ao m</t>
    </rPh>
    <rPh sb="19" eb="20">
      <t>bo cai shou ru</t>
    </rPh>
    <rPh sb="24" eb="25">
      <t>dan wei</t>
    </rPh>
    <rPh sb="27" eb="28">
      <t>shi yi</t>
    </rPh>
    <rPh sb="29" eb="30">
      <t>mei y</t>
    </rPh>
    <rPh sb="32" eb="33">
      <t>shu zhi</t>
    </rPh>
    <rPh sb="34" eb="35">
      <t>he</t>
    </rPh>
    <rPh sb="35" eb="36">
      <t>zhan</t>
    </rPh>
    <rPh sb="39" eb="40">
      <t>bi z</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</si>
</sst>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_ * #,##0.00_ ;_ * \-#,##0.00_ ;_ * &quot;-&quot;??_ ;_ @_ "/>
    <numFmt numFmtId="177" formatCode="0.0%"/>
    <numFmt numFmtId="178" formatCode="#,##0_);[Red]\(#,##0\)"/>
    <numFmt numFmtId="179" formatCode="0.00_);[Red]\(0.00\)"/>
    <numFmt numFmtId="180" formatCode="0.000"/>
    <numFmt numFmtId="181" formatCode="0.0"/>
  </numFmts>
  <fonts count="28" x14ac:knownFonts="1">
    <font>
      <sz val="11"/>
      <color theme="1"/>
      <name val="等线"/>
      <family val="2"/>
      <charset val="134"/>
      <scheme val="minor"/>
    </font>
    <font>
      <sz val="12"/>
      <color theme="1"/>
      <name val="等线"/>
      <family val="2"/>
      <charset val="134"/>
      <scheme val="minor"/>
    </font>
    <font>
      <sz val="10"/>
      <color theme="1"/>
      <name val="Times New Roman"/>
      <family val="1"/>
    </font>
    <font>
      <sz val="9"/>
      <name val="等线"/>
      <family val="2"/>
      <charset val="134"/>
      <scheme val="minor"/>
    </font>
    <font>
      <sz val="10"/>
      <color theme="1"/>
      <name val="宋体"/>
      <family val="3"/>
      <charset val="134"/>
    </font>
    <font>
      <sz val="10"/>
      <color theme="1"/>
      <name val="Arial"/>
      <family val="2"/>
      <charset val="134"/>
    </font>
    <font>
      <b/>
      <sz val="10"/>
      <color theme="1"/>
      <name val="Times New Roman"/>
      <family val="1"/>
    </font>
    <font>
      <b/>
      <sz val="14"/>
      <color theme="1"/>
      <name val="宋体"/>
      <family val="3"/>
      <charset val="134"/>
    </font>
    <font>
      <sz val="14"/>
      <color theme="1"/>
      <name val="宋体"/>
      <family val="3"/>
      <charset val="134"/>
    </font>
    <font>
      <sz val="11"/>
      <color theme="1"/>
      <name val="等线"/>
      <family val="2"/>
      <charset val="134"/>
      <scheme val="minor"/>
    </font>
    <font>
      <b/>
      <sz val="14"/>
      <color theme="1"/>
      <name val="Times New Roman"/>
      <family val="1"/>
    </font>
    <font>
      <u/>
      <sz val="11"/>
      <color theme="11"/>
      <name val="等线"/>
      <family val="2"/>
      <charset val="134"/>
      <scheme val="minor"/>
    </font>
    <font>
      <sz val="11"/>
      <color theme="1"/>
      <name val="Times New Roman"/>
    </font>
    <font>
      <sz val="11"/>
      <color indexed="8"/>
      <name val="Calibri"/>
    </font>
    <font>
      <u/>
      <sz val="11"/>
      <color theme="10"/>
      <name val="等线"/>
      <family val="2"/>
      <charset val="134"/>
      <scheme val="minor"/>
    </font>
    <font>
      <sz val="9"/>
      <color theme="1"/>
      <name val="Times New Roman"/>
      <family val="1"/>
    </font>
    <font>
      <sz val="11"/>
      <color indexed="8"/>
      <name val="宋体"/>
      <family val="3"/>
      <charset val="134"/>
    </font>
    <font>
      <sz val="10"/>
      <color rgb="FFC00000"/>
      <name val="Times New Roman"/>
    </font>
    <font>
      <sz val="10"/>
      <color theme="8" tint="-0.249977111117893"/>
      <name val="Times New Roman"/>
      <family val="1"/>
    </font>
    <font>
      <sz val="13"/>
      <color rgb="FFCC0000"/>
      <name val="Arial"/>
    </font>
    <font>
      <b/>
      <sz val="10"/>
      <color theme="9" tint="-0.249977111117893"/>
      <name val="Times New Roman"/>
    </font>
    <font>
      <b/>
      <sz val="10"/>
      <color theme="5" tint="-0.499984740745262"/>
      <name val="Times New Roman"/>
    </font>
    <font>
      <sz val="9"/>
      <color theme="1"/>
      <name val="Arial Unicode MS"/>
    </font>
    <font>
      <sz val="11"/>
      <color theme="8" tint="-0.249977111117893"/>
      <name val="Times New Roman"/>
    </font>
    <font>
      <b/>
      <sz val="10"/>
      <color theme="8" tint="-0.249977111117893"/>
      <name val="Times New Roman"/>
    </font>
    <font>
      <b/>
      <sz val="11"/>
      <color theme="8" tint="-0.249977111117893"/>
      <name val="Times New Roman"/>
    </font>
    <font>
      <sz val="11"/>
      <color rgb="FF0A335B"/>
      <name val="等线"/>
      <charset val="136"/>
      <scheme val="minor"/>
    </font>
    <font>
      <sz val="10"/>
      <color rgb="FF333333"/>
      <name val="Times New Roman"/>
    </font>
  </fonts>
  <fills count="6">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s>
  <borders count="19">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dashed">
        <color auto="1"/>
      </top>
      <bottom style="dashed">
        <color auto="1"/>
      </bottom>
      <diagonal/>
    </border>
    <border>
      <left/>
      <right/>
      <top style="dashed">
        <color auto="1"/>
      </top>
      <bottom style="dashed">
        <color auto="1"/>
      </bottom>
      <diagonal/>
    </border>
    <border>
      <left style="thin">
        <color auto="1"/>
      </left>
      <right/>
      <top style="dashed">
        <color auto="1"/>
      </top>
      <bottom style="thin">
        <color auto="1"/>
      </bottom>
      <diagonal/>
    </border>
    <border>
      <left/>
      <right/>
      <top style="dashed">
        <color auto="1"/>
      </top>
      <bottom style="thin">
        <color auto="1"/>
      </bottom>
      <diagonal/>
    </border>
    <border>
      <left style="thin">
        <color auto="1"/>
      </left>
      <right/>
      <top/>
      <bottom style="dashed">
        <color auto="1"/>
      </bottom>
      <diagonal/>
    </border>
    <border>
      <left style="thin">
        <color auto="1"/>
      </left>
      <right/>
      <top style="dashed">
        <color auto="1"/>
      </top>
      <bottom/>
      <diagonal/>
    </border>
    <border>
      <left/>
      <right/>
      <top style="dashed">
        <color auto="1"/>
      </top>
      <bottom/>
      <diagonal/>
    </border>
    <border>
      <left/>
      <right/>
      <top/>
      <bottom style="dashed">
        <color auto="1"/>
      </bottom>
      <diagonal/>
    </border>
    <border>
      <left style="thin">
        <color auto="1"/>
      </left>
      <right/>
      <top style="thin">
        <color auto="1"/>
      </top>
      <bottom style="dashed">
        <color auto="1"/>
      </bottom>
      <diagonal/>
    </border>
    <border>
      <left/>
      <right/>
      <top style="thin">
        <color auto="1"/>
      </top>
      <bottom style="dashed">
        <color auto="1"/>
      </bottom>
      <diagonal/>
    </border>
  </borders>
  <cellStyleXfs count="53">
    <xf numFmtId="0" fontId="0" fillId="0" borderId="0">
      <alignment vertical="center"/>
    </xf>
    <xf numFmtId="0" fontId="5" fillId="0" borderId="0">
      <alignment vertical="center"/>
    </xf>
    <xf numFmtId="176" fontId="5" fillId="0" borderId="0" applyFont="0" applyFill="0" applyBorder="0" applyAlignment="0" applyProtection="0">
      <alignment vertical="center"/>
    </xf>
    <xf numFmtId="9" fontId="9" fillId="0" borderId="0" applyFont="0" applyFill="0" applyBorder="0" applyAlignment="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Fill="0" applyProtection="0"/>
    <xf numFmtId="0" fontId="13" fillId="0" borderId="0" applyFill="0" applyProtection="0"/>
    <xf numFmtId="0" fontId="13" fillId="0" borderId="0" applyFill="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Fill="0" applyProtection="0"/>
    <xf numFmtId="0" fontId="13" fillId="0" borderId="0" applyFill="0" applyProtection="0"/>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Fill="0" applyProtection="0"/>
    <xf numFmtId="0" fontId="13" fillId="0" borderId="0" applyFill="0" applyProtection="0"/>
    <xf numFmtId="0" fontId="1" fillId="0" borderId="0"/>
    <xf numFmtId="0" fontId="16"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152">
    <xf numFmtId="0" fontId="0" fillId="0" borderId="0" xfId="0">
      <alignment vertical="center"/>
    </xf>
    <xf numFmtId="0" fontId="2" fillId="0" borderId="0" xfId="0" applyFont="1" applyAlignment="1">
      <alignment vertical="center"/>
    </xf>
    <xf numFmtId="0" fontId="2" fillId="0" borderId="1" xfId="0" applyFont="1" applyBorder="1" applyAlignment="1">
      <alignment vertical="center"/>
    </xf>
    <xf numFmtId="0" fontId="2" fillId="0" borderId="0" xfId="0" applyFont="1" applyBorder="1" applyAlignment="1">
      <alignment vertical="center"/>
    </xf>
    <xf numFmtId="0" fontId="2" fillId="0" borderId="2" xfId="0" applyFont="1" applyBorder="1" applyAlignment="1">
      <alignment vertical="center"/>
    </xf>
    <xf numFmtId="0" fontId="2" fillId="0" borderId="1" xfId="0" applyFont="1" applyFill="1" applyBorder="1" applyAlignment="1">
      <alignment vertical="center"/>
    </xf>
    <xf numFmtId="0" fontId="2" fillId="0" borderId="0" xfId="0" applyFont="1" applyFill="1" applyBorder="1" applyAlignment="1">
      <alignment vertical="center"/>
    </xf>
    <xf numFmtId="0" fontId="2" fillId="0" borderId="2" xfId="0" applyFont="1" applyFill="1" applyBorder="1" applyAlignment="1">
      <alignment vertical="center"/>
    </xf>
    <xf numFmtId="0" fontId="2" fillId="0" borderId="0" xfId="0" applyFont="1" applyFill="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1" xfId="0" applyFont="1" applyBorder="1" applyAlignment="1">
      <alignment horizontal="left" vertical="center"/>
    </xf>
    <xf numFmtId="177" fontId="2" fillId="0" borderId="0" xfId="0" applyNumberFormat="1" applyFont="1" applyBorder="1" applyAlignment="1">
      <alignment horizontal="right" vertical="center"/>
    </xf>
    <xf numFmtId="178" fontId="2" fillId="0" borderId="0" xfId="0" applyNumberFormat="1" applyFont="1" applyBorder="1" applyAlignment="1">
      <alignment horizontal="right" vertical="center"/>
    </xf>
    <xf numFmtId="0" fontId="2" fillId="0" borderId="0" xfId="0" applyFont="1" applyBorder="1" applyAlignment="1">
      <alignment vertical="center" wrapText="1"/>
    </xf>
    <xf numFmtId="14" fontId="2" fillId="0" borderId="0" xfId="0" applyNumberFormat="1" applyFont="1" applyAlignment="1">
      <alignment vertical="center"/>
    </xf>
    <xf numFmtId="0" fontId="2" fillId="0" borderId="0" xfId="0" applyFont="1" applyFill="1" applyBorder="1" applyAlignment="1">
      <alignment horizontal="right" vertical="center" wrapText="1"/>
    </xf>
    <xf numFmtId="0" fontId="2" fillId="0" borderId="0" xfId="0" applyFont="1" applyFill="1" applyBorder="1" applyAlignment="1">
      <alignment horizontal="righ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10" fillId="0" borderId="0" xfId="0" applyFont="1" applyAlignment="1">
      <alignment vertical="center"/>
    </xf>
    <xf numFmtId="0" fontId="2" fillId="0" borderId="1" xfId="0" applyFont="1" applyFill="1" applyBorder="1" applyAlignment="1">
      <alignment horizontal="left" vertical="center"/>
    </xf>
    <xf numFmtId="9" fontId="2" fillId="0" borderId="0" xfId="0" applyNumberFormat="1" applyFont="1" applyAlignment="1">
      <alignment vertical="center"/>
    </xf>
    <xf numFmtId="0" fontId="2" fillId="0" borderId="0" xfId="0" applyFont="1" applyBorder="1" applyAlignment="1">
      <alignment horizontal="left" vertical="center" wrapText="1"/>
    </xf>
    <xf numFmtId="0" fontId="2" fillId="0" borderId="1" xfId="0" applyFont="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8" fillId="0" borderId="1" xfId="0" applyFont="1" applyBorder="1" applyAlignment="1">
      <alignment vertical="center"/>
    </xf>
    <xf numFmtId="0" fontId="12" fillId="0" borderId="0" xfId="0" applyFont="1" applyFill="1" applyAlignment="1">
      <alignment horizontal="center" vertical="center"/>
    </xf>
    <xf numFmtId="0" fontId="2" fillId="2" borderId="1" xfId="0" applyFont="1" applyFill="1" applyBorder="1" applyAlignment="1">
      <alignment horizontal="left" vertical="center"/>
    </xf>
    <xf numFmtId="0" fontId="2" fillId="3" borderId="0" xfId="0" applyFont="1" applyFill="1" applyBorder="1" applyAlignment="1">
      <alignment horizontal="left" vertical="center"/>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0" xfId="0" applyFont="1" applyFill="1" applyBorder="1" applyAlignment="1">
      <alignment horizontal="left" vertical="center" wrapText="1"/>
    </xf>
    <xf numFmtId="0" fontId="6" fillId="0" borderId="1" xfId="0" applyFont="1" applyFill="1" applyBorder="1" applyAlignment="1">
      <alignment horizontal="left" vertical="center"/>
    </xf>
    <xf numFmtId="0" fontId="2" fillId="0" borderId="0" xfId="0" applyFont="1" applyFill="1" applyBorder="1" applyAlignment="1">
      <alignment horizontal="left" vertical="center" wrapText="1"/>
    </xf>
    <xf numFmtId="10" fontId="2" fillId="0" borderId="0" xfId="3"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0" fontId="15" fillId="0" borderId="0" xfId="0" applyFont="1" applyFill="1" applyBorder="1" applyAlignment="1">
      <alignment horizontal="center" vertical="center" wrapText="1"/>
    </xf>
    <xf numFmtId="179" fontId="2" fillId="0" borderId="0" xfId="0" applyNumberFormat="1" applyFont="1" applyBorder="1" applyAlignment="1">
      <alignment horizontal="center" vertical="center"/>
    </xf>
    <xf numFmtId="0" fontId="2" fillId="0" borderId="0" xfId="0" applyFont="1" applyFill="1" applyBorder="1" applyAlignment="1">
      <alignment horizontal="left" vertical="center" wrapText="1"/>
    </xf>
    <xf numFmtId="0" fontId="6" fillId="0" borderId="0" xfId="0" applyFont="1" applyFill="1" applyBorder="1" applyAlignment="1">
      <alignment vertical="center"/>
    </xf>
    <xf numFmtId="0" fontId="2" fillId="0" borderId="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2" xfId="0" applyFont="1" applyFill="1" applyBorder="1" applyAlignment="1">
      <alignment horizontal="left" vertical="center" wrapText="1"/>
    </xf>
    <xf numFmtId="10" fontId="2" fillId="0" borderId="0" xfId="0" applyNumberFormat="1" applyFont="1" applyFill="1" applyBorder="1" applyAlignment="1">
      <alignment horizontal="center" vertical="center" wrapText="1"/>
    </xf>
    <xf numFmtId="10" fontId="17" fillId="0" borderId="0" xfId="0" applyNumberFormat="1" applyFont="1" applyFill="1" applyBorder="1" applyAlignment="1">
      <alignment horizontal="center" vertical="center" wrapText="1"/>
    </xf>
    <xf numFmtId="0" fontId="18" fillId="0" borderId="1" xfId="0" applyFont="1" applyFill="1" applyBorder="1" applyAlignment="1">
      <alignment horizontal="left" vertical="center"/>
    </xf>
    <xf numFmtId="0" fontId="19" fillId="0" borderId="0" xfId="0" applyFont="1">
      <alignment vertical="center"/>
    </xf>
    <xf numFmtId="0" fontId="2" fillId="0" borderId="0" xfId="0" applyFont="1" applyBorder="1" applyAlignment="1">
      <alignment horizontal="left" vertical="center"/>
    </xf>
    <xf numFmtId="180" fontId="2" fillId="0" borderId="0" xfId="0" applyNumberFormat="1" applyFont="1" applyFill="1" applyBorder="1" applyAlignment="1">
      <alignment horizontal="left" vertical="center" wrapText="1"/>
    </xf>
    <xf numFmtId="2" fontId="6" fillId="0" borderId="0" xfId="0" applyNumberFormat="1" applyFont="1" applyFill="1" applyBorder="1" applyAlignment="1">
      <alignment horizontal="left" vertical="center" wrapText="1"/>
    </xf>
    <xf numFmtId="10" fontId="2" fillId="0" borderId="1" xfId="0" applyNumberFormat="1" applyFont="1" applyFill="1" applyBorder="1" applyAlignment="1">
      <alignment horizontal="left" vertical="center" indent="2"/>
    </xf>
    <xf numFmtId="10" fontId="0" fillId="0" borderId="0" xfId="3" applyNumberFormat="1" applyFont="1" applyAlignment="1">
      <alignment vertical="center"/>
    </xf>
    <xf numFmtId="0" fontId="2" fillId="0" borderId="0" xfId="0" applyFont="1" applyAlignment="1">
      <alignment horizontal="left" vertical="center"/>
    </xf>
    <xf numFmtId="0" fontId="6" fillId="0" borderId="0" xfId="0" applyFont="1" applyFill="1" applyBorder="1" applyAlignment="1">
      <alignment horizontal="left" vertical="center"/>
    </xf>
    <xf numFmtId="10" fontId="2" fillId="0" borderId="1" xfId="0" applyNumberFormat="1" applyFont="1" applyFill="1" applyBorder="1" applyAlignment="1">
      <alignment horizontal="left" vertical="center"/>
    </xf>
    <xf numFmtId="9" fontId="2" fillId="3" borderId="0" xfId="0" applyNumberFormat="1" applyFont="1" applyFill="1" applyBorder="1" applyAlignment="1">
      <alignment horizontal="right" vertical="center" wrapText="1"/>
    </xf>
    <xf numFmtId="0" fontId="2" fillId="3" borderId="0" xfId="0" quotePrefix="1" applyFont="1" applyFill="1" applyBorder="1" applyAlignment="1">
      <alignment horizontal="right" vertical="center" wrapText="1"/>
    </xf>
    <xf numFmtId="0" fontId="2" fillId="3" borderId="4" xfId="0" applyFont="1" applyFill="1" applyBorder="1" applyAlignment="1">
      <alignment horizontal="left" vertical="center" wrapText="1"/>
    </xf>
    <xf numFmtId="0" fontId="2" fillId="3" borderId="4" xfId="0" applyFont="1" applyFill="1" applyBorder="1" applyAlignment="1">
      <alignment horizontal="right" vertical="center" wrapText="1"/>
    </xf>
    <xf numFmtId="9" fontId="2" fillId="3" borderId="4" xfId="0" applyNumberFormat="1" applyFont="1" applyFill="1" applyBorder="1" applyAlignment="1">
      <alignment horizontal="right" vertical="center" wrapText="1"/>
    </xf>
    <xf numFmtId="0" fontId="2" fillId="3" borderId="4" xfId="0" quotePrefix="1" applyFont="1" applyFill="1" applyBorder="1" applyAlignment="1">
      <alignment horizontal="right" vertical="center" wrapText="1"/>
    </xf>
    <xf numFmtId="0" fontId="21" fillId="4" borderId="0" xfId="0" quotePrefix="1" applyFont="1" applyFill="1" applyBorder="1" applyAlignment="1">
      <alignment horizontal="left" vertical="center" indent="1"/>
    </xf>
    <xf numFmtId="9" fontId="2" fillId="4" borderId="0" xfId="0" applyNumberFormat="1" applyFont="1" applyFill="1" applyBorder="1" applyAlignment="1">
      <alignment horizontal="right" vertical="center" wrapText="1"/>
    </xf>
    <xf numFmtId="0" fontId="20" fillId="4" borderId="0" xfId="0" quotePrefix="1" applyFont="1" applyFill="1" applyBorder="1" applyAlignment="1">
      <alignment horizontal="left" vertical="center" indent="1"/>
    </xf>
    <xf numFmtId="0" fontId="2" fillId="4" borderId="0" xfId="0" quotePrefix="1" applyFont="1" applyFill="1" applyBorder="1" applyAlignment="1">
      <alignment horizontal="right" vertical="center" wrapText="1"/>
    </xf>
    <xf numFmtId="0" fontId="22" fillId="0" borderId="0" xfId="0" applyFont="1">
      <alignment vertical="center"/>
    </xf>
    <xf numFmtId="0" fontId="12" fillId="0" borderId="0" xfId="0" applyFont="1" applyFill="1" applyBorder="1" applyAlignment="1">
      <alignment horizontal="center" vertical="center"/>
    </xf>
    <xf numFmtId="0" fontId="12" fillId="0" borderId="10" xfId="0" applyFont="1" applyFill="1" applyBorder="1" applyAlignment="1">
      <alignment horizontal="center" vertical="center"/>
    </xf>
    <xf numFmtId="0" fontId="2" fillId="0" borderId="10" xfId="0" applyFont="1" applyBorder="1" applyAlignment="1">
      <alignment vertical="center"/>
    </xf>
    <xf numFmtId="0" fontId="6" fillId="0" borderId="1" xfId="0" applyFont="1" applyBorder="1" applyAlignment="1">
      <alignment vertical="center"/>
    </xf>
    <xf numFmtId="0" fontId="12" fillId="0" borderId="12" xfId="0" applyFont="1" applyFill="1" applyBorder="1" applyAlignment="1">
      <alignment horizontal="center" vertical="center"/>
    </xf>
    <xf numFmtId="0" fontId="2" fillId="0" borderId="12" xfId="0" applyFont="1" applyBorder="1" applyAlignment="1">
      <alignment vertical="center"/>
    </xf>
    <xf numFmtId="0" fontId="23" fillId="0" borderId="0" xfId="0" applyFont="1" applyFill="1" applyAlignment="1">
      <alignment horizontal="center" vertical="center"/>
    </xf>
    <xf numFmtId="0" fontId="18" fillId="0" borderId="0" xfId="0" applyFont="1" applyBorder="1" applyAlignment="1">
      <alignment vertical="center"/>
    </xf>
    <xf numFmtId="0" fontId="23" fillId="0" borderId="4" xfId="0" applyFont="1" applyFill="1" applyBorder="1" applyAlignment="1">
      <alignment horizontal="center" vertical="center"/>
    </xf>
    <xf numFmtId="0" fontId="18" fillId="0" borderId="4" xfId="0" applyFont="1" applyBorder="1" applyAlignment="1">
      <alignment vertical="center"/>
    </xf>
    <xf numFmtId="0" fontId="23" fillId="0" borderId="10" xfId="0" applyFont="1" applyFill="1" applyBorder="1" applyAlignment="1">
      <alignment horizontal="center" vertical="center"/>
    </xf>
    <xf numFmtId="0" fontId="18" fillId="0" borderId="10" xfId="0" applyFont="1" applyBorder="1" applyAlignment="1">
      <alignment vertical="center"/>
    </xf>
    <xf numFmtId="0" fontId="23" fillId="0" borderId="0" xfId="0" applyFont="1" applyFill="1" applyBorder="1" applyAlignment="1">
      <alignment horizontal="center" vertical="center"/>
    </xf>
    <xf numFmtId="0" fontId="18" fillId="5" borderId="4" xfId="0" applyFont="1" applyFill="1" applyBorder="1" applyAlignment="1">
      <alignment vertical="center"/>
    </xf>
    <xf numFmtId="0" fontId="23" fillId="5" borderId="4" xfId="0" applyFont="1" applyFill="1" applyBorder="1" applyAlignment="1">
      <alignment horizontal="center" vertical="center"/>
    </xf>
    <xf numFmtId="0" fontId="24" fillId="0" borderId="1" xfId="0" applyFont="1" applyBorder="1" applyAlignment="1">
      <alignment vertical="center"/>
    </xf>
    <xf numFmtId="0" fontId="25" fillId="0" borderId="0" xfId="0" applyFont="1" applyFill="1" applyAlignment="1">
      <alignment horizontal="center" vertical="center"/>
    </xf>
    <xf numFmtId="0" fontId="24" fillId="5" borderId="3" xfId="0" applyFont="1" applyFill="1" applyBorder="1" applyAlignment="1">
      <alignment vertical="center"/>
    </xf>
    <xf numFmtId="0" fontId="24" fillId="5" borderId="4" xfId="0" applyFont="1" applyFill="1" applyBorder="1" applyAlignment="1">
      <alignment vertical="center"/>
    </xf>
    <xf numFmtId="0" fontId="24" fillId="0" borderId="0" xfId="0" applyFont="1" applyFill="1" applyAlignment="1">
      <alignment vertical="center"/>
    </xf>
    <xf numFmtId="0" fontId="24" fillId="0" borderId="9" xfId="0" applyFont="1" applyBorder="1" applyAlignment="1">
      <alignment vertical="center"/>
    </xf>
    <xf numFmtId="0" fontId="24" fillId="0" borderId="10" xfId="0" applyFont="1" applyFill="1" applyBorder="1" applyAlignment="1">
      <alignment vertical="center"/>
    </xf>
    <xf numFmtId="0" fontId="24" fillId="0" borderId="0" xfId="0" applyFont="1" applyFill="1" applyBorder="1" applyAlignment="1">
      <alignment vertical="center"/>
    </xf>
    <xf numFmtId="0" fontId="24" fillId="0" borderId="3" xfId="0" applyFont="1" applyBorder="1" applyAlignment="1">
      <alignment vertical="center"/>
    </xf>
    <xf numFmtId="0" fontId="24" fillId="0" borderId="4" xfId="0" applyFont="1" applyFill="1" applyBorder="1" applyAlignment="1">
      <alignment vertical="center"/>
    </xf>
    <xf numFmtId="0" fontId="24" fillId="0" borderId="11" xfId="0" applyFont="1" applyBorder="1" applyAlignment="1">
      <alignment vertical="center"/>
    </xf>
    <xf numFmtId="0" fontId="24" fillId="0" borderId="12" xfId="0" applyFont="1" applyFill="1" applyBorder="1" applyAlignment="1">
      <alignment vertical="center"/>
    </xf>
    <xf numFmtId="0" fontId="12" fillId="5" borderId="4" xfId="0" applyFont="1" applyFill="1" applyBorder="1" applyAlignment="1">
      <alignment horizontal="center" vertical="center"/>
    </xf>
    <xf numFmtId="0" fontId="2" fillId="5" borderId="4" xfId="0" applyFont="1" applyFill="1" applyBorder="1" applyAlignment="1">
      <alignment vertical="center"/>
    </xf>
    <xf numFmtId="0" fontId="24" fillId="0" borderId="14" xfId="0" applyFont="1" applyBorder="1" applyAlignment="1">
      <alignment vertical="center"/>
    </xf>
    <xf numFmtId="0" fontId="24" fillId="0" borderId="15" xfId="0" applyFont="1" applyFill="1" applyBorder="1" applyAlignment="1">
      <alignment vertical="center"/>
    </xf>
    <xf numFmtId="0" fontId="23" fillId="0" borderId="15" xfId="0" applyFont="1" applyFill="1" applyBorder="1" applyAlignment="1">
      <alignment horizontal="center" vertical="center"/>
    </xf>
    <xf numFmtId="0" fontId="18" fillId="0" borderId="15" xfId="0" applyFont="1" applyBorder="1" applyAlignment="1">
      <alignment vertical="center"/>
    </xf>
    <xf numFmtId="0" fontId="24" fillId="0" borderId="13" xfId="0" applyFont="1" applyBorder="1" applyAlignment="1">
      <alignment vertical="center"/>
    </xf>
    <xf numFmtId="0" fontId="24" fillId="0" borderId="16" xfId="0" applyFont="1" applyFill="1" applyBorder="1" applyAlignment="1">
      <alignment vertical="center"/>
    </xf>
    <xf numFmtId="0" fontId="23" fillId="0" borderId="16" xfId="0" applyFont="1" applyFill="1" applyBorder="1" applyAlignment="1">
      <alignment horizontal="center" vertical="center"/>
    </xf>
    <xf numFmtId="0" fontId="18" fillId="0" borderId="16" xfId="0" applyFont="1" applyBorder="1" applyAlignment="1">
      <alignment vertical="center"/>
    </xf>
    <xf numFmtId="0" fontId="24" fillId="0" borderId="17" xfId="0" applyFont="1" applyFill="1" applyBorder="1" applyAlignment="1">
      <alignment vertical="center"/>
    </xf>
    <xf numFmtId="0" fontId="24" fillId="0" borderId="18" xfId="0" applyFont="1" applyFill="1" applyBorder="1" applyAlignment="1">
      <alignment vertical="center"/>
    </xf>
    <xf numFmtId="0" fontId="12" fillId="0" borderId="18" xfId="0" applyFont="1" applyFill="1" applyBorder="1" applyAlignment="1">
      <alignment horizontal="center" vertical="center"/>
    </xf>
    <xf numFmtId="0" fontId="2" fillId="0" borderId="18" xfId="0" applyFont="1" applyFill="1" applyBorder="1" applyAlignment="1">
      <alignment vertical="center"/>
    </xf>
    <xf numFmtId="0" fontId="17" fillId="0" borderId="0" xfId="0" applyFont="1" applyFill="1" applyAlignment="1">
      <alignment vertical="center"/>
    </xf>
    <xf numFmtId="0" fontId="26" fillId="0" borderId="0" xfId="0" applyFont="1">
      <alignment vertical="center"/>
    </xf>
    <xf numFmtId="0" fontId="6" fillId="0" borderId="0" xfId="0" applyFont="1" applyAlignment="1">
      <alignment vertical="center"/>
    </xf>
    <xf numFmtId="0" fontId="2" fillId="0" borderId="0" xfId="0" applyFont="1">
      <alignmen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4" xfId="0" applyFont="1" applyBorder="1">
      <alignment vertical="center"/>
    </xf>
    <xf numFmtId="0" fontId="2" fillId="0" borderId="4" xfId="0" applyFont="1" applyFill="1" applyBorder="1" applyAlignment="1">
      <alignment horizontal="left" vertical="center" wrapText="1"/>
    </xf>
    <xf numFmtId="0" fontId="2" fillId="0" borderId="12" xfId="0" applyFont="1" applyBorder="1">
      <alignment vertical="center"/>
    </xf>
    <xf numFmtId="0" fontId="2" fillId="0" borderId="12" xfId="0" applyFont="1" applyFill="1" applyBorder="1" applyAlignment="1">
      <alignment horizontal="left" vertical="center" wrapText="1"/>
    </xf>
    <xf numFmtId="0" fontId="2" fillId="0" borderId="12" xfId="0" applyFont="1" applyFill="1" applyBorder="1" applyAlignment="1">
      <alignment horizontal="left" vertical="center"/>
    </xf>
    <xf numFmtId="0" fontId="2" fillId="0" borderId="4" xfId="0" applyFont="1" applyFill="1" applyBorder="1" applyAlignment="1">
      <alignment horizontal="right" vertical="center" wrapText="1"/>
    </xf>
    <xf numFmtId="1" fontId="2" fillId="0" borderId="0" xfId="0" applyNumberFormat="1" applyFont="1" applyFill="1" applyBorder="1" applyAlignment="1">
      <alignment horizontal="right" vertical="center" wrapText="1"/>
    </xf>
    <xf numFmtId="0" fontId="2" fillId="0" borderId="10" xfId="0" applyFont="1" applyFill="1" applyBorder="1" applyAlignment="1">
      <alignment horizontal="left" vertical="center"/>
    </xf>
    <xf numFmtId="0" fontId="2" fillId="0" borderId="10" xfId="0" applyFont="1" applyFill="1" applyBorder="1" applyAlignment="1">
      <alignment horizontal="right" vertical="center" wrapText="1"/>
    </xf>
    <xf numFmtId="1" fontId="2" fillId="0" borderId="10" xfId="0" applyNumberFormat="1" applyFont="1" applyFill="1" applyBorder="1" applyAlignment="1">
      <alignment horizontal="right" vertical="center" wrapText="1"/>
    </xf>
    <xf numFmtId="0" fontId="2" fillId="0" borderId="10" xfId="0" applyFont="1" applyFill="1" applyBorder="1" applyAlignment="1">
      <alignment horizontal="left" vertical="center" wrapText="1"/>
    </xf>
    <xf numFmtId="10" fontId="2" fillId="0" borderId="12" xfId="3" applyNumberFormat="1" applyFont="1" applyFill="1" applyBorder="1" applyAlignment="1">
      <alignment horizontal="right" vertical="center" wrapText="1"/>
    </xf>
    <xf numFmtId="0" fontId="2" fillId="0" borderId="0" xfId="0" applyNumberFormat="1" applyFont="1" applyFill="1" applyBorder="1" applyAlignment="1">
      <alignment horizontal="left" vertical="center" wrapText="1"/>
    </xf>
    <xf numFmtId="0" fontId="27" fillId="0" borderId="0" xfId="0" applyFont="1">
      <alignment vertical="center"/>
    </xf>
    <xf numFmtId="181" fontId="0" fillId="0" borderId="0" xfId="0" applyNumberFormat="1">
      <alignment vertical="center"/>
    </xf>
    <xf numFmtId="0" fontId="2" fillId="0" borderId="0" xfId="0" applyFont="1" applyFill="1" applyBorder="1" applyAlignment="1">
      <alignment horizontal="left" vertical="center" indent="3"/>
    </xf>
    <xf numFmtId="0" fontId="2" fillId="2" borderId="1"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0" borderId="0" xfId="0" applyFont="1" applyFill="1" applyBorder="1" applyAlignment="1">
      <alignment horizontal="left" vertical="center" indent="1"/>
    </xf>
  </cellXfs>
  <cellStyles count="53">
    <cellStyle name="百分比" xfId="3" builtinId="5"/>
    <cellStyle name="常规" xfId="0" builtinId="0"/>
    <cellStyle name="常规 10" xfId="34"/>
    <cellStyle name="常规 11" xfId="35"/>
    <cellStyle name="常规 2" xfId="1"/>
    <cellStyle name="常规 3" xfId="7"/>
    <cellStyle name="常规 4" xfId="8"/>
    <cellStyle name="常规 5" xfId="9"/>
    <cellStyle name="常规 6" xfId="16"/>
    <cellStyle name="常规 7" xfId="17"/>
    <cellStyle name="常规 8" xfId="32"/>
    <cellStyle name="常规 9" xfId="33"/>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千位分隔 2" xfId="2"/>
    <cellStyle name="已访问的超链接" xfId="4" builtinId="9" hidden="1"/>
    <cellStyle name="已访问的超链接" xfId="5" builtinId="9" hidden="1"/>
    <cellStyle name="已访问的超链接" xfId="6"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0" builtinId="9" hidden="1"/>
    <cellStyle name="已访问的超链接" xfId="31"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s>
  <dxfs count="2">
    <dxf>
      <font>
        <color rgb="FFC00000"/>
      </font>
      <fill>
        <patternFill patternType="none">
          <bgColor auto="1"/>
        </patternFill>
      </fill>
    </dxf>
    <dxf>
      <font>
        <color rgb="FF00B050"/>
      </font>
      <fill>
        <patternFill patternType="none">
          <bgColor auto="1"/>
        </patternFill>
      </fill>
    </dxf>
  </dxfs>
  <tableStyles count="0" defaultTableStyle="TableStyleMedium2" defaultPivotStyle="PivotStyleLight16"/>
  <colors>
    <mruColors>
      <color rgb="FFE9D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工作表3!$A$2</c:f>
              <c:strCache>
                <c:ptCount val="1"/>
                <c:pt idx="0">
                  <c:v>美国GDP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工作表3!$B$1:$N$1</c:f>
              <c:numCache>
                <c:formatCode>General</c:formatCode>
                <c:ptCount val="13"/>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pt idx="12">
                  <c:v>2016.0</c:v>
                </c:pt>
              </c:numCache>
            </c:numRef>
          </c:cat>
          <c:val>
            <c:numRef>
              <c:f>工作表3!$B$2:$N$2</c:f>
              <c:numCache>
                <c:formatCode>0.0</c:formatCode>
                <c:ptCount val="13"/>
                <c:pt idx="0">
                  <c:v>12274.928</c:v>
                </c:pt>
                <c:pt idx="1">
                  <c:v>13093.726</c:v>
                </c:pt>
                <c:pt idx="2">
                  <c:v>13855.888</c:v>
                </c:pt>
                <c:pt idx="3">
                  <c:v>14477.635</c:v>
                </c:pt>
                <c:pt idx="4">
                  <c:v>14718.582</c:v>
                </c:pt>
                <c:pt idx="5">
                  <c:v>14418.739</c:v>
                </c:pt>
                <c:pt idx="6">
                  <c:v>14964.372</c:v>
                </c:pt>
                <c:pt idx="7">
                  <c:v>15517.926</c:v>
                </c:pt>
                <c:pt idx="8">
                  <c:v>16155.255</c:v>
                </c:pt>
                <c:pt idx="9">
                  <c:v>16691.517</c:v>
                </c:pt>
                <c:pt idx="10">
                  <c:v>17393.103</c:v>
                </c:pt>
                <c:pt idx="11">
                  <c:v>18120.714</c:v>
                </c:pt>
                <c:pt idx="12">
                  <c:v>18624.475</c:v>
                </c:pt>
              </c:numCache>
            </c:numRef>
          </c:val>
        </c:ser>
        <c:ser>
          <c:idx val="1"/>
          <c:order val="1"/>
          <c:tx>
            <c:strRef>
              <c:f>工作表3!$A$3</c:f>
              <c:strCache>
                <c:ptCount val="1"/>
                <c:pt idx="0">
                  <c:v>美国博彩收入</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工作表3!$B$1:$N$1</c:f>
              <c:numCache>
                <c:formatCode>General</c:formatCode>
                <c:ptCount val="13"/>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pt idx="12">
                  <c:v>2016.0</c:v>
                </c:pt>
              </c:numCache>
            </c:numRef>
          </c:cat>
          <c:val>
            <c:numRef>
              <c:f>工作表3!$B$3:$N$3</c:f>
              <c:numCache>
                <c:formatCode>0.0</c:formatCode>
                <c:ptCount val="13"/>
                <c:pt idx="0">
                  <c:v>50.67</c:v>
                </c:pt>
                <c:pt idx="1">
                  <c:v>55.37</c:v>
                </c:pt>
                <c:pt idx="2">
                  <c:v>60.17</c:v>
                </c:pt>
                <c:pt idx="3">
                  <c:v>63.66</c:v>
                </c:pt>
                <c:pt idx="4">
                  <c:v>62.96</c:v>
                </c:pt>
                <c:pt idx="5">
                  <c:v>60.76</c:v>
                </c:pt>
                <c:pt idx="6">
                  <c:v>61.1</c:v>
                </c:pt>
                <c:pt idx="7">
                  <c:v>62.76</c:v>
                </c:pt>
                <c:pt idx="8">
                  <c:v>65.24</c:v>
                </c:pt>
                <c:pt idx="9">
                  <c:v>66.3</c:v>
                </c:pt>
                <c:pt idx="10">
                  <c:v>68.7</c:v>
                </c:pt>
                <c:pt idx="11">
                  <c:v>71.1</c:v>
                </c:pt>
                <c:pt idx="12">
                  <c:v>73.1</c:v>
                </c:pt>
              </c:numCache>
            </c:numRef>
          </c:val>
        </c:ser>
        <c:dLbls>
          <c:showLegendKey val="0"/>
          <c:showVal val="0"/>
          <c:showCatName val="0"/>
          <c:showSerName val="0"/>
          <c:showPercent val="0"/>
          <c:showBubbleSize val="0"/>
        </c:dLbls>
        <c:gapWidth val="219"/>
        <c:overlap val="-27"/>
        <c:axId val="-2076565104"/>
        <c:axId val="-2058257632"/>
      </c:barChart>
      <c:lineChart>
        <c:grouping val="standard"/>
        <c:varyColors val="0"/>
        <c:ser>
          <c:idx val="2"/>
          <c:order val="2"/>
          <c:tx>
            <c:strRef>
              <c:f>工作表3!$A$4</c:f>
              <c:strCache>
                <c:ptCount val="1"/>
                <c:pt idx="0">
                  <c:v>占比</c:v>
                </c:pt>
              </c:strCache>
            </c:strRef>
          </c:tx>
          <c:spPr>
            <a:ln w="28575" cap="rnd">
              <a:solidFill>
                <a:schemeClr val="accent3"/>
              </a:solidFill>
              <a:round/>
            </a:ln>
            <a:effectLst/>
          </c:spPr>
          <c:marker>
            <c:symbol val="none"/>
          </c:marker>
          <c:cat>
            <c:numRef>
              <c:f>工作表3!$B$1:$N$1</c:f>
              <c:numCache>
                <c:formatCode>General</c:formatCode>
                <c:ptCount val="13"/>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pt idx="12">
                  <c:v>2016.0</c:v>
                </c:pt>
              </c:numCache>
            </c:numRef>
          </c:cat>
          <c:val>
            <c:numRef>
              <c:f>工作表3!$B$4:$N$4</c:f>
              <c:numCache>
                <c:formatCode>0.00%</c:formatCode>
                <c:ptCount val="13"/>
                <c:pt idx="0">
                  <c:v>0.00412792645301056</c:v>
                </c:pt>
                <c:pt idx="1">
                  <c:v>0.00422874283454534</c:v>
                </c:pt>
                <c:pt idx="2">
                  <c:v>0.00434255819619789</c:v>
                </c:pt>
                <c:pt idx="3">
                  <c:v>0.00439712701694717</c:v>
                </c:pt>
                <c:pt idx="4">
                  <c:v>0.00427758597941024</c:v>
                </c:pt>
                <c:pt idx="5">
                  <c:v>0.00421396073540134</c:v>
                </c:pt>
                <c:pt idx="6">
                  <c:v>0.00408303134939441</c:v>
                </c:pt>
                <c:pt idx="7">
                  <c:v>0.0040443548963953</c:v>
                </c:pt>
                <c:pt idx="8">
                  <c:v>0.00403831446795485</c:v>
                </c:pt>
                <c:pt idx="9">
                  <c:v>0.00397207755292703</c:v>
                </c:pt>
                <c:pt idx="10">
                  <c:v>0.00394984149751772</c:v>
                </c:pt>
                <c:pt idx="11">
                  <c:v>0.00392368645076568</c:v>
                </c:pt>
                <c:pt idx="12">
                  <c:v>0.00392494285073807</c:v>
                </c:pt>
              </c:numCache>
            </c:numRef>
          </c:val>
          <c:smooth val="0"/>
        </c:ser>
        <c:dLbls>
          <c:showLegendKey val="0"/>
          <c:showVal val="0"/>
          <c:showCatName val="0"/>
          <c:showSerName val="0"/>
          <c:showPercent val="0"/>
          <c:showBubbleSize val="0"/>
        </c:dLbls>
        <c:marker val="1"/>
        <c:smooth val="0"/>
        <c:axId val="-2044175264"/>
        <c:axId val="-2044351536"/>
      </c:lineChart>
      <c:catAx>
        <c:axId val="-207656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8257632"/>
        <c:crosses val="autoZero"/>
        <c:auto val="1"/>
        <c:lblAlgn val="ctr"/>
        <c:lblOffset val="100"/>
        <c:noMultiLvlLbl val="0"/>
      </c:catAx>
      <c:valAx>
        <c:axId val="-20582576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76565104"/>
        <c:crosses val="autoZero"/>
        <c:crossBetween val="between"/>
      </c:valAx>
      <c:valAx>
        <c:axId val="-2044351536"/>
        <c:scaling>
          <c:orientation val="minMax"/>
          <c:max val="0.01"/>
          <c:min val="0.0"/>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44175264"/>
        <c:crosses val="max"/>
        <c:crossBetween val="between"/>
      </c:valAx>
      <c:catAx>
        <c:axId val="-2044175264"/>
        <c:scaling>
          <c:orientation val="minMax"/>
        </c:scaling>
        <c:delete val="1"/>
        <c:axPos val="b"/>
        <c:numFmt formatCode="General" sourceLinked="1"/>
        <c:majorTickMark val="out"/>
        <c:minorTickMark val="none"/>
        <c:tickLblPos val="nextTo"/>
        <c:crossAx val="-20443515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工作表3!$A$6</c:f>
              <c:strCache>
                <c:ptCount val="1"/>
                <c:pt idx="0">
                  <c:v>中国GDP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工作表3!$B$1:$N$1</c:f>
              <c:numCache>
                <c:formatCode>General</c:formatCode>
                <c:ptCount val="13"/>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pt idx="12">
                  <c:v>2016.0</c:v>
                </c:pt>
              </c:numCache>
            </c:numRef>
          </c:cat>
          <c:val>
            <c:numRef>
              <c:f>工作表3!$B$6:$N$6</c:f>
              <c:numCache>
                <c:formatCode>0.0</c:formatCode>
                <c:ptCount val="13"/>
                <c:pt idx="0">
                  <c:v>1955.347</c:v>
                </c:pt>
                <c:pt idx="1">
                  <c:v>2285.966</c:v>
                </c:pt>
                <c:pt idx="2">
                  <c:v>2752.132</c:v>
                </c:pt>
                <c:pt idx="3">
                  <c:v>3552.182</c:v>
                </c:pt>
                <c:pt idx="4">
                  <c:v>4598.206</c:v>
                </c:pt>
                <c:pt idx="5">
                  <c:v>5109.954</c:v>
                </c:pt>
                <c:pt idx="6">
                  <c:v>6100.62</c:v>
                </c:pt>
                <c:pt idx="7">
                  <c:v>7572.554</c:v>
                </c:pt>
                <c:pt idx="8">
                  <c:v>8560.547</c:v>
                </c:pt>
                <c:pt idx="9">
                  <c:v>9607.224</c:v>
                </c:pt>
                <c:pt idx="10">
                  <c:v>10482.372</c:v>
                </c:pt>
                <c:pt idx="11">
                  <c:v>11064.666</c:v>
                </c:pt>
                <c:pt idx="12">
                  <c:v>11199.145</c:v>
                </c:pt>
              </c:numCache>
            </c:numRef>
          </c:val>
        </c:ser>
        <c:ser>
          <c:idx val="1"/>
          <c:order val="1"/>
          <c:tx>
            <c:strRef>
              <c:f>工作表3!$A$7</c:f>
              <c:strCache>
                <c:ptCount val="1"/>
                <c:pt idx="0">
                  <c:v>澳门博彩收入</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工作表3!$B$1:$N$1</c:f>
              <c:numCache>
                <c:formatCode>General</c:formatCode>
                <c:ptCount val="13"/>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pt idx="12">
                  <c:v>2016.0</c:v>
                </c:pt>
              </c:numCache>
            </c:numRef>
          </c:cat>
          <c:val>
            <c:numRef>
              <c:f>工作表3!$B$7:$N$7</c:f>
              <c:numCache>
                <c:formatCode>0.0</c:formatCode>
                <c:ptCount val="13"/>
                <c:pt idx="0">
                  <c:v>5.4475772</c:v>
                </c:pt>
                <c:pt idx="1">
                  <c:v>5.9011768</c:v>
                </c:pt>
                <c:pt idx="2">
                  <c:v>7.2016292</c:v>
                </c:pt>
                <c:pt idx="3">
                  <c:v>10.4976444</c:v>
                </c:pt>
                <c:pt idx="4">
                  <c:v>13.7502152</c:v>
                </c:pt>
                <c:pt idx="5">
                  <c:v>15.0719516</c:v>
                </c:pt>
                <c:pt idx="6">
                  <c:v>23.7364176</c:v>
                </c:pt>
                <c:pt idx="7">
                  <c:v>33.6860616</c:v>
                </c:pt>
                <c:pt idx="8">
                  <c:v>38.215422</c:v>
                </c:pt>
                <c:pt idx="9">
                  <c:v>45.2694366</c:v>
                </c:pt>
                <c:pt idx="10">
                  <c:v>44.1597928</c:v>
                </c:pt>
                <c:pt idx="11">
                  <c:v>29.0227372</c:v>
                </c:pt>
                <c:pt idx="12">
                  <c:v>27.3884416</c:v>
                </c:pt>
              </c:numCache>
            </c:numRef>
          </c:val>
        </c:ser>
        <c:dLbls>
          <c:showLegendKey val="0"/>
          <c:showVal val="0"/>
          <c:showCatName val="0"/>
          <c:showSerName val="0"/>
          <c:showPercent val="0"/>
          <c:showBubbleSize val="0"/>
        </c:dLbls>
        <c:gapWidth val="219"/>
        <c:overlap val="-27"/>
        <c:axId val="-734472176"/>
        <c:axId val="-727252560"/>
      </c:barChart>
      <c:lineChart>
        <c:grouping val="standard"/>
        <c:varyColors val="0"/>
        <c:ser>
          <c:idx val="2"/>
          <c:order val="2"/>
          <c:tx>
            <c:strRef>
              <c:f>工作表3!$A$8</c:f>
              <c:strCache>
                <c:ptCount val="1"/>
                <c:pt idx="0">
                  <c:v>占比</c:v>
                </c:pt>
              </c:strCache>
            </c:strRef>
          </c:tx>
          <c:spPr>
            <a:ln w="28575" cap="rnd">
              <a:solidFill>
                <a:schemeClr val="accent3"/>
              </a:solidFill>
              <a:round/>
            </a:ln>
            <a:effectLst/>
          </c:spPr>
          <c:marker>
            <c:symbol val="none"/>
          </c:marker>
          <c:cat>
            <c:numRef>
              <c:f>工作表3!$B$1:$N$1</c:f>
              <c:numCache>
                <c:formatCode>General</c:formatCode>
                <c:ptCount val="13"/>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pt idx="12">
                  <c:v>2016.0</c:v>
                </c:pt>
              </c:numCache>
            </c:numRef>
          </c:cat>
          <c:val>
            <c:numRef>
              <c:f>工作表3!$B$8:$N$8</c:f>
              <c:numCache>
                <c:formatCode>0.00%</c:formatCode>
                <c:ptCount val="13"/>
                <c:pt idx="0">
                  <c:v>0.00278599000586597</c:v>
                </c:pt>
                <c:pt idx="1">
                  <c:v>0.00258148056445284</c:v>
                </c:pt>
                <c:pt idx="2">
                  <c:v>0.00261674556307619</c:v>
                </c:pt>
                <c:pt idx="3">
                  <c:v>0.00295526648127827</c:v>
                </c:pt>
                <c:pt idx="4">
                  <c:v>0.00299034345133733</c:v>
                </c:pt>
                <c:pt idx="5">
                  <c:v>0.00294952784310778</c:v>
                </c:pt>
                <c:pt idx="6">
                  <c:v>0.00389082053955172</c:v>
                </c:pt>
                <c:pt idx="7">
                  <c:v>0.00444844125244931</c:v>
                </c:pt>
                <c:pt idx="8">
                  <c:v>0.00446413319148881</c:v>
                </c:pt>
                <c:pt idx="9">
                  <c:v>0.00471202051706091</c:v>
                </c:pt>
                <c:pt idx="10">
                  <c:v>0.00421276718666348</c:v>
                </c:pt>
                <c:pt idx="11">
                  <c:v>0.00262301069006511</c:v>
                </c:pt>
                <c:pt idx="12">
                  <c:v>0.00244558326550821</c:v>
                </c:pt>
              </c:numCache>
            </c:numRef>
          </c:val>
          <c:smooth val="0"/>
        </c:ser>
        <c:dLbls>
          <c:showLegendKey val="0"/>
          <c:showVal val="0"/>
          <c:showCatName val="0"/>
          <c:showSerName val="0"/>
          <c:showPercent val="0"/>
          <c:showBubbleSize val="0"/>
        </c:dLbls>
        <c:marker val="1"/>
        <c:smooth val="0"/>
        <c:axId val="-2082754928"/>
        <c:axId val="-922719328"/>
      </c:lineChart>
      <c:catAx>
        <c:axId val="-73447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7252560"/>
        <c:crosses val="autoZero"/>
        <c:auto val="1"/>
        <c:lblAlgn val="ctr"/>
        <c:lblOffset val="100"/>
        <c:noMultiLvlLbl val="0"/>
      </c:catAx>
      <c:valAx>
        <c:axId val="-7272525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4472176"/>
        <c:crosses val="autoZero"/>
        <c:crossBetween val="between"/>
      </c:valAx>
      <c:valAx>
        <c:axId val="-922719328"/>
        <c:scaling>
          <c:orientation val="minMax"/>
          <c:max val="0.01"/>
          <c:min val="0.0"/>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2754928"/>
        <c:crosses val="max"/>
        <c:crossBetween val="between"/>
      </c:valAx>
      <c:catAx>
        <c:axId val="-2082754928"/>
        <c:scaling>
          <c:orientation val="minMax"/>
        </c:scaling>
        <c:delete val="1"/>
        <c:axPos val="b"/>
        <c:numFmt formatCode="General" sourceLinked="1"/>
        <c:majorTickMark val="out"/>
        <c:minorTickMark val="none"/>
        <c:tickLblPos val="nextTo"/>
        <c:crossAx val="-92271932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工作表3!$A$2</c:f>
              <c:strCache>
                <c:ptCount val="1"/>
                <c:pt idx="0">
                  <c:v>美国GDP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工作表3!$B$1:$N$1</c:f>
              <c:numCache>
                <c:formatCode>General</c:formatCode>
                <c:ptCount val="13"/>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pt idx="12">
                  <c:v>2016.0</c:v>
                </c:pt>
              </c:numCache>
            </c:numRef>
          </c:cat>
          <c:val>
            <c:numRef>
              <c:f>工作表3!$B$2:$N$2</c:f>
              <c:numCache>
                <c:formatCode>0.0</c:formatCode>
                <c:ptCount val="13"/>
                <c:pt idx="0">
                  <c:v>12274.928</c:v>
                </c:pt>
                <c:pt idx="1">
                  <c:v>13093.726</c:v>
                </c:pt>
                <c:pt idx="2">
                  <c:v>13855.888</c:v>
                </c:pt>
                <c:pt idx="3">
                  <c:v>14477.635</c:v>
                </c:pt>
                <c:pt idx="4">
                  <c:v>14718.582</c:v>
                </c:pt>
                <c:pt idx="5">
                  <c:v>14418.739</c:v>
                </c:pt>
                <c:pt idx="6">
                  <c:v>14964.372</c:v>
                </c:pt>
                <c:pt idx="7">
                  <c:v>15517.926</c:v>
                </c:pt>
                <c:pt idx="8">
                  <c:v>16155.255</c:v>
                </c:pt>
                <c:pt idx="9">
                  <c:v>16691.517</c:v>
                </c:pt>
                <c:pt idx="10">
                  <c:v>17393.103</c:v>
                </c:pt>
                <c:pt idx="11">
                  <c:v>18120.714</c:v>
                </c:pt>
                <c:pt idx="12">
                  <c:v>18624.475</c:v>
                </c:pt>
              </c:numCache>
            </c:numRef>
          </c:val>
        </c:ser>
        <c:ser>
          <c:idx val="1"/>
          <c:order val="1"/>
          <c:tx>
            <c:strRef>
              <c:f>工作表3!$A$3</c:f>
              <c:strCache>
                <c:ptCount val="1"/>
                <c:pt idx="0">
                  <c:v>美国博彩收入</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工作表3!$B$1:$N$1</c:f>
              <c:numCache>
                <c:formatCode>General</c:formatCode>
                <c:ptCount val="13"/>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pt idx="12">
                  <c:v>2016.0</c:v>
                </c:pt>
              </c:numCache>
            </c:numRef>
          </c:cat>
          <c:val>
            <c:numRef>
              <c:f>工作表3!$B$3:$N$3</c:f>
              <c:numCache>
                <c:formatCode>0.0</c:formatCode>
                <c:ptCount val="13"/>
                <c:pt idx="0">
                  <c:v>50.67</c:v>
                </c:pt>
                <c:pt idx="1">
                  <c:v>55.37</c:v>
                </c:pt>
                <c:pt idx="2">
                  <c:v>60.17</c:v>
                </c:pt>
                <c:pt idx="3">
                  <c:v>63.66</c:v>
                </c:pt>
                <c:pt idx="4">
                  <c:v>62.96</c:v>
                </c:pt>
                <c:pt idx="5">
                  <c:v>60.76</c:v>
                </c:pt>
                <c:pt idx="6">
                  <c:v>61.1</c:v>
                </c:pt>
                <c:pt idx="7">
                  <c:v>62.76</c:v>
                </c:pt>
                <c:pt idx="8">
                  <c:v>65.24</c:v>
                </c:pt>
                <c:pt idx="9">
                  <c:v>66.3</c:v>
                </c:pt>
                <c:pt idx="10">
                  <c:v>68.7</c:v>
                </c:pt>
                <c:pt idx="11">
                  <c:v>71.1</c:v>
                </c:pt>
                <c:pt idx="12">
                  <c:v>73.1</c:v>
                </c:pt>
              </c:numCache>
            </c:numRef>
          </c:val>
        </c:ser>
        <c:dLbls>
          <c:showLegendKey val="0"/>
          <c:showVal val="0"/>
          <c:showCatName val="0"/>
          <c:showSerName val="0"/>
          <c:showPercent val="0"/>
          <c:showBubbleSize val="0"/>
        </c:dLbls>
        <c:gapWidth val="219"/>
        <c:overlap val="-27"/>
        <c:axId val="-944528272"/>
        <c:axId val="-746445616"/>
      </c:barChart>
      <c:lineChart>
        <c:grouping val="standard"/>
        <c:varyColors val="0"/>
        <c:ser>
          <c:idx val="2"/>
          <c:order val="2"/>
          <c:tx>
            <c:strRef>
              <c:f>工作表3!$A$4</c:f>
              <c:strCache>
                <c:ptCount val="1"/>
                <c:pt idx="0">
                  <c:v>占比</c:v>
                </c:pt>
              </c:strCache>
            </c:strRef>
          </c:tx>
          <c:spPr>
            <a:ln w="28575" cap="rnd">
              <a:solidFill>
                <a:schemeClr val="accent3"/>
              </a:solidFill>
              <a:round/>
            </a:ln>
            <a:effectLst/>
          </c:spPr>
          <c:marker>
            <c:symbol val="none"/>
          </c:marker>
          <c:cat>
            <c:numRef>
              <c:f>工作表3!$B$1:$N$1</c:f>
              <c:numCache>
                <c:formatCode>General</c:formatCode>
                <c:ptCount val="13"/>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pt idx="12">
                  <c:v>2016.0</c:v>
                </c:pt>
              </c:numCache>
            </c:numRef>
          </c:cat>
          <c:val>
            <c:numRef>
              <c:f>工作表3!$B$4:$N$4</c:f>
              <c:numCache>
                <c:formatCode>0.00%</c:formatCode>
                <c:ptCount val="13"/>
                <c:pt idx="0">
                  <c:v>0.00412792645301056</c:v>
                </c:pt>
                <c:pt idx="1">
                  <c:v>0.00422874283454534</c:v>
                </c:pt>
                <c:pt idx="2">
                  <c:v>0.00434255819619789</c:v>
                </c:pt>
                <c:pt idx="3">
                  <c:v>0.00439712701694717</c:v>
                </c:pt>
                <c:pt idx="4">
                  <c:v>0.00427758597941024</c:v>
                </c:pt>
                <c:pt idx="5">
                  <c:v>0.00421396073540134</c:v>
                </c:pt>
                <c:pt idx="6">
                  <c:v>0.00408303134939441</c:v>
                </c:pt>
                <c:pt idx="7">
                  <c:v>0.0040443548963953</c:v>
                </c:pt>
                <c:pt idx="8">
                  <c:v>0.00403831446795485</c:v>
                </c:pt>
                <c:pt idx="9">
                  <c:v>0.00397207755292703</c:v>
                </c:pt>
                <c:pt idx="10">
                  <c:v>0.00394984149751772</c:v>
                </c:pt>
                <c:pt idx="11">
                  <c:v>0.00392368645076568</c:v>
                </c:pt>
                <c:pt idx="12">
                  <c:v>0.00392494285073807</c:v>
                </c:pt>
              </c:numCache>
            </c:numRef>
          </c:val>
          <c:smooth val="0"/>
        </c:ser>
        <c:dLbls>
          <c:showLegendKey val="0"/>
          <c:showVal val="0"/>
          <c:showCatName val="0"/>
          <c:showSerName val="0"/>
          <c:showPercent val="0"/>
          <c:showBubbleSize val="0"/>
        </c:dLbls>
        <c:marker val="1"/>
        <c:smooth val="0"/>
        <c:axId val="-745432880"/>
        <c:axId val="-990880256"/>
      </c:lineChart>
      <c:catAx>
        <c:axId val="-94452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6445616"/>
        <c:crosses val="autoZero"/>
        <c:auto val="1"/>
        <c:lblAlgn val="ctr"/>
        <c:lblOffset val="100"/>
        <c:noMultiLvlLbl val="0"/>
      </c:catAx>
      <c:valAx>
        <c:axId val="-7464456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4528272"/>
        <c:crosses val="autoZero"/>
        <c:crossBetween val="between"/>
      </c:valAx>
      <c:valAx>
        <c:axId val="-990880256"/>
        <c:scaling>
          <c:orientation val="minMax"/>
          <c:max val="0.01"/>
          <c:min val="0.0"/>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5432880"/>
        <c:crosses val="max"/>
        <c:crossBetween val="between"/>
      </c:valAx>
      <c:catAx>
        <c:axId val="-745432880"/>
        <c:scaling>
          <c:orientation val="minMax"/>
        </c:scaling>
        <c:delete val="1"/>
        <c:axPos val="b"/>
        <c:numFmt formatCode="General" sourceLinked="1"/>
        <c:majorTickMark val="out"/>
        <c:minorTickMark val="none"/>
        <c:tickLblPos val="nextTo"/>
        <c:crossAx val="-99088025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工作表3!$A$6</c:f>
              <c:strCache>
                <c:ptCount val="1"/>
                <c:pt idx="0">
                  <c:v>中国GDP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工作表3!$B$1:$N$1</c:f>
              <c:numCache>
                <c:formatCode>General</c:formatCode>
                <c:ptCount val="13"/>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pt idx="12">
                  <c:v>2016.0</c:v>
                </c:pt>
              </c:numCache>
            </c:numRef>
          </c:cat>
          <c:val>
            <c:numRef>
              <c:f>工作表3!$B$6:$N$6</c:f>
              <c:numCache>
                <c:formatCode>0.0</c:formatCode>
                <c:ptCount val="13"/>
                <c:pt idx="0">
                  <c:v>1955.347</c:v>
                </c:pt>
                <c:pt idx="1">
                  <c:v>2285.966</c:v>
                </c:pt>
                <c:pt idx="2">
                  <c:v>2752.132</c:v>
                </c:pt>
                <c:pt idx="3">
                  <c:v>3552.182</c:v>
                </c:pt>
                <c:pt idx="4">
                  <c:v>4598.206</c:v>
                </c:pt>
                <c:pt idx="5">
                  <c:v>5109.954</c:v>
                </c:pt>
                <c:pt idx="6">
                  <c:v>6100.62</c:v>
                </c:pt>
                <c:pt idx="7">
                  <c:v>7572.554</c:v>
                </c:pt>
                <c:pt idx="8">
                  <c:v>8560.547</c:v>
                </c:pt>
                <c:pt idx="9">
                  <c:v>9607.224</c:v>
                </c:pt>
                <c:pt idx="10">
                  <c:v>10482.372</c:v>
                </c:pt>
                <c:pt idx="11">
                  <c:v>11064.666</c:v>
                </c:pt>
                <c:pt idx="12">
                  <c:v>11199.145</c:v>
                </c:pt>
              </c:numCache>
            </c:numRef>
          </c:val>
        </c:ser>
        <c:ser>
          <c:idx val="1"/>
          <c:order val="1"/>
          <c:tx>
            <c:strRef>
              <c:f>工作表3!$A$7</c:f>
              <c:strCache>
                <c:ptCount val="1"/>
                <c:pt idx="0">
                  <c:v>澳门博彩收入</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工作表3!$B$1:$N$1</c:f>
              <c:numCache>
                <c:formatCode>General</c:formatCode>
                <c:ptCount val="13"/>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pt idx="12">
                  <c:v>2016.0</c:v>
                </c:pt>
              </c:numCache>
            </c:numRef>
          </c:cat>
          <c:val>
            <c:numRef>
              <c:f>工作表3!$B$7:$N$7</c:f>
              <c:numCache>
                <c:formatCode>0.0</c:formatCode>
                <c:ptCount val="13"/>
                <c:pt idx="0">
                  <c:v>5.4475772</c:v>
                </c:pt>
                <c:pt idx="1">
                  <c:v>5.9011768</c:v>
                </c:pt>
                <c:pt idx="2">
                  <c:v>7.2016292</c:v>
                </c:pt>
                <c:pt idx="3">
                  <c:v>10.4976444</c:v>
                </c:pt>
                <c:pt idx="4">
                  <c:v>13.7502152</c:v>
                </c:pt>
                <c:pt idx="5">
                  <c:v>15.0719516</c:v>
                </c:pt>
                <c:pt idx="6">
                  <c:v>23.7364176</c:v>
                </c:pt>
                <c:pt idx="7">
                  <c:v>33.6860616</c:v>
                </c:pt>
                <c:pt idx="8">
                  <c:v>38.215422</c:v>
                </c:pt>
                <c:pt idx="9">
                  <c:v>45.2694366</c:v>
                </c:pt>
                <c:pt idx="10">
                  <c:v>44.1597928</c:v>
                </c:pt>
                <c:pt idx="11">
                  <c:v>29.0227372</c:v>
                </c:pt>
                <c:pt idx="12">
                  <c:v>27.3884416</c:v>
                </c:pt>
              </c:numCache>
            </c:numRef>
          </c:val>
        </c:ser>
        <c:dLbls>
          <c:showLegendKey val="0"/>
          <c:showVal val="0"/>
          <c:showCatName val="0"/>
          <c:showSerName val="0"/>
          <c:showPercent val="0"/>
          <c:showBubbleSize val="0"/>
        </c:dLbls>
        <c:gapWidth val="219"/>
        <c:overlap val="-27"/>
        <c:axId val="-2061113200"/>
        <c:axId val="-2061409792"/>
      </c:barChart>
      <c:lineChart>
        <c:grouping val="standard"/>
        <c:varyColors val="0"/>
        <c:ser>
          <c:idx val="2"/>
          <c:order val="2"/>
          <c:tx>
            <c:strRef>
              <c:f>工作表3!$A$8</c:f>
              <c:strCache>
                <c:ptCount val="1"/>
                <c:pt idx="0">
                  <c:v>占比</c:v>
                </c:pt>
              </c:strCache>
            </c:strRef>
          </c:tx>
          <c:spPr>
            <a:ln w="28575" cap="rnd">
              <a:solidFill>
                <a:schemeClr val="accent3"/>
              </a:solidFill>
              <a:round/>
            </a:ln>
            <a:effectLst/>
          </c:spPr>
          <c:marker>
            <c:symbol val="none"/>
          </c:marker>
          <c:cat>
            <c:numRef>
              <c:f>工作表3!$B$1:$N$1</c:f>
              <c:numCache>
                <c:formatCode>General</c:formatCode>
                <c:ptCount val="13"/>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pt idx="12">
                  <c:v>2016.0</c:v>
                </c:pt>
              </c:numCache>
            </c:numRef>
          </c:cat>
          <c:val>
            <c:numRef>
              <c:f>工作表3!$B$8:$N$8</c:f>
              <c:numCache>
                <c:formatCode>0.00%</c:formatCode>
                <c:ptCount val="13"/>
                <c:pt idx="0">
                  <c:v>0.00278599000586597</c:v>
                </c:pt>
                <c:pt idx="1">
                  <c:v>0.00258148056445284</c:v>
                </c:pt>
                <c:pt idx="2">
                  <c:v>0.00261674556307619</c:v>
                </c:pt>
                <c:pt idx="3">
                  <c:v>0.00295526648127827</c:v>
                </c:pt>
                <c:pt idx="4">
                  <c:v>0.00299034345133733</c:v>
                </c:pt>
                <c:pt idx="5">
                  <c:v>0.00294952784310778</c:v>
                </c:pt>
                <c:pt idx="6">
                  <c:v>0.00389082053955172</c:v>
                </c:pt>
                <c:pt idx="7">
                  <c:v>0.00444844125244931</c:v>
                </c:pt>
                <c:pt idx="8">
                  <c:v>0.00446413319148881</c:v>
                </c:pt>
                <c:pt idx="9">
                  <c:v>0.00471202051706091</c:v>
                </c:pt>
                <c:pt idx="10">
                  <c:v>0.00421276718666348</c:v>
                </c:pt>
                <c:pt idx="11">
                  <c:v>0.00262301069006511</c:v>
                </c:pt>
                <c:pt idx="12">
                  <c:v>0.00244558326550821</c:v>
                </c:pt>
              </c:numCache>
            </c:numRef>
          </c:val>
          <c:smooth val="0"/>
        </c:ser>
        <c:dLbls>
          <c:showLegendKey val="0"/>
          <c:showVal val="0"/>
          <c:showCatName val="0"/>
          <c:showSerName val="0"/>
          <c:showPercent val="0"/>
          <c:showBubbleSize val="0"/>
        </c:dLbls>
        <c:marker val="1"/>
        <c:smooth val="0"/>
        <c:axId val="-2115420368"/>
        <c:axId val="-2043164048"/>
      </c:lineChart>
      <c:catAx>
        <c:axId val="-206111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61409792"/>
        <c:crosses val="autoZero"/>
        <c:auto val="1"/>
        <c:lblAlgn val="ctr"/>
        <c:lblOffset val="100"/>
        <c:noMultiLvlLbl val="0"/>
      </c:catAx>
      <c:valAx>
        <c:axId val="-20614097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61113200"/>
        <c:crosses val="autoZero"/>
        <c:crossBetween val="between"/>
      </c:valAx>
      <c:valAx>
        <c:axId val="-2043164048"/>
        <c:scaling>
          <c:orientation val="minMax"/>
          <c:max val="0.01"/>
          <c:min val="0.0"/>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15420368"/>
        <c:crosses val="max"/>
        <c:crossBetween val="between"/>
      </c:valAx>
      <c:catAx>
        <c:axId val="-2115420368"/>
        <c:scaling>
          <c:orientation val="minMax"/>
        </c:scaling>
        <c:delete val="1"/>
        <c:axPos val="b"/>
        <c:numFmt formatCode="General" sourceLinked="1"/>
        <c:majorTickMark val="out"/>
        <c:minorTickMark val="none"/>
        <c:tickLblPos val="nextTo"/>
        <c:crossAx val="-204316404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jpeg"/><Relationship Id="rId6" Type="http://schemas.openxmlformats.org/officeDocument/2006/relationships/image" Target="../media/image6.jpeg"/><Relationship Id="rId7" Type="http://schemas.openxmlformats.org/officeDocument/2006/relationships/image" Target="../media/image7.png"/><Relationship Id="rId8" Type="http://schemas.openxmlformats.org/officeDocument/2006/relationships/chart" Target="../charts/chart1.xml"/><Relationship Id="rId9" Type="http://schemas.openxmlformats.org/officeDocument/2006/relationships/chart" Target="../charts/chart2.xml"/><Relationship Id="rId10"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223520</xdr:colOff>
      <xdr:row>141</xdr:row>
      <xdr:rowOff>0</xdr:rowOff>
    </xdr:from>
    <xdr:to>
      <xdr:col>5</xdr:col>
      <xdr:colOff>690880</xdr:colOff>
      <xdr:row>150</xdr:row>
      <xdr:rowOff>119525</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0400" y="31485840"/>
          <a:ext cx="4409440" cy="2222645"/>
        </a:xfrm>
        <a:prstGeom prst="rect">
          <a:avLst/>
        </a:prstGeom>
      </xdr:spPr>
    </xdr:pic>
    <xdr:clientData/>
  </xdr:twoCellAnchor>
  <xdr:twoCellAnchor editAs="oneCell">
    <xdr:from>
      <xdr:col>1</xdr:col>
      <xdr:colOff>335280</xdr:colOff>
      <xdr:row>183</xdr:row>
      <xdr:rowOff>223520</xdr:rowOff>
    </xdr:from>
    <xdr:to>
      <xdr:col>4</xdr:col>
      <xdr:colOff>325120</xdr:colOff>
      <xdr:row>194</xdr:row>
      <xdr:rowOff>101008</xdr:rowOff>
    </xdr:to>
    <xdr:pic>
      <xdr:nvPicPr>
        <xdr:cNvPr id="3" name="图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2160" y="40589200"/>
          <a:ext cx="3037840" cy="2447968"/>
        </a:xfrm>
        <a:prstGeom prst="rect">
          <a:avLst/>
        </a:prstGeom>
      </xdr:spPr>
    </xdr:pic>
    <xdr:clientData/>
  </xdr:twoCellAnchor>
  <xdr:twoCellAnchor editAs="oneCell">
    <xdr:from>
      <xdr:col>4</xdr:col>
      <xdr:colOff>548640</xdr:colOff>
      <xdr:row>183</xdr:row>
      <xdr:rowOff>223519</xdr:rowOff>
    </xdr:from>
    <xdr:to>
      <xdr:col>8</xdr:col>
      <xdr:colOff>40640</xdr:colOff>
      <xdr:row>195</xdr:row>
      <xdr:rowOff>54508</xdr:rowOff>
    </xdr:to>
    <xdr:pic>
      <xdr:nvPicPr>
        <xdr:cNvPr id="4" name="图片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033520" y="40589199"/>
          <a:ext cx="3037840" cy="2635149"/>
        </a:xfrm>
        <a:prstGeom prst="rect">
          <a:avLst/>
        </a:prstGeom>
      </xdr:spPr>
    </xdr:pic>
    <xdr:clientData/>
  </xdr:twoCellAnchor>
  <xdr:twoCellAnchor>
    <xdr:from>
      <xdr:col>3</xdr:col>
      <xdr:colOff>136870</xdr:colOff>
      <xdr:row>144</xdr:row>
      <xdr:rowOff>140473</xdr:rowOff>
    </xdr:from>
    <xdr:to>
      <xdr:col>4</xdr:col>
      <xdr:colOff>413904</xdr:colOff>
      <xdr:row>145</xdr:row>
      <xdr:rowOff>89234</xdr:rowOff>
    </xdr:to>
    <xdr:sp macro="" textlink="">
      <xdr:nvSpPr>
        <xdr:cNvPr id="5" name="虚尾箭头 4"/>
        <xdr:cNvSpPr/>
      </xdr:nvSpPr>
      <xdr:spPr>
        <a:xfrm rot="19086165">
          <a:off x="2727670" y="32327353"/>
          <a:ext cx="1171114" cy="182441"/>
        </a:xfrm>
        <a:prstGeom prst="stripedRightArrow">
          <a:avLst/>
        </a:prstGeom>
        <a:solidFill>
          <a:srgbClr val="FF0000">
            <a:alpha val="52000"/>
          </a:srgb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132080</xdr:colOff>
      <xdr:row>143</xdr:row>
      <xdr:rowOff>0</xdr:rowOff>
    </xdr:from>
    <xdr:to>
      <xdr:col>4</xdr:col>
      <xdr:colOff>518160</xdr:colOff>
      <xdr:row>149</xdr:row>
      <xdr:rowOff>193040</xdr:rowOff>
    </xdr:to>
    <xdr:sp macro="" textlink="">
      <xdr:nvSpPr>
        <xdr:cNvPr id="6" name="圆角矩形 5"/>
        <xdr:cNvSpPr/>
      </xdr:nvSpPr>
      <xdr:spPr>
        <a:xfrm>
          <a:off x="2722880" y="31953200"/>
          <a:ext cx="1280160" cy="1595120"/>
        </a:xfrm>
        <a:prstGeom prst="roundRect">
          <a:avLst/>
        </a:prstGeom>
        <a:noFill/>
        <a:ln w="1905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7</xdr:col>
      <xdr:colOff>68137</xdr:colOff>
      <xdr:row>123</xdr:row>
      <xdr:rowOff>91440</xdr:rowOff>
    </xdr:from>
    <xdr:to>
      <xdr:col>12</xdr:col>
      <xdr:colOff>487680</xdr:colOff>
      <xdr:row>136</xdr:row>
      <xdr:rowOff>50800</xdr:rowOff>
    </xdr:to>
    <xdr:pic>
      <xdr:nvPicPr>
        <xdr:cNvPr id="7" name="图片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235257" y="28072080"/>
          <a:ext cx="4463223" cy="2997200"/>
        </a:xfrm>
        <a:prstGeom prst="rect">
          <a:avLst/>
        </a:prstGeom>
      </xdr:spPr>
    </xdr:pic>
    <xdr:clientData/>
  </xdr:twoCellAnchor>
  <xdr:twoCellAnchor editAs="oneCell">
    <xdr:from>
      <xdr:col>4</xdr:col>
      <xdr:colOff>264160</xdr:colOff>
      <xdr:row>208</xdr:row>
      <xdr:rowOff>142240</xdr:rowOff>
    </xdr:from>
    <xdr:to>
      <xdr:col>8</xdr:col>
      <xdr:colOff>223520</xdr:colOff>
      <xdr:row>217</xdr:row>
      <xdr:rowOff>121920</xdr:rowOff>
    </xdr:to>
    <xdr:pic>
      <xdr:nvPicPr>
        <xdr:cNvPr id="9" name="图片 8"/>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749040" y="47965360"/>
          <a:ext cx="3505200" cy="2082800"/>
        </a:xfrm>
        <a:prstGeom prst="rect">
          <a:avLst/>
        </a:prstGeom>
        <a:noFill/>
        <a:ln>
          <a:noFill/>
        </a:ln>
      </xdr:spPr>
    </xdr:pic>
    <xdr:clientData/>
  </xdr:twoCellAnchor>
  <xdr:twoCellAnchor editAs="oneCell">
    <xdr:from>
      <xdr:col>8</xdr:col>
      <xdr:colOff>223520</xdr:colOff>
      <xdr:row>208</xdr:row>
      <xdr:rowOff>142240</xdr:rowOff>
    </xdr:from>
    <xdr:to>
      <xdr:col>12</xdr:col>
      <xdr:colOff>426720</xdr:colOff>
      <xdr:row>218</xdr:row>
      <xdr:rowOff>30480</xdr:rowOff>
    </xdr:to>
    <xdr:pic>
      <xdr:nvPicPr>
        <xdr:cNvPr id="10" name="图片 9"/>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254240" y="47965360"/>
          <a:ext cx="3383280" cy="2225040"/>
        </a:xfrm>
        <a:prstGeom prst="rect">
          <a:avLst/>
        </a:prstGeom>
        <a:noFill/>
        <a:ln>
          <a:noFill/>
        </a:ln>
      </xdr:spPr>
    </xdr:pic>
    <xdr:clientData/>
  </xdr:twoCellAnchor>
  <xdr:twoCellAnchor editAs="oneCell">
    <xdr:from>
      <xdr:col>1</xdr:col>
      <xdr:colOff>294640</xdr:colOff>
      <xdr:row>241</xdr:row>
      <xdr:rowOff>1</xdr:rowOff>
    </xdr:from>
    <xdr:to>
      <xdr:col>6</xdr:col>
      <xdr:colOff>48260</xdr:colOff>
      <xdr:row>251</xdr:row>
      <xdr:rowOff>30480</xdr:rowOff>
    </xdr:to>
    <xdr:pic>
      <xdr:nvPicPr>
        <xdr:cNvPr id="11" name="图片 10"/>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31520" y="55300881"/>
          <a:ext cx="4589780" cy="2367279"/>
        </a:xfrm>
        <a:prstGeom prst="rect">
          <a:avLst/>
        </a:prstGeom>
        <a:noFill/>
        <a:ln>
          <a:noFill/>
        </a:ln>
      </xdr:spPr>
    </xdr:pic>
    <xdr:clientData/>
  </xdr:twoCellAnchor>
  <xdr:twoCellAnchor>
    <xdr:from>
      <xdr:col>6</xdr:col>
      <xdr:colOff>294640</xdr:colOff>
      <xdr:row>242</xdr:row>
      <xdr:rowOff>20320</xdr:rowOff>
    </xdr:from>
    <xdr:to>
      <xdr:col>11</xdr:col>
      <xdr:colOff>526097</xdr:colOff>
      <xdr:row>253</xdr:row>
      <xdr:rowOff>211561</xdr:rowOff>
    </xdr:to>
    <xdr:graphicFrame macro="">
      <xdr:nvGraphicFramePr>
        <xdr:cNvPr id="13" name="图表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294640</xdr:colOff>
      <xdr:row>265</xdr:row>
      <xdr:rowOff>50800</xdr:rowOff>
    </xdr:from>
    <xdr:to>
      <xdr:col>11</xdr:col>
      <xdr:colOff>528647</xdr:colOff>
      <xdr:row>276</xdr:row>
      <xdr:rowOff>161027</xdr:rowOff>
    </xdr:to>
    <xdr:graphicFrame macro="">
      <xdr:nvGraphicFramePr>
        <xdr:cNvPr id="14" name="图表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254000</xdr:colOff>
      <xdr:row>264</xdr:row>
      <xdr:rowOff>40640</xdr:rowOff>
    </xdr:from>
    <xdr:to>
      <xdr:col>6</xdr:col>
      <xdr:colOff>81280</xdr:colOff>
      <xdr:row>275</xdr:row>
      <xdr:rowOff>151765</xdr:rowOff>
    </xdr:to>
    <xdr:pic>
      <xdr:nvPicPr>
        <xdr:cNvPr id="15" name="图片 14"/>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90880" y="60716160"/>
          <a:ext cx="4663440" cy="268160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591079</xdr:colOff>
      <xdr:row>8</xdr:row>
      <xdr:rowOff>157957</xdr:rowOff>
    </xdr:from>
    <xdr:to>
      <xdr:col>12</xdr:col>
      <xdr:colOff>210079</xdr:colOff>
      <xdr:row>23</xdr:row>
      <xdr:rowOff>42334</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6</xdr:col>
      <xdr:colOff>446249</xdr:colOff>
      <xdr:row>24</xdr:row>
      <xdr:rowOff>70799</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282"/>
  <sheetViews>
    <sheetView showGridLines="0" tabSelected="1" zoomScale="125" workbookViewId="0">
      <pane xSplit="1" ySplit="2" topLeftCell="B12" activePane="bottomRight" state="frozen"/>
      <selection pane="topRight" activeCell="B1" sqref="B1"/>
      <selection pane="bottomLeft" activeCell="A3" sqref="A3"/>
      <selection pane="bottomRight" activeCell="G265" sqref="G265"/>
    </sheetView>
  </sheetViews>
  <sheetFormatPr baseColWidth="10" defaultColWidth="9" defaultRowHeight="13" x14ac:dyDescent="0.2"/>
  <cols>
    <col min="1" max="1" width="5.6640625" style="1" customWidth="1"/>
    <col min="2" max="2" width="16.5" style="1" customWidth="1"/>
    <col min="3" max="7" width="11.6640625" style="1" customWidth="1"/>
    <col min="8" max="11" width="11.33203125" style="1" customWidth="1"/>
    <col min="12" max="13" width="7.6640625" style="1" customWidth="1"/>
    <col min="14" max="16384" width="9" style="1"/>
  </cols>
  <sheetData>
    <row r="2" spans="2:13" ht="18" x14ac:dyDescent="0.2">
      <c r="B2" s="21" t="s">
        <v>35</v>
      </c>
    </row>
    <row r="3" spans="2:13" ht="18" customHeight="1" x14ac:dyDescent="0.2"/>
    <row r="4" spans="2:13" ht="18" customHeight="1" x14ac:dyDescent="0.2">
      <c r="B4" s="1" t="s">
        <v>0</v>
      </c>
      <c r="F4" s="16"/>
    </row>
    <row r="5" spans="2:13" ht="18" customHeight="1" x14ac:dyDescent="0.2">
      <c r="B5" s="145" t="s">
        <v>23</v>
      </c>
      <c r="C5" s="146"/>
      <c r="D5" s="146"/>
      <c r="E5" s="146"/>
      <c r="F5" s="146"/>
      <c r="G5" s="146"/>
      <c r="H5" s="146"/>
      <c r="I5" s="146"/>
      <c r="J5" s="146"/>
      <c r="K5" s="146"/>
      <c r="L5" s="146"/>
      <c r="M5" s="147"/>
    </row>
    <row r="6" spans="2:13" ht="18" customHeight="1" x14ac:dyDescent="0.2">
      <c r="B6" s="27"/>
      <c r="C6" s="31"/>
      <c r="D6" s="31"/>
      <c r="E6" s="31"/>
      <c r="F6" s="31"/>
      <c r="G6" s="31"/>
      <c r="H6" s="31"/>
      <c r="I6" s="31"/>
      <c r="J6" s="31"/>
      <c r="K6" s="31"/>
      <c r="L6" s="31"/>
      <c r="M6" s="32"/>
    </row>
    <row r="7" spans="2:13" ht="18" customHeight="1" x14ac:dyDescent="0.2">
      <c r="B7" s="48" t="s">
        <v>36</v>
      </c>
      <c r="C7" s="43"/>
      <c r="D7" s="43"/>
      <c r="E7" s="43"/>
      <c r="F7" s="49"/>
      <c r="G7" s="49"/>
      <c r="H7" s="49"/>
      <c r="I7" s="49"/>
      <c r="J7" s="49"/>
      <c r="K7" s="49"/>
      <c r="L7" s="49"/>
      <c r="M7" s="50"/>
    </row>
    <row r="8" spans="2:13" ht="18" customHeight="1" x14ac:dyDescent="0.2">
      <c r="B8" s="40"/>
      <c r="C8" s="37"/>
      <c r="D8" s="37"/>
      <c r="E8" s="37"/>
      <c r="F8" s="37"/>
      <c r="G8" s="37"/>
      <c r="H8" s="37"/>
      <c r="I8" s="37"/>
      <c r="J8" s="37"/>
      <c r="K8" s="37"/>
      <c r="L8" s="37"/>
      <c r="M8" s="38"/>
    </row>
    <row r="9" spans="2:13" ht="18" customHeight="1" x14ac:dyDescent="0.2">
      <c r="B9" s="40"/>
      <c r="C9" s="52"/>
      <c r="D9" s="52"/>
      <c r="E9" s="52"/>
      <c r="F9" s="52"/>
      <c r="G9" s="52"/>
      <c r="H9" s="52"/>
      <c r="I9" s="52"/>
      <c r="J9" s="52"/>
      <c r="K9" s="52"/>
      <c r="L9" s="52"/>
      <c r="M9" s="53"/>
    </row>
    <row r="10" spans="2:13" s="3" customFormat="1" ht="18" customHeight="1" x14ac:dyDescent="0.2">
      <c r="B10" s="142" t="s">
        <v>22</v>
      </c>
      <c r="C10" s="143"/>
      <c r="D10" s="143"/>
      <c r="E10" s="143"/>
      <c r="F10" s="143"/>
      <c r="G10" s="143"/>
      <c r="H10" s="143"/>
      <c r="I10" s="143"/>
      <c r="J10" s="143"/>
      <c r="K10" s="143"/>
      <c r="L10" s="143"/>
      <c r="M10" s="144"/>
    </row>
    <row r="11" spans="2:13" s="8" customFormat="1" ht="18" customHeight="1" x14ac:dyDescent="0.2">
      <c r="B11" s="5"/>
      <c r="C11" s="26"/>
      <c r="D11" s="26"/>
      <c r="E11" s="26"/>
      <c r="F11" s="17"/>
      <c r="G11" s="18"/>
      <c r="H11" s="26"/>
      <c r="I11" s="26"/>
      <c r="J11" s="6"/>
      <c r="K11" s="6"/>
      <c r="L11" s="6"/>
      <c r="M11" s="7"/>
    </row>
    <row r="12" spans="2:13" s="8" customFormat="1" ht="18" customHeight="1" x14ac:dyDescent="0.2">
      <c r="B12" s="6" t="s">
        <v>38</v>
      </c>
      <c r="C12" s="39"/>
      <c r="D12" s="39"/>
      <c r="E12" s="6"/>
      <c r="F12" s="17"/>
      <c r="G12" s="18"/>
      <c r="H12" s="39"/>
      <c r="I12" s="39"/>
      <c r="J12" s="6"/>
      <c r="K12" s="6"/>
      <c r="L12" s="6"/>
      <c r="M12" s="7"/>
    </row>
    <row r="13" spans="2:13" s="8" customFormat="1" ht="18" customHeight="1" x14ac:dyDescent="0.2">
      <c r="B13" s="6" t="s">
        <v>208</v>
      </c>
      <c r="C13" s="52"/>
      <c r="D13" s="52"/>
      <c r="E13" s="6"/>
      <c r="F13" s="17"/>
      <c r="G13" s="18"/>
      <c r="H13" s="52"/>
      <c r="I13" s="52"/>
      <c r="J13" s="6"/>
      <c r="K13" s="6"/>
      <c r="L13" s="6"/>
      <c r="M13" s="7"/>
    </row>
    <row r="14" spans="2:13" s="8" customFormat="1" ht="18" customHeight="1" x14ac:dyDescent="0.2">
      <c r="B14" s="6" t="s">
        <v>209</v>
      </c>
      <c r="C14" s="43"/>
      <c r="D14" s="43"/>
      <c r="E14" s="43"/>
      <c r="F14" s="42"/>
      <c r="G14" s="43"/>
      <c r="H14" s="44"/>
      <c r="I14" s="20"/>
      <c r="J14" s="6"/>
      <c r="K14" s="6"/>
      <c r="L14" s="6"/>
      <c r="M14" s="7"/>
    </row>
    <row r="15" spans="2:13" s="8" customFormat="1" ht="18" customHeight="1" x14ac:dyDescent="0.2">
      <c r="B15" s="6" t="s">
        <v>210</v>
      </c>
      <c r="C15" s="43"/>
      <c r="D15" s="43"/>
      <c r="E15" s="43"/>
      <c r="F15" s="42"/>
      <c r="G15" s="43"/>
      <c r="H15" s="44"/>
      <c r="I15" s="20"/>
      <c r="J15" s="6"/>
      <c r="K15" s="6"/>
      <c r="L15" s="6"/>
      <c r="M15" s="7"/>
    </row>
    <row r="16" spans="2:13" s="8" customFormat="1" ht="18" customHeight="1" x14ac:dyDescent="0.2">
      <c r="B16" s="6" t="s">
        <v>211</v>
      </c>
      <c r="C16" s="43"/>
      <c r="D16" s="43"/>
      <c r="E16" s="43"/>
      <c r="F16" s="42"/>
      <c r="G16" s="43"/>
      <c r="H16" s="44"/>
      <c r="I16" s="20"/>
      <c r="J16" s="6"/>
      <c r="K16" s="6"/>
      <c r="L16" s="6"/>
      <c r="M16" s="7"/>
    </row>
    <row r="17" spans="2:13" s="8" customFormat="1" ht="18" customHeight="1" x14ac:dyDescent="0.2">
      <c r="B17" s="6"/>
      <c r="C17" s="43"/>
      <c r="D17" s="43"/>
      <c r="E17" s="43"/>
      <c r="F17" s="42"/>
      <c r="G17" s="43"/>
      <c r="H17" s="44"/>
      <c r="I17" s="20"/>
      <c r="J17" s="6"/>
      <c r="K17" s="6"/>
      <c r="L17" s="6"/>
      <c r="M17" s="7"/>
    </row>
    <row r="18" spans="2:13" s="8" customFormat="1" ht="18" customHeight="1" x14ac:dyDescent="0.2">
      <c r="B18" s="6"/>
      <c r="C18" s="43"/>
      <c r="D18" s="43"/>
      <c r="E18" s="43"/>
      <c r="F18" s="42"/>
      <c r="G18" s="43"/>
      <c r="H18" s="44"/>
      <c r="I18" s="20"/>
      <c r="J18" s="6"/>
      <c r="K18" s="6"/>
      <c r="L18" s="6"/>
      <c r="M18" s="7"/>
    </row>
    <row r="19" spans="2:13" ht="18" customHeight="1" x14ac:dyDescent="0.2">
      <c r="B19" s="148" t="s">
        <v>21</v>
      </c>
      <c r="C19" s="149"/>
      <c r="D19" s="149"/>
      <c r="E19" s="149"/>
      <c r="F19" s="149"/>
      <c r="G19" s="149"/>
      <c r="H19" s="149"/>
      <c r="I19" s="149"/>
      <c r="J19" s="149"/>
      <c r="K19" s="149"/>
      <c r="L19" s="149"/>
      <c r="M19" s="150"/>
    </row>
    <row r="20" spans="2:13" ht="18" customHeight="1" x14ac:dyDescent="0.2">
      <c r="B20" s="2"/>
      <c r="C20" s="3"/>
      <c r="D20" s="3"/>
      <c r="E20" s="3"/>
      <c r="F20" s="3"/>
      <c r="G20" s="3"/>
      <c r="H20" s="3"/>
      <c r="I20" s="3"/>
      <c r="J20" s="3"/>
      <c r="K20" s="3"/>
      <c r="L20" s="3"/>
      <c r="M20" s="4"/>
    </row>
    <row r="21" spans="2:13" ht="18" customHeight="1" x14ac:dyDescent="0.2">
      <c r="B21" s="3" t="s">
        <v>37</v>
      </c>
      <c r="C21" s="3"/>
      <c r="D21" s="3"/>
      <c r="E21" s="3"/>
      <c r="F21" s="3"/>
      <c r="G21" s="3"/>
      <c r="H21" s="3"/>
      <c r="I21" s="3"/>
      <c r="J21" s="3"/>
      <c r="K21" s="3"/>
      <c r="L21" s="3"/>
      <c r="M21" s="4"/>
    </row>
    <row r="22" spans="2:13" ht="18" customHeight="1" x14ac:dyDescent="0.2">
      <c r="B22" s="2"/>
      <c r="C22" s="3"/>
      <c r="D22" s="3"/>
      <c r="E22" s="3"/>
      <c r="F22" s="3"/>
      <c r="G22" s="3"/>
      <c r="H22" s="3"/>
      <c r="I22" s="3"/>
      <c r="J22" s="3"/>
      <c r="K22" s="3"/>
      <c r="L22" s="3"/>
      <c r="M22" s="4"/>
    </row>
    <row r="23" spans="2:13" ht="18" customHeight="1" x14ac:dyDescent="0.2">
      <c r="B23" s="2"/>
      <c r="C23" s="3"/>
      <c r="D23" s="3"/>
      <c r="E23" s="3"/>
      <c r="F23" s="3"/>
      <c r="G23" s="3"/>
      <c r="H23" s="3"/>
      <c r="I23" s="3"/>
      <c r="J23" s="3"/>
      <c r="K23" s="3"/>
      <c r="L23" s="3"/>
      <c r="M23" s="4"/>
    </row>
    <row r="24" spans="2:13" ht="19" customHeight="1" x14ac:dyDescent="0.2">
      <c r="B24" s="142" t="s">
        <v>20</v>
      </c>
      <c r="C24" s="143"/>
      <c r="D24" s="143"/>
      <c r="E24" s="143"/>
      <c r="F24" s="143"/>
      <c r="G24" s="143"/>
      <c r="H24" s="143"/>
      <c r="I24" s="143"/>
      <c r="J24" s="143"/>
      <c r="K24" s="143"/>
      <c r="L24" s="143"/>
      <c r="M24" s="144"/>
    </row>
    <row r="25" spans="2:13" s="8" customFormat="1" ht="18" customHeight="1" x14ac:dyDescent="0.2">
      <c r="B25" s="35" t="s">
        <v>2</v>
      </c>
      <c r="C25" s="54"/>
      <c r="D25" s="54"/>
      <c r="E25" s="54"/>
      <c r="F25" s="54"/>
      <c r="G25" s="54"/>
      <c r="H25" s="54"/>
      <c r="I25" s="54"/>
      <c r="J25" s="54"/>
      <c r="K25" s="54"/>
      <c r="L25" s="54"/>
      <c r="M25" s="55"/>
    </row>
    <row r="26" spans="2:13" s="8" customFormat="1" ht="18" customHeight="1" x14ac:dyDescent="0.2">
      <c r="B26" s="35" t="s">
        <v>3</v>
      </c>
      <c r="C26" s="54"/>
      <c r="D26" s="54"/>
      <c r="E26" s="54"/>
      <c r="F26" s="54"/>
      <c r="G26" s="54"/>
      <c r="H26" s="54"/>
      <c r="I26" s="54"/>
      <c r="J26" s="54"/>
      <c r="K26" s="54"/>
      <c r="L26" s="54"/>
      <c r="M26" s="55"/>
    </row>
    <row r="27" spans="2:13" s="8" customFormat="1" ht="18" customHeight="1" x14ac:dyDescent="0.2">
      <c r="B27" s="35" t="s">
        <v>4</v>
      </c>
      <c r="C27" s="54"/>
      <c r="D27" s="54"/>
      <c r="E27" s="54"/>
      <c r="F27" s="54"/>
      <c r="G27" s="54"/>
      <c r="H27" s="54"/>
      <c r="I27" s="54"/>
      <c r="J27" s="54"/>
      <c r="K27" s="54"/>
      <c r="L27" s="54"/>
      <c r="M27" s="55"/>
    </row>
    <row r="28" spans="2:13" s="8" customFormat="1" ht="18" customHeight="1" x14ac:dyDescent="0.2">
      <c r="B28" s="35" t="s">
        <v>5</v>
      </c>
      <c r="C28" s="54"/>
      <c r="D28" s="54"/>
      <c r="E28" s="54"/>
      <c r="F28" s="54"/>
      <c r="G28" s="54"/>
      <c r="H28" s="54"/>
      <c r="I28" s="54"/>
      <c r="J28" s="54"/>
      <c r="K28" s="54"/>
      <c r="L28" s="54"/>
      <c r="M28" s="55"/>
    </row>
    <row r="29" spans="2:13" s="8" customFormat="1" ht="18" customHeight="1" x14ac:dyDescent="0.2">
      <c r="B29" s="35" t="s">
        <v>6</v>
      </c>
      <c r="C29" s="54"/>
      <c r="D29" s="54"/>
      <c r="E29" s="54"/>
      <c r="F29" s="54"/>
      <c r="G29" s="54"/>
      <c r="H29" s="54"/>
      <c r="I29" s="54"/>
      <c r="J29" s="54"/>
      <c r="K29" s="54"/>
      <c r="L29" s="54"/>
      <c r="M29" s="55"/>
    </row>
    <row r="30" spans="2:13" s="8" customFormat="1" ht="18" customHeight="1" x14ac:dyDescent="0.2">
      <c r="B30" s="35" t="s">
        <v>7</v>
      </c>
      <c r="C30" s="54"/>
      <c r="D30" s="54"/>
      <c r="E30" s="54"/>
      <c r="F30" s="54"/>
      <c r="G30" s="54"/>
      <c r="H30" s="54"/>
      <c r="I30" s="54"/>
      <c r="J30" s="54"/>
      <c r="K30" s="54"/>
      <c r="L30" s="54"/>
      <c r="M30" s="55"/>
    </row>
    <row r="31" spans="2:13" s="8" customFormat="1" ht="18" customHeight="1" x14ac:dyDescent="0.2">
      <c r="B31" s="51"/>
      <c r="C31" s="52"/>
      <c r="D31" s="52"/>
      <c r="E31" s="52"/>
      <c r="F31" s="52"/>
      <c r="G31" s="52"/>
      <c r="H31" s="52"/>
      <c r="I31" s="52"/>
      <c r="J31" s="52"/>
      <c r="K31" s="52"/>
      <c r="L31" s="52"/>
      <c r="M31" s="53"/>
    </row>
    <row r="32" spans="2:13" s="8" customFormat="1" ht="18" customHeight="1" x14ac:dyDescent="0.2">
      <c r="B32" s="51" t="s">
        <v>39</v>
      </c>
      <c r="C32" s="52"/>
      <c r="D32" s="52"/>
      <c r="E32" s="52"/>
      <c r="F32" s="52"/>
      <c r="G32" s="52"/>
      <c r="H32" s="52"/>
      <c r="I32" s="52"/>
      <c r="J32" s="52"/>
      <c r="K32" s="52"/>
      <c r="L32" s="52"/>
      <c r="M32" s="53"/>
    </row>
    <row r="33" spans="2:13" ht="18" customHeight="1" x14ac:dyDescent="0.2">
      <c r="B33" s="2"/>
      <c r="C33" s="8"/>
      <c r="D33" s="34"/>
      <c r="E33" s="34"/>
      <c r="F33" s="34"/>
      <c r="G33" s="34"/>
      <c r="H33" s="15"/>
      <c r="I33" s="15"/>
      <c r="J33" s="3"/>
      <c r="K33" s="3"/>
      <c r="L33" s="3"/>
      <c r="M33" s="4"/>
    </row>
    <row r="34" spans="2:13" s="8" customFormat="1" ht="18" customHeight="1" x14ac:dyDescent="0.2">
      <c r="B34" s="27"/>
      <c r="C34" s="31"/>
      <c r="D34" s="31"/>
      <c r="E34" s="31"/>
      <c r="F34" s="31"/>
      <c r="G34" s="31"/>
      <c r="H34" s="31"/>
      <c r="I34" s="31"/>
      <c r="J34" s="31"/>
      <c r="K34" s="31"/>
      <c r="L34" s="31"/>
      <c r="M34" s="32"/>
    </row>
    <row r="35" spans="2:13" ht="18" customHeight="1" x14ac:dyDescent="0.2">
      <c r="B35" s="142" t="s">
        <v>19</v>
      </c>
      <c r="C35" s="143"/>
      <c r="D35" s="143"/>
      <c r="E35" s="143"/>
      <c r="F35" s="143"/>
      <c r="G35" s="143"/>
      <c r="H35" s="143"/>
      <c r="I35" s="143"/>
      <c r="J35" s="143"/>
      <c r="K35" s="143"/>
      <c r="L35" s="143"/>
      <c r="M35" s="144"/>
    </row>
    <row r="36" spans="2:13" s="8" customFormat="1" ht="18" customHeight="1" x14ac:dyDescent="0.2">
      <c r="B36" s="27"/>
      <c r="C36" s="26"/>
      <c r="D36" s="26"/>
      <c r="E36" s="26"/>
      <c r="F36" s="26"/>
      <c r="G36" s="26"/>
      <c r="H36" s="26"/>
      <c r="I36" s="26"/>
      <c r="J36" s="6"/>
      <c r="K36" s="6"/>
      <c r="L36" s="6"/>
      <c r="M36" s="7"/>
    </row>
    <row r="37" spans="2:13" s="8" customFormat="1" ht="18" customHeight="1" x14ac:dyDescent="0.2">
      <c r="B37" s="12" t="s">
        <v>41</v>
      </c>
      <c r="C37" s="26"/>
      <c r="D37" s="26"/>
      <c r="E37" s="26"/>
      <c r="F37" s="26"/>
      <c r="G37" s="26"/>
      <c r="H37" s="26"/>
      <c r="I37" s="26"/>
      <c r="J37" s="6"/>
      <c r="K37" s="6"/>
      <c r="L37" s="6"/>
      <c r="M37" s="7"/>
    </row>
    <row r="38" spans="2:13" s="8" customFormat="1" ht="18" customHeight="1" x14ac:dyDescent="0.2">
      <c r="B38" s="60" t="s">
        <v>58</v>
      </c>
      <c r="C38" s="52"/>
      <c r="D38" s="52"/>
      <c r="E38" s="52"/>
      <c r="F38" s="52"/>
      <c r="G38" s="52"/>
      <c r="H38" s="52"/>
      <c r="I38" s="52"/>
      <c r="J38" s="6"/>
      <c r="K38" s="6"/>
      <c r="L38" s="6"/>
      <c r="M38" s="7"/>
    </row>
    <row r="39" spans="2:13" s="8" customFormat="1" ht="18" customHeight="1" x14ac:dyDescent="0.2">
      <c r="B39" s="60" t="s">
        <v>40</v>
      </c>
      <c r="C39" s="52"/>
      <c r="D39" s="52"/>
      <c r="E39" s="52"/>
      <c r="F39" s="52"/>
      <c r="G39" s="52"/>
      <c r="H39" s="52"/>
      <c r="I39" s="52"/>
      <c r="J39" s="6"/>
      <c r="K39" s="6"/>
      <c r="L39" s="6"/>
      <c r="M39" s="7"/>
    </row>
    <row r="40" spans="2:13" s="8" customFormat="1" ht="18" customHeight="1" x14ac:dyDescent="0.2">
      <c r="B40" s="60" t="s">
        <v>42</v>
      </c>
      <c r="C40" s="52"/>
      <c r="D40" s="52"/>
      <c r="E40" s="52"/>
      <c r="F40" s="52"/>
      <c r="G40" s="52"/>
      <c r="H40" s="52"/>
      <c r="I40" s="52"/>
      <c r="J40" s="6"/>
      <c r="K40" s="6"/>
      <c r="L40" s="6"/>
      <c r="M40" s="7"/>
    </row>
    <row r="41" spans="2:13" s="8" customFormat="1" ht="18" customHeight="1" x14ac:dyDescent="0.2">
      <c r="B41" s="47"/>
      <c r="C41" s="45"/>
      <c r="D41" s="45"/>
      <c r="E41" s="45"/>
      <c r="F41" s="45"/>
      <c r="G41" s="39"/>
      <c r="H41" s="39"/>
      <c r="I41" s="39"/>
      <c r="J41" s="6"/>
      <c r="K41" s="6"/>
      <c r="L41" s="6"/>
      <c r="M41" s="7"/>
    </row>
    <row r="42" spans="2:13" ht="18" customHeight="1" x14ac:dyDescent="0.2">
      <c r="B42" s="12"/>
      <c r="C42" s="19"/>
      <c r="D42" s="14"/>
      <c r="E42" s="14"/>
      <c r="F42" s="14"/>
      <c r="G42" s="13"/>
      <c r="H42" s="3"/>
      <c r="I42" s="3"/>
      <c r="J42" s="3"/>
      <c r="K42" s="3"/>
      <c r="L42" s="3"/>
      <c r="M42" s="4"/>
    </row>
    <row r="43" spans="2:13" s="8" customFormat="1" ht="18" customHeight="1" x14ac:dyDescent="0.2">
      <c r="B43" s="142" t="s">
        <v>18</v>
      </c>
      <c r="C43" s="143"/>
      <c r="D43" s="143"/>
      <c r="E43" s="143"/>
      <c r="F43" s="143"/>
      <c r="G43" s="143"/>
      <c r="H43" s="143"/>
      <c r="I43" s="143"/>
      <c r="J43" s="143"/>
      <c r="K43" s="143"/>
      <c r="L43" s="143"/>
      <c r="M43" s="144"/>
    </row>
    <row r="44" spans="2:13" s="8" customFormat="1" ht="18" customHeight="1" x14ac:dyDescent="0.2">
      <c r="B44" s="35" t="s">
        <v>8</v>
      </c>
      <c r="C44" s="54"/>
      <c r="D44" s="54"/>
      <c r="E44" s="54"/>
      <c r="F44" s="54"/>
      <c r="G44" s="54"/>
      <c r="H44" s="54"/>
      <c r="I44" s="54"/>
      <c r="J44" s="54"/>
      <c r="K44" s="54"/>
      <c r="L44" s="54"/>
      <c r="M44" s="55"/>
    </row>
    <row r="45" spans="2:13" s="8" customFormat="1" ht="18" customHeight="1" x14ac:dyDescent="0.2">
      <c r="B45" s="22" t="s">
        <v>46</v>
      </c>
      <c r="C45" s="52"/>
      <c r="D45" s="52"/>
      <c r="E45" s="52"/>
      <c r="F45" s="52"/>
      <c r="G45" s="52"/>
      <c r="H45" s="52"/>
      <c r="I45" s="52"/>
      <c r="J45" s="52"/>
      <c r="K45" s="52"/>
      <c r="L45" s="52"/>
      <c r="M45" s="53"/>
    </row>
    <row r="46" spans="2:13" s="8" customFormat="1" ht="18" customHeight="1" x14ac:dyDescent="0.2">
      <c r="B46" s="40" t="s">
        <v>53</v>
      </c>
      <c r="C46" s="52"/>
      <c r="D46" s="52"/>
      <c r="E46" s="52"/>
      <c r="F46" s="52"/>
      <c r="G46" s="52"/>
      <c r="H46" s="52"/>
      <c r="I46" s="52"/>
      <c r="J46" s="52"/>
      <c r="K46" s="52"/>
      <c r="L46" s="52"/>
      <c r="M46" s="53"/>
    </row>
    <row r="47" spans="2:13" s="8" customFormat="1" ht="18" customHeight="1" x14ac:dyDescent="0.2">
      <c r="B47" s="22"/>
      <c r="C47" s="52"/>
      <c r="D47" s="52"/>
      <c r="E47" s="52"/>
      <c r="F47" s="52"/>
      <c r="G47" s="52"/>
      <c r="H47" s="52"/>
      <c r="I47" s="52"/>
      <c r="J47" s="52"/>
      <c r="K47" s="52"/>
      <c r="L47" s="52"/>
      <c r="M47" s="53"/>
    </row>
    <row r="48" spans="2:13" s="8" customFormat="1" ht="18" customHeight="1" x14ac:dyDescent="0.2">
      <c r="B48" s="35" t="s">
        <v>9</v>
      </c>
      <c r="C48" s="54"/>
      <c r="D48" s="54"/>
      <c r="E48" s="54"/>
      <c r="F48" s="54"/>
      <c r="G48" s="54"/>
      <c r="H48" s="54"/>
      <c r="I48" s="54"/>
      <c r="J48" s="54"/>
      <c r="K48" s="54"/>
      <c r="L48" s="54"/>
      <c r="M48" s="55"/>
    </row>
    <row r="49" spans="2:13" s="8" customFormat="1" ht="18" customHeight="1" x14ac:dyDescent="0.2">
      <c r="B49" s="22" t="s">
        <v>45</v>
      </c>
      <c r="C49" s="52"/>
      <c r="D49" s="52"/>
      <c r="E49" s="52"/>
      <c r="F49" s="52"/>
      <c r="G49" s="52"/>
      <c r="H49" s="52"/>
      <c r="I49" s="52"/>
      <c r="J49" s="52"/>
      <c r="K49" s="52"/>
      <c r="L49" s="52"/>
      <c r="M49" s="53"/>
    </row>
    <row r="50" spans="2:13" s="8" customFormat="1" ht="18" customHeight="1" x14ac:dyDescent="0.2">
      <c r="B50" s="22"/>
      <c r="C50" s="52"/>
      <c r="D50" s="52"/>
      <c r="E50" s="52"/>
      <c r="F50" s="52"/>
      <c r="G50" s="52"/>
      <c r="H50" s="52"/>
      <c r="I50" s="52"/>
      <c r="J50" s="52"/>
      <c r="K50" s="52"/>
      <c r="L50" s="52"/>
      <c r="M50" s="53"/>
    </row>
    <row r="51" spans="2:13" s="8" customFormat="1" ht="18" customHeight="1" x14ac:dyDescent="0.2">
      <c r="B51" s="35" t="s">
        <v>10</v>
      </c>
      <c r="C51" s="54"/>
      <c r="D51" s="54"/>
      <c r="E51" s="54"/>
      <c r="F51" s="54"/>
      <c r="G51" s="54"/>
      <c r="H51" s="54"/>
      <c r="I51" s="54"/>
      <c r="J51" s="54"/>
      <c r="K51" s="54"/>
      <c r="L51" s="54"/>
      <c r="M51" s="55"/>
    </row>
    <row r="52" spans="2:13" s="8" customFormat="1" ht="18" customHeight="1" x14ac:dyDescent="0.2">
      <c r="B52" s="22" t="s">
        <v>55</v>
      </c>
      <c r="C52" s="52"/>
      <c r="D52" s="52"/>
      <c r="E52" s="52"/>
      <c r="F52" s="52"/>
      <c r="G52" s="52"/>
      <c r="H52" s="52"/>
      <c r="I52" s="52"/>
      <c r="J52" s="52"/>
      <c r="K52" s="52"/>
      <c r="L52" s="52"/>
      <c r="M52" s="53"/>
    </row>
    <row r="53" spans="2:13" s="8" customFormat="1" ht="18" customHeight="1" x14ac:dyDescent="0.2">
      <c r="B53" s="22" t="s">
        <v>43</v>
      </c>
      <c r="C53" s="52"/>
      <c r="D53" s="52"/>
      <c r="E53" s="52"/>
      <c r="F53" s="52"/>
      <c r="G53" s="52"/>
      <c r="H53" s="52"/>
      <c r="I53" s="52"/>
      <c r="J53" s="52">
        <f>-7432119000+(-466200000)-(-267818000)</f>
        <v>-7630501000</v>
      </c>
      <c r="K53" s="20" t="s">
        <v>44</v>
      </c>
      <c r="L53" s="61"/>
      <c r="M53" s="53"/>
    </row>
    <row r="54" spans="2:13" s="8" customFormat="1" ht="18" customHeight="1" x14ac:dyDescent="0.2">
      <c r="B54" s="22" t="s">
        <v>52</v>
      </c>
      <c r="C54" s="52"/>
      <c r="D54" s="52"/>
      <c r="E54" s="52"/>
      <c r="F54" s="52"/>
      <c r="G54" s="52"/>
      <c r="H54" s="52"/>
      <c r="I54" s="62">
        <f>1969084860.5/11439236000</f>
        <v>0.17213429817340947</v>
      </c>
      <c r="J54" s="52"/>
      <c r="K54" s="52"/>
      <c r="L54" s="52"/>
      <c r="M54" s="53"/>
    </row>
    <row r="55" spans="2:13" s="8" customFormat="1" ht="18" customHeight="1" x14ac:dyDescent="0.2">
      <c r="B55" s="22"/>
      <c r="C55" s="52"/>
      <c r="D55" s="52"/>
      <c r="E55" s="52"/>
      <c r="F55" s="52"/>
      <c r="G55" s="52"/>
      <c r="H55" s="52"/>
      <c r="I55" s="62"/>
      <c r="J55" s="52"/>
      <c r="K55" s="52"/>
      <c r="L55" s="52"/>
      <c r="M55" s="53"/>
    </row>
    <row r="56" spans="2:13" s="8" customFormat="1" ht="18" customHeight="1" x14ac:dyDescent="0.2">
      <c r="B56" s="142" t="s">
        <v>11</v>
      </c>
      <c r="C56" s="143"/>
      <c r="D56" s="143"/>
      <c r="E56" s="143"/>
      <c r="F56" s="143"/>
      <c r="G56" s="143"/>
      <c r="H56" s="143"/>
      <c r="I56" s="143"/>
      <c r="J56" s="143"/>
      <c r="K56" s="143"/>
      <c r="L56" s="143"/>
      <c r="M56" s="144"/>
    </row>
    <row r="57" spans="2:13" s="8" customFormat="1" ht="18" customHeight="1" x14ac:dyDescent="0.2">
      <c r="B57" s="63" t="s">
        <v>57</v>
      </c>
      <c r="C57" s="52"/>
      <c r="D57" s="52"/>
      <c r="E57" s="52"/>
      <c r="F57" s="52"/>
      <c r="G57" s="52"/>
      <c r="H57" s="52"/>
      <c r="I57" s="52"/>
      <c r="J57" s="52"/>
      <c r="K57" s="52"/>
      <c r="L57" s="52"/>
      <c r="M57" s="53"/>
    </row>
    <row r="58" spans="2:13" s="8" customFormat="1" ht="18" customHeight="1" x14ac:dyDescent="0.2">
      <c r="B58" s="63"/>
      <c r="C58" s="52"/>
      <c r="D58" s="52"/>
      <c r="E58" s="52"/>
      <c r="F58" s="52"/>
      <c r="G58" s="52"/>
      <c r="H58" s="52"/>
      <c r="I58" s="52"/>
      <c r="J58" s="52"/>
      <c r="K58" s="52"/>
      <c r="L58" s="52"/>
      <c r="M58" s="53"/>
    </row>
    <row r="59" spans="2:13" s="8" customFormat="1" ht="18" customHeight="1" x14ac:dyDescent="0.2">
      <c r="B59" s="142" t="s">
        <v>12</v>
      </c>
      <c r="C59" s="143"/>
      <c r="D59" s="143"/>
      <c r="E59" s="143"/>
      <c r="F59" s="143"/>
      <c r="G59" s="143"/>
      <c r="H59" s="143"/>
      <c r="I59" s="143"/>
      <c r="J59" s="143"/>
      <c r="K59" s="143"/>
      <c r="L59" s="143"/>
      <c r="M59" s="144"/>
    </row>
    <row r="60" spans="2:13" s="8" customFormat="1" ht="18" customHeight="1" x14ac:dyDescent="0.2">
      <c r="B60" s="22" t="s">
        <v>54</v>
      </c>
      <c r="C60" s="52"/>
      <c r="D60" s="52"/>
      <c r="E60" s="52"/>
      <c r="F60" s="52"/>
      <c r="G60" s="52"/>
      <c r="H60" s="52"/>
      <c r="I60" s="52"/>
      <c r="J60" s="52"/>
      <c r="K60" s="52"/>
      <c r="L60" s="52"/>
      <c r="M60" s="53"/>
    </row>
    <row r="61" spans="2:13" s="8" customFormat="1" ht="18" customHeight="1" x14ac:dyDescent="0.2">
      <c r="B61" s="22" t="s">
        <v>47</v>
      </c>
      <c r="C61" s="52"/>
      <c r="D61" s="52"/>
      <c r="E61" s="52"/>
      <c r="F61" s="52"/>
      <c r="G61" s="52"/>
      <c r="H61" s="52"/>
      <c r="I61" s="52"/>
      <c r="J61" s="65">
        <f>4646891000+7380426000-3454224000</f>
        <v>8573093000</v>
      </c>
      <c r="K61" s="66" t="s">
        <v>48</v>
      </c>
      <c r="L61" s="52"/>
      <c r="M61" s="53"/>
    </row>
    <row r="62" spans="2:13" s="8" customFormat="1" ht="18" customHeight="1" x14ac:dyDescent="0.2">
      <c r="B62" s="22" t="s">
        <v>49</v>
      </c>
      <c r="C62" s="52"/>
      <c r="D62" s="52"/>
      <c r="E62" s="52"/>
      <c r="F62" s="52"/>
      <c r="G62" s="52"/>
      <c r="H62" s="52"/>
      <c r="I62" s="52"/>
      <c r="J62" s="52"/>
      <c r="K62" s="52"/>
      <c r="L62" s="52"/>
      <c r="M62" s="53"/>
    </row>
    <row r="63" spans="2:13" s="8" customFormat="1" ht="18" customHeight="1" x14ac:dyDescent="0.2">
      <c r="B63" s="22"/>
      <c r="C63" s="52"/>
      <c r="D63" s="52"/>
      <c r="E63" s="52"/>
      <c r="F63" s="52"/>
      <c r="G63" s="52"/>
      <c r="H63" s="52"/>
      <c r="I63" s="52"/>
      <c r="J63" s="52"/>
      <c r="K63" s="52"/>
      <c r="L63" s="52"/>
      <c r="M63" s="53"/>
    </row>
    <row r="64" spans="2:13" s="8" customFormat="1" ht="18" customHeight="1" x14ac:dyDescent="0.2">
      <c r="B64" s="142" t="s">
        <v>13</v>
      </c>
      <c r="C64" s="143"/>
      <c r="D64" s="143"/>
      <c r="E64" s="143"/>
      <c r="F64" s="143"/>
      <c r="G64" s="143"/>
      <c r="H64" s="143"/>
      <c r="I64" s="143"/>
      <c r="J64" s="143"/>
      <c r="K64" s="143"/>
      <c r="L64" s="143"/>
      <c r="M64" s="144"/>
    </row>
    <row r="65" spans="2:13" s="8" customFormat="1" ht="18" customHeight="1" x14ac:dyDescent="0.2">
      <c r="B65" s="22" t="s">
        <v>50</v>
      </c>
      <c r="C65" s="52"/>
      <c r="D65" s="52"/>
      <c r="E65" s="52"/>
      <c r="F65" s="52"/>
      <c r="G65" s="52"/>
      <c r="H65" s="52"/>
      <c r="I65" s="52"/>
      <c r="J65" s="52"/>
      <c r="K65" s="52"/>
      <c r="L65" s="52"/>
      <c r="M65" s="53"/>
    </row>
    <row r="66" spans="2:13" s="8" customFormat="1" ht="18" customHeight="1" x14ac:dyDescent="0.2">
      <c r="B66" s="22" t="s">
        <v>51</v>
      </c>
      <c r="C66" s="52"/>
      <c r="D66" s="52"/>
      <c r="E66" s="52"/>
      <c r="F66" s="52"/>
      <c r="G66" s="52"/>
      <c r="H66" s="52"/>
      <c r="I66" s="52"/>
      <c r="J66" s="52"/>
      <c r="K66" s="52"/>
      <c r="L66" s="52"/>
      <c r="M66" s="53"/>
    </row>
    <row r="67" spans="2:13" s="8" customFormat="1" ht="18" customHeight="1" x14ac:dyDescent="0.2">
      <c r="B67" s="51"/>
      <c r="C67" s="52"/>
      <c r="D67" s="52"/>
      <c r="E67" s="52"/>
      <c r="F67" s="52"/>
      <c r="G67" s="52"/>
      <c r="H67" s="52"/>
      <c r="I67" s="52"/>
      <c r="J67" s="52"/>
      <c r="K67" s="52"/>
      <c r="L67" s="52"/>
      <c r="M67" s="53"/>
    </row>
    <row r="68" spans="2:13" s="8" customFormat="1" ht="18" customHeight="1" x14ac:dyDescent="0.2">
      <c r="B68" s="142" t="s">
        <v>14</v>
      </c>
      <c r="C68" s="143"/>
      <c r="D68" s="143"/>
      <c r="E68" s="143"/>
      <c r="F68" s="143"/>
      <c r="G68" s="143"/>
      <c r="H68" s="143"/>
      <c r="I68" s="143"/>
      <c r="J68" s="143"/>
      <c r="K68" s="143"/>
      <c r="L68" s="143"/>
      <c r="M68" s="144"/>
    </row>
    <row r="69" spans="2:13" s="8" customFormat="1" ht="18" customHeight="1" x14ac:dyDescent="0.2">
      <c r="B69" s="22" t="s">
        <v>56</v>
      </c>
      <c r="C69" s="52"/>
      <c r="D69" s="52"/>
      <c r="E69" s="52"/>
      <c r="F69" s="52"/>
      <c r="G69" s="52"/>
      <c r="H69" s="52"/>
      <c r="I69" s="52"/>
      <c r="J69" s="52"/>
      <c r="K69" s="52"/>
      <c r="L69" s="52"/>
      <c r="M69" s="53"/>
    </row>
    <row r="70" spans="2:13" s="8" customFormat="1" ht="18" customHeight="1" x14ac:dyDescent="0.2">
      <c r="B70" s="22" t="s">
        <v>124</v>
      </c>
      <c r="C70" s="52"/>
      <c r="D70" s="52"/>
      <c r="E70" s="52"/>
      <c r="F70" s="52"/>
      <c r="G70" s="52"/>
      <c r="H70" s="52"/>
      <c r="I70" s="52"/>
      <c r="J70" s="52"/>
      <c r="K70" s="52"/>
      <c r="L70" s="52"/>
      <c r="M70" s="53"/>
    </row>
    <row r="71" spans="2:13" s="8" customFormat="1" ht="18" customHeight="1" x14ac:dyDescent="0.2">
      <c r="B71" s="22" t="s">
        <v>166</v>
      </c>
      <c r="C71" s="52"/>
      <c r="D71" s="52"/>
      <c r="E71" s="52"/>
      <c r="F71" s="52"/>
      <c r="G71" s="52"/>
      <c r="H71" s="52"/>
      <c r="I71" s="52"/>
      <c r="J71" s="52"/>
      <c r="K71" s="52"/>
      <c r="L71" s="52"/>
      <c r="M71" s="53"/>
    </row>
    <row r="72" spans="2:13" s="8" customFormat="1" ht="18" customHeight="1" x14ac:dyDescent="0.2">
      <c r="B72" s="51"/>
      <c r="C72" s="52"/>
      <c r="D72" s="52"/>
      <c r="E72" s="52"/>
      <c r="F72" s="52"/>
      <c r="G72" s="52"/>
      <c r="H72" s="52"/>
      <c r="I72" s="52"/>
      <c r="J72" s="52"/>
      <c r="K72" s="52"/>
      <c r="L72" s="52"/>
      <c r="M72" s="53"/>
    </row>
    <row r="73" spans="2:13" s="8" customFormat="1" ht="18" customHeight="1" x14ac:dyDescent="0.2">
      <c r="B73" s="142" t="s">
        <v>15</v>
      </c>
      <c r="C73" s="143"/>
      <c r="D73" s="143"/>
      <c r="E73" s="143"/>
      <c r="F73" s="143"/>
      <c r="G73" s="143"/>
      <c r="H73" s="143"/>
      <c r="I73" s="143"/>
      <c r="J73" s="143"/>
      <c r="K73" s="143"/>
      <c r="L73" s="143"/>
      <c r="M73" s="144"/>
    </row>
    <row r="74" spans="2:13" s="8" customFormat="1" ht="18" customHeight="1" x14ac:dyDescent="0.2">
      <c r="B74" s="67" t="s">
        <v>63</v>
      </c>
      <c r="C74" s="52"/>
      <c r="D74" s="52"/>
      <c r="E74" s="52"/>
      <c r="F74" s="52"/>
      <c r="G74" s="52"/>
      <c r="H74" s="52"/>
      <c r="I74" s="52"/>
      <c r="J74" s="52"/>
      <c r="K74" s="52"/>
      <c r="L74" s="52"/>
      <c r="M74" s="53"/>
    </row>
    <row r="75" spans="2:13" s="8" customFormat="1" ht="18" customHeight="1" x14ac:dyDescent="0.2">
      <c r="B75" s="51"/>
      <c r="C75" s="52"/>
      <c r="D75" s="52"/>
      <c r="E75" s="52"/>
      <c r="F75" s="52"/>
      <c r="G75" s="52"/>
      <c r="H75" s="52"/>
      <c r="I75" s="52"/>
      <c r="J75" s="52"/>
      <c r="K75" s="52"/>
      <c r="L75" s="52"/>
      <c r="M75" s="53"/>
    </row>
    <row r="76" spans="2:13" s="8" customFormat="1" ht="18" customHeight="1" x14ac:dyDescent="0.2">
      <c r="B76" s="142" t="s">
        <v>16</v>
      </c>
      <c r="C76" s="143"/>
      <c r="D76" s="143"/>
      <c r="E76" s="143"/>
      <c r="F76" s="143"/>
      <c r="G76" s="143"/>
      <c r="H76" s="143"/>
      <c r="I76" s="143"/>
      <c r="J76" s="143"/>
      <c r="K76" s="143"/>
      <c r="L76" s="143"/>
      <c r="M76" s="144"/>
    </row>
    <row r="77" spans="2:13" s="8" customFormat="1" ht="18" customHeight="1" x14ac:dyDescent="0.2">
      <c r="B77" s="67" t="s">
        <v>62</v>
      </c>
      <c r="C77" s="52"/>
      <c r="D77" s="52"/>
      <c r="E77" s="52"/>
      <c r="F77" s="52"/>
      <c r="G77" s="52"/>
      <c r="H77" s="52"/>
      <c r="I77" s="52"/>
      <c r="J77" s="6"/>
      <c r="K77" s="6"/>
      <c r="L77" s="6"/>
      <c r="M77" s="7"/>
    </row>
    <row r="78" spans="2:13" s="8" customFormat="1" ht="18" customHeight="1" x14ac:dyDescent="0.2">
      <c r="B78" s="40" t="s">
        <v>59</v>
      </c>
      <c r="C78" s="52"/>
      <c r="D78" s="52"/>
      <c r="E78" s="52"/>
      <c r="F78" s="52"/>
      <c r="G78" s="52"/>
      <c r="H78" s="52"/>
      <c r="I78" s="52"/>
      <c r="J78" s="6"/>
      <c r="K78" s="6"/>
      <c r="L78" s="6"/>
      <c r="M78" s="7"/>
    </row>
    <row r="79" spans="2:13" s="8" customFormat="1" ht="18" customHeight="1" x14ac:dyDescent="0.2">
      <c r="B79" s="22" t="s">
        <v>60</v>
      </c>
      <c r="C79" s="52"/>
      <c r="D79" s="52"/>
      <c r="E79" s="52"/>
      <c r="F79" s="52"/>
      <c r="G79" s="52"/>
      <c r="H79" s="52"/>
      <c r="I79" s="52"/>
      <c r="J79" s="6"/>
      <c r="K79" s="6"/>
      <c r="L79" s="6"/>
      <c r="M79" s="7"/>
    </row>
    <row r="80" spans="2:13" s="8" customFormat="1" ht="18" customHeight="1" x14ac:dyDescent="0.2">
      <c r="B80" s="22" t="s">
        <v>61</v>
      </c>
      <c r="C80" s="52"/>
      <c r="D80" s="52"/>
      <c r="E80" s="52"/>
      <c r="F80" s="52"/>
      <c r="G80" s="52"/>
      <c r="H80" s="52"/>
      <c r="I80" s="52"/>
      <c r="J80" s="6"/>
      <c r="K80" s="6"/>
      <c r="L80" s="6"/>
      <c r="M80" s="7"/>
    </row>
    <row r="81" spans="2:13" s="8" customFormat="1" ht="18" customHeight="1" x14ac:dyDescent="0.2">
      <c r="B81" s="22"/>
      <c r="C81" s="46"/>
      <c r="D81" s="46"/>
      <c r="E81" s="46"/>
      <c r="F81" s="46"/>
      <c r="G81" s="46"/>
      <c r="H81" s="46"/>
      <c r="I81" s="46"/>
      <c r="J81" s="6"/>
      <c r="K81" s="6"/>
      <c r="L81" s="6"/>
      <c r="M81" s="7"/>
    </row>
    <row r="82" spans="2:13" s="8" customFormat="1" ht="18" customHeight="1" x14ac:dyDescent="0.2">
      <c r="B82" s="22"/>
      <c r="C82" s="20"/>
      <c r="D82" s="20"/>
      <c r="E82" s="41"/>
      <c r="F82" s="41"/>
      <c r="G82" s="41"/>
      <c r="H82" s="41"/>
      <c r="I82" s="41"/>
      <c r="J82" s="6"/>
      <c r="K82" s="6"/>
      <c r="L82" s="6"/>
      <c r="M82" s="7"/>
    </row>
    <row r="83" spans="2:13" ht="18" customHeight="1" x14ac:dyDescent="0.2">
      <c r="B83" s="142" t="s">
        <v>70</v>
      </c>
      <c r="C83" s="143"/>
      <c r="D83" s="143"/>
      <c r="E83" s="143"/>
      <c r="F83" s="143"/>
      <c r="G83" s="143"/>
      <c r="H83" s="143"/>
      <c r="I83" s="143"/>
      <c r="J83" s="143"/>
      <c r="K83" s="143"/>
      <c r="L83" s="143"/>
      <c r="M83" s="144"/>
    </row>
    <row r="84" spans="2:13" ht="18" customHeight="1" x14ac:dyDescent="0.2">
      <c r="B84" s="28"/>
      <c r="C84" s="29"/>
      <c r="D84" s="29"/>
      <c r="E84" s="29"/>
      <c r="F84" s="29"/>
      <c r="G84" s="29"/>
      <c r="H84" s="29"/>
      <c r="I84" s="29"/>
      <c r="J84" s="29"/>
      <c r="K84" s="29"/>
      <c r="L84" s="29"/>
      <c r="M84" s="30"/>
    </row>
    <row r="85" spans="2:13" ht="18" customHeight="1" x14ac:dyDescent="0.2">
      <c r="B85" s="29" t="s">
        <v>64</v>
      </c>
      <c r="C85" s="29"/>
      <c r="D85" s="29"/>
      <c r="E85" s="29"/>
      <c r="F85" s="29"/>
      <c r="G85" s="29"/>
      <c r="H85" s="29"/>
      <c r="I85" s="29"/>
      <c r="J85" s="29"/>
      <c r="K85" s="29"/>
      <c r="L85" s="29"/>
      <c r="M85" s="30"/>
    </row>
    <row r="86" spans="2:13" ht="18" customHeight="1" x14ac:dyDescent="0.2">
      <c r="B86" s="36" t="s">
        <v>74</v>
      </c>
      <c r="C86" s="29"/>
      <c r="D86" s="29"/>
      <c r="E86" s="29"/>
      <c r="F86" s="29"/>
      <c r="G86" s="29"/>
      <c r="H86" s="29"/>
      <c r="I86" s="29"/>
      <c r="J86" s="29"/>
      <c r="K86" s="29"/>
      <c r="L86" s="29"/>
      <c r="M86" s="30"/>
    </row>
    <row r="87" spans="2:13" ht="18" customHeight="1" x14ac:dyDescent="0.2">
      <c r="B87" s="36" t="s">
        <v>65</v>
      </c>
      <c r="C87" s="29"/>
      <c r="D87" s="29"/>
      <c r="E87" s="29"/>
      <c r="F87" s="29"/>
      <c r="G87" s="29"/>
      <c r="H87" s="29"/>
      <c r="I87" s="29"/>
      <c r="J87" s="29"/>
      <c r="K87" s="29"/>
      <c r="L87" s="29"/>
      <c r="M87" s="30"/>
    </row>
    <row r="88" spans="2:13" ht="18" customHeight="1" x14ac:dyDescent="0.2">
      <c r="B88" s="70"/>
      <c r="C88" s="71" t="s">
        <v>66</v>
      </c>
      <c r="D88" s="71" t="s">
        <v>67</v>
      </c>
      <c r="E88" s="71" t="s">
        <v>68</v>
      </c>
      <c r="F88" s="71" t="s">
        <v>69</v>
      </c>
      <c r="G88" s="29"/>
      <c r="H88" s="29"/>
      <c r="I88" s="29"/>
      <c r="J88" s="29"/>
      <c r="K88" s="29"/>
      <c r="L88" s="29"/>
      <c r="M88" s="30"/>
    </row>
    <row r="89" spans="2:13" ht="18" customHeight="1" x14ac:dyDescent="0.2">
      <c r="B89" s="36" t="s">
        <v>71</v>
      </c>
      <c r="C89" s="68">
        <v>-0.9</v>
      </c>
      <c r="D89" s="68">
        <v>-0.5</v>
      </c>
      <c r="E89" s="68">
        <v>-0.2</v>
      </c>
      <c r="F89" s="68">
        <v>0.65</v>
      </c>
      <c r="G89" s="29"/>
      <c r="H89" s="29"/>
      <c r="I89" s="29"/>
      <c r="J89" s="29"/>
      <c r="K89" s="29"/>
      <c r="L89" s="29"/>
      <c r="M89" s="30"/>
    </row>
    <row r="90" spans="2:13" ht="18" customHeight="1" x14ac:dyDescent="0.2">
      <c r="B90" s="74" t="s">
        <v>83</v>
      </c>
      <c r="C90" s="75">
        <v>-0.4</v>
      </c>
      <c r="D90" s="75">
        <v>-0.1</v>
      </c>
      <c r="E90" s="75">
        <v>0.1</v>
      </c>
      <c r="F90" s="75">
        <v>1.5</v>
      </c>
      <c r="G90" s="29"/>
      <c r="H90" s="29"/>
      <c r="I90" s="29"/>
      <c r="J90" s="29"/>
      <c r="K90" s="29"/>
      <c r="L90" s="29"/>
      <c r="M90" s="30"/>
    </row>
    <row r="91" spans="2:13" ht="18" customHeight="1" x14ac:dyDescent="0.2">
      <c r="B91" s="36" t="s">
        <v>80</v>
      </c>
      <c r="C91" s="68">
        <v>-0.6</v>
      </c>
      <c r="D91" s="68">
        <v>1.5</v>
      </c>
      <c r="E91" s="68">
        <v>1.7</v>
      </c>
      <c r="F91" s="68">
        <v>3</v>
      </c>
      <c r="G91" s="29"/>
      <c r="H91" s="29"/>
      <c r="I91" s="29"/>
      <c r="J91" s="29"/>
      <c r="K91" s="29"/>
      <c r="L91" s="29"/>
      <c r="M91" s="30"/>
    </row>
    <row r="92" spans="2:13" ht="18" customHeight="1" x14ac:dyDescent="0.2">
      <c r="B92" s="74" t="s">
        <v>83</v>
      </c>
      <c r="C92" s="75">
        <v>-0.25</v>
      </c>
      <c r="D92" s="75">
        <v>0.1</v>
      </c>
      <c r="E92" s="75">
        <v>0.4</v>
      </c>
      <c r="F92" s="75">
        <v>1.9</v>
      </c>
      <c r="G92" s="29"/>
      <c r="H92" s="29"/>
      <c r="I92" s="29"/>
      <c r="J92" s="29"/>
      <c r="K92" s="29"/>
      <c r="L92" s="29"/>
      <c r="M92" s="30"/>
    </row>
    <row r="93" spans="2:13" ht="18" customHeight="1" x14ac:dyDescent="0.2">
      <c r="B93" s="36" t="s">
        <v>72</v>
      </c>
      <c r="C93" s="68">
        <v>6</v>
      </c>
      <c r="D93" s="68">
        <v>9.6</v>
      </c>
      <c r="E93" s="68">
        <v>19.7</v>
      </c>
      <c r="F93" s="68">
        <v>14.7</v>
      </c>
      <c r="G93" s="29"/>
      <c r="H93" s="29"/>
      <c r="I93" s="29"/>
      <c r="J93" s="29"/>
      <c r="K93" s="29"/>
      <c r="L93" s="29"/>
      <c r="M93" s="30"/>
    </row>
    <row r="94" spans="2:13" ht="18" customHeight="1" x14ac:dyDescent="0.2">
      <c r="B94" s="1" t="s">
        <v>73</v>
      </c>
      <c r="C94" s="68">
        <v>2</v>
      </c>
      <c r="D94" s="68">
        <v>9</v>
      </c>
      <c r="E94" s="68">
        <v>15</v>
      </c>
      <c r="F94" s="68">
        <v>5</v>
      </c>
      <c r="G94" s="29"/>
      <c r="H94" s="29"/>
      <c r="I94" s="29"/>
      <c r="J94" s="29"/>
      <c r="K94" s="29"/>
      <c r="L94" s="29"/>
      <c r="M94" s="30"/>
    </row>
    <row r="95" spans="2:13" ht="18" customHeight="1" x14ac:dyDescent="0.2">
      <c r="B95" s="1" t="s">
        <v>75</v>
      </c>
      <c r="C95" s="68">
        <v>-0.45</v>
      </c>
      <c r="D95" s="68">
        <v>-0.3</v>
      </c>
      <c r="E95" s="69" t="s">
        <v>77</v>
      </c>
      <c r="F95" s="68">
        <v>-0.3</v>
      </c>
      <c r="G95" s="29"/>
      <c r="H95" s="29"/>
      <c r="I95" s="29"/>
      <c r="J95" s="29"/>
      <c r="K95" s="29"/>
      <c r="L95" s="29"/>
      <c r="M95" s="30"/>
    </row>
    <row r="96" spans="2:13" ht="18" customHeight="1" x14ac:dyDescent="0.2">
      <c r="B96" s="76" t="s">
        <v>82</v>
      </c>
      <c r="C96" s="75">
        <v>-0.25</v>
      </c>
      <c r="D96" s="75">
        <v>0.05</v>
      </c>
      <c r="E96" s="77" t="s">
        <v>77</v>
      </c>
      <c r="F96" s="75">
        <v>0.05</v>
      </c>
      <c r="G96" s="29"/>
      <c r="H96" s="29"/>
      <c r="I96" s="29"/>
      <c r="J96" s="29"/>
      <c r="K96" s="29"/>
      <c r="L96" s="29"/>
      <c r="M96" s="30"/>
    </row>
    <row r="97" spans="2:13" ht="18" customHeight="1" x14ac:dyDescent="0.2">
      <c r="B97" s="1" t="s">
        <v>81</v>
      </c>
      <c r="C97" s="68">
        <v>-0.1</v>
      </c>
      <c r="D97" s="69" t="s">
        <v>77</v>
      </c>
      <c r="E97" s="69" t="s">
        <v>77</v>
      </c>
      <c r="F97" s="68">
        <v>0.1</v>
      </c>
      <c r="G97" s="29"/>
      <c r="H97" s="29"/>
      <c r="I97" s="29"/>
      <c r="J97" s="29"/>
      <c r="K97" s="29"/>
      <c r="L97" s="29"/>
      <c r="M97" s="30"/>
    </row>
    <row r="98" spans="2:13" ht="18" customHeight="1" x14ac:dyDescent="0.2">
      <c r="B98" s="76" t="s">
        <v>82</v>
      </c>
      <c r="C98" s="75">
        <v>0.05</v>
      </c>
      <c r="D98" s="77" t="s">
        <v>77</v>
      </c>
      <c r="E98" s="77" t="s">
        <v>77</v>
      </c>
      <c r="F98" s="75">
        <v>0.35</v>
      </c>
      <c r="G98" s="29"/>
      <c r="H98" s="29"/>
      <c r="I98" s="29"/>
      <c r="J98" s="29"/>
      <c r="K98" s="29"/>
      <c r="L98" s="29"/>
      <c r="M98" s="30"/>
    </row>
    <row r="99" spans="2:13" ht="18" customHeight="1" x14ac:dyDescent="0.2">
      <c r="B99" s="10" t="s">
        <v>76</v>
      </c>
      <c r="C99" s="72">
        <v>0.3</v>
      </c>
      <c r="D99" s="73" t="s">
        <v>77</v>
      </c>
      <c r="E99" s="73" t="s">
        <v>77</v>
      </c>
      <c r="F99" s="72">
        <v>0.5</v>
      </c>
      <c r="G99" s="29"/>
      <c r="H99" s="29"/>
      <c r="I99" s="29"/>
      <c r="J99" s="29"/>
      <c r="K99" s="29"/>
      <c r="L99" s="29"/>
      <c r="M99" s="30"/>
    </row>
    <row r="100" spans="2:13" ht="18" customHeight="1" x14ac:dyDescent="0.2">
      <c r="B100" s="1" t="s">
        <v>78</v>
      </c>
      <c r="C100" s="68"/>
      <c r="D100" s="69"/>
      <c r="E100" s="69"/>
      <c r="F100" s="68"/>
      <c r="G100" s="29"/>
      <c r="H100" s="29"/>
      <c r="I100" s="29"/>
      <c r="J100" s="29"/>
      <c r="K100" s="29"/>
      <c r="L100" s="29"/>
      <c r="M100" s="30"/>
    </row>
    <row r="101" spans="2:13" ht="18" customHeight="1" x14ac:dyDescent="0.2">
      <c r="B101" s="1" t="s">
        <v>79</v>
      </c>
      <c r="C101" s="68"/>
      <c r="D101" s="69"/>
      <c r="E101" s="69"/>
      <c r="F101" s="68"/>
      <c r="G101" s="29"/>
      <c r="H101" s="29"/>
      <c r="I101" s="29"/>
      <c r="J101" s="29"/>
      <c r="K101" s="29"/>
      <c r="L101" s="29"/>
      <c r="M101" s="30"/>
    </row>
    <row r="102" spans="2:13" ht="18" customHeight="1" x14ac:dyDescent="0.2">
      <c r="C102" s="68"/>
      <c r="D102" s="69"/>
      <c r="E102" s="69"/>
      <c r="F102" s="68"/>
      <c r="G102" s="29"/>
      <c r="H102" s="29"/>
      <c r="I102" s="29"/>
      <c r="J102" s="29"/>
      <c r="K102" s="29"/>
      <c r="L102" s="29"/>
      <c r="M102" s="30"/>
    </row>
    <row r="103" spans="2:13" ht="18" customHeight="1" x14ac:dyDescent="0.2">
      <c r="B103" s="1" t="s">
        <v>126</v>
      </c>
      <c r="C103" s="68"/>
      <c r="D103" s="69"/>
      <c r="E103" s="69"/>
      <c r="F103" s="68"/>
      <c r="G103" s="29"/>
      <c r="H103" s="29"/>
      <c r="I103" s="29"/>
      <c r="J103" s="29"/>
      <c r="K103" s="29"/>
      <c r="L103" s="29"/>
      <c r="M103" s="30"/>
    </row>
    <row r="104" spans="2:13" ht="18" customHeight="1" x14ac:dyDescent="0.2">
      <c r="B104" s="1" t="s">
        <v>84</v>
      </c>
      <c r="C104" s="68"/>
      <c r="D104" s="69"/>
      <c r="E104" s="69"/>
      <c r="F104" s="68"/>
      <c r="G104" s="29"/>
      <c r="H104" s="29"/>
      <c r="I104" s="29"/>
      <c r="J104" s="29"/>
      <c r="K104" s="29"/>
      <c r="L104" s="29"/>
      <c r="M104" s="30"/>
    </row>
    <row r="105" spans="2:13" ht="18" customHeight="1" x14ac:dyDescent="0.2">
      <c r="B105" s="1" t="s">
        <v>85</v>
      </c>
      <c r="C105" s="29"/>
      <c r="D105" s="29"/>
      <c r="E105" s="29"/>
      <c r="F105" s="29"/>
      <c r="G105" s="29"/>
      <c r="H105" s="29"/>
      <c r="I105" s="29"/>
      <c r="J105" s="29"/>
      <c r="K105" s="29"/>
      <c r="L105" s="29"/>
      <c r="M105" s="30"/>
    </row>
    <row r="106" spans="2:13" ht="18" customHeight="1" x14ac:dyDescent="0.2">
      <c r="B106" s="1" t="s">
        <v>123</v>
      </c>
      <c r="C106" s="29"/>
      <c r="D106" s="29"/>
      <c r="E106" s="29"/>
      <c r="F106" s="29"/>
      <c r="G106" s="29"/>
      <c r="H106" s="29"/>
      <c r="I106" s="29"/>
      <c r="J106" s="29"/>
      <c r="K106" s="29"/>
      <c r="L106" s="29"/>
      <c r="M106" s="30"/>
    </row>
    <row r="107" spans="2:13" ht="18" customHeight="1" x14ac:dyDescent="0.2">
      <c r="B107" s="1" t="s">
        <v>125</v>
      </c>
      <c r="C107" s="29"/>
      <c r="D107" s="29"/>
      <c r="E107" s="29"/>
      <c r="F107" s="29"/>
      <c r="G107" s="29"/>
      <c r="H107" s="29"/>
      <c r="I107" s="29"/>
      <c r="J107" s="29"/>
      <c r="K107" s="29"/>
      <c r="L107" s="29"/>
      <c r="M107" s="30"/>
    </row>
    <row r="108" spans="2:13" ht="18" customHeight="1" x14ac:dyDescent="0.2">
      <c r="C108" s="29"/>
      <c r="D108" s="29"/>
      <c r="E108" s="29"/>
      <c r="F108" s="29"/>
      <c r="G108" s="29"/>
      <c r="H108" s="29"/>
      <c r="I108" s="29"/>
      <c r="J108" s="29"/>
      <c r="K108" s="29"/>
      <c r="L108" s="29"/>
      <c r="M108" s="30"/>
    </row>
    <row r="109" spans="2:13" ht="18" customHeight="1" x14ac:dyDescent="0.2">
      <c r="C109" s="29"/>
      <c r="D109" s="29"/>
      <c r="E109" s="29"/>
      <c r="F109" s="29"/>
      <c r="G109" s="29"/>
      <c r="H109" s="29"/>
      <c r="I109" s="29"/>
      <c r="J109" s="29"/>
      <c r="K109" s="29"/>
      <c r="L109" s="29"/>
      <c r="M109" s="30"/>
    </row>
    <row r="110" spans="2:13" ht="18" customHeight="1" x14ac:dyDescent="0.2">
      <c r="B110" s="142" t="s">
        <v>17</v>
      </c>
      <c r="C110" s="143"/>
      <c r="D110" s="143"/>
      <c r="E110" s="143"/>
      <c r="F110" s="143"/>
      <c r="G110" s="143"/>
      <c r="H110" s="143"/>
      <c r="I110" s="143"/>
      <c r="J110" s="143"/>
      <c r="K110" s="143"/>
      <c r="L110" s="143"/>
      <c r="M110" s="144"/>
    </row>
    <row r="111" spans="2:13" ht="18" customHeight="1" x14ac:dyDescent="0.2">
      <c r="B111" s="35" t="s">
        <v>24</v>
      </c>
      <c r="C111" s="54"/>
      <c r="D111" s="54"/>
      <c r="E111" s="54"/>
      <c r="F111" s="54"/>
      <c r="G111" s="54"/>
      <c r="H111" s="54"/>
      <c r="I111" s="54"/>
      <c r="J111" s="54"/>
      <c r="K111" s="54"/>
      <c r="L111" s="54"/>
      <c r="M111" s="55"/>
    </row>
    <row r="112" spans="2:13" ht="18" customHeight="1" x14ac:dyDescent="0.2">
      <c r="B112" s="35" t="s">
        <v>25</v>
      </c>
      <c r="C112" s="54"/>
      <c r="D112" s="54"/>
      <c r="E112" s="54"/>
      <c r="F112" s="54"/>
      <c r="G112" s="54"/>
      <c r="H112" s="54"/>
      <c r="I112" s="54"/>
      <c r="J112" s="54"/>
      <c r="K112" s="54"/>
      <c r="L112" s="54"/>
      <c r="M112" s="55"/>
    </row>
    <row r="113" spans="2:13" ht="18" customHeight="1" x14ac:dyDescent="0.2">
      <c r="B113" s="35" t="s">
        <v>26</v>
      </c>
      <c r="C113" s="54"/>
      <c r="D113" s="54"/>
      <c r="E113" s="54"/>
      <c r="F113" s="54"/>
      <c r="G113" s="54"/>
      <c r="H113" s="54"/>
      <c r="I113" s="54"/>
      <c r="J113" s="54"/>
      <c r="K113" s="54"/>
      <c r="L113" s="54"/>
      <c r="M113" s="55"/>
    </row>
    <row r="114" spans="2:13" ht="18" customHeight="1" x14ac:dyDescent="0.2">
      <c r="B114" s="35" t="s">
        <v>27</v>
      </c>
      <c r="C114" s="54"/>
      <c r="D114" s="54"/>
      <c r="E114" s="54"/>
      <c r="F114" s="54"/>
      <c r="G114" s="54"/>
      <c r="H114" s="54"/>
      <c r="I114" s="54"/>
      <c r="J114" s="54"/>
      <c r="K114" s="54"/>
      <c r="L114" s="54"/>
      <c r="M114" s="55"/>
    </row>
    <row r="115" spans="2:13" ht="18" customHeight="1" x14ac:dyDescent="0.2">
      <c r="B115" s="35" t="s">
        <v>28</v>
      </c>
      <c r="C115" s="54"/>
      <c r="D115" s="54"/>
      <c r="E115" s="54"/>
      <c r="F115" s="54"/>
      <c r="G115" s="54"/>
      <c r="H115" s="54"/>
      <c r="I115" s="54"/>
      <c r="J115" s="54"/>
      <c r="K115" s="54"/>
      <c r="L115" s="54"/>
      <c r="M115" s="55"/>
    </row>
    <row r="116" spans="2:13" ht="18" customHeight="1" x14ac:dyDescent="0.2">
      <c r="B116" s="35" t="s">
        <v>29</v>
      </c>
      <c r="C116" s="54"/>
      <c r="D116" s="54"/>
      <c r="E116" s="54"/>
      <c r="F116" s="54"/>
      <c r="G116" s="54"/>
      <c r="H116" s="54"/>
      <c r="I116" s="54"/>
      <c r="J116" s="54"/>
      <c r="K116" s="54"/>
      <c r="L116" s="54"/>
      <c r="M116" s="55"/>
    </row>
    <row r="117" spans="2:13" ht="18" customHeight="1" x14ac:dyDescent="0.2">
      <c r="B117" s="35" t="s">
        <v>32</v>
      </c>
      <c r="C117" s="54"/>
      <c r="D117" s="54"/>
      <c r="E117" s="54"/>
      <c r="F117" s="54"/>
      <c r="G117" s="54"/>
      <c r="H117" s="54"/>
      <c r="I117" s="54"/>
      <c r="J117" s="54"/>
      <c r="K117" s="54"/>
      <c r="L117" s="54"/>
      <c r="M117" s="55"/>
    </row>
    <row r="118" spans="2:13" ht="18" customHeight="1" x14ac:dyDescent="0.2">
      <c r="B118" s="22"/>
      <c r="C118" s="52"/>
      <c r="D118" s="52"/>
      <c r="E118" s="52"/>
      <c r="F118" s="52"/>
      <c r="G118" s="52"/>
      <c r="H118" s="52"/>
      <c r="I118" s="52"/>
      <c r="J118" s="52"/>
      <c r="K118" s="52"/>
      <c r="L118" s="52"/>
      <c r="M118" s="53"/>
    </row>
    <row r="119" spans="2:13" ht="18" customHeight="1" x14ac:dyDescent="0.2">
      <c r="B119" s="40" t="s">
        <v>143</v>
      </c>
      <c r="C119" s="52"/>
      <c r="D119" s="52"/>
      <c r="E119" s="52"/>
      <c r="F119" s="52"/>
      <c r="G119" s="52"/>
      <c r="H119" s="52"/>
      <c r="I119" s="52"/>
      <c r="J119" s="52"/>
      <c r="K119" s="52"/>
      <c r="L119" s="52"/>
      <c r="M119" s="53"/>
    </row>
    <row r="120" spans="2:13" ht="18" customHeight="1" x14ac:dyDescent="0.2">
      <c r="B120" s="22" t="s">
        <v>147</v>
      </c>
      <c r="C120" s="52"/>
      <c r="D120" s="52"/>
      <c r="E120" s="52"/>
      <c r="F120" s="52"/>
      <c r="G120" s="52"/>
      <c r="H120" s="52"/>
      <c r="I120" s="52"/>
      <c r="J120" s="52"/>
      <c r="K120" s="52"/>
      <c r="L120" s="52"/>
      <c r="M120" s="53"/>
    </row>
    <row r="121" spans="2:13" ht="18" customHeight="1" x14ac:dyDescent="0.2">
      <c r="B121" s="22" t="s">
        <v>148</v>
      </c>
      <c r="C121" s="52"/>
      <c r="D121" s="52"/>
      <c r="E121" s="52"/>
      <c r="F121" s="52"/>
      <c r="G121" s="52"/>
      <c r="H121" s="52"/>
      <c r="I121" s="52"/>
      <c r="J121" s="52"/>
      <c r="K121" s="52"/>
      <c r="L121" s="52"/>
      <c r="M121" s="53"/>
    </row>
    <row r="122" spans="2:13" ht="18" customHeight="1" x14ac:dyDescent="0.2">
      <c r="B122" s="22" t="s">
        <v>149</v>
      </c>
      <c r="C122" s="52"/>
      <c r="D122" s="52"/>
      <c r="E122" s="52"/>
      <c r="F122" s="52"/>
      <c r="G122" s="52"/>
      <c r="H122" s="52"/>
      <c r="I122" s="52"/>
      <c r="J122" s="52"/>
      <c r="K122" s="52"/>
      <c r="L122" s="52"/>
      <c r="M122" s="53"/>
    </row>
    <row r="123" spans="2:13" ht="18" customHeight="1" x14ac:dyDescent="0.2">
      <c r="B123" s="22" t="s">
        <v>159</v>
      </c>
      <c r="C123" s="52"/>
      <c r="D123" s="52"/>
      <c r="E123" s="52"/>
      <c r="F123" s="52"/>
      <c r="G123" s="52"/>
      <c r="H123" s="52"/>
      <c r="I123" s="52"/>
      <c r="J123" s="52"/>
      <c r="K123" s="52"/>
      <c r="L123" s="52"/>
      <c r="M123" s="53"/>
    </row>
    <row r="124" spans="2:13" ht="18" customHeight="1" x14ac:dyDescent="0.2">
      <c r="B124" s="122" t="s">
        <v>158</v>
      </c>
      <c r="C124" s="52"/>
      <c r="D124" s="52"/>
      <c r="E124" s="52"/>
      <c r="F124" s="52"/>
      <c r="G124" s="52"/>
      <c r="H124" s="52"/>
      <c r="I124" s="52"/>
      <c r="J124" s="52"/>
      <c r="K124" s="52"/>
      <c r="L124" s="52"/>
      <c r="M124" s="53"/>
    </row>
    <row r="125" spans="2:13" ht="18" customHeight="1" x14ac:dyDescent="0.2">
      <c r="B125" s="22" t="s">
        <v>150</v>
      </c>
      <c r="C125" s="52"/>
      <c r="D125" s="52"/>
      <c r="E125" s="52"/>
      <c r="F125" s="52"/>
      <c r="G125" s="52"/>
      <c r="H125" s="52"/>
      <c r="I125" s="52"/>
      <c r="J125" s="52"/>
      <c r="K125" s="52"/>
      <c r="L125" s="52"/>
      <c r="M125" s="53"/>
    </row>
    <row r="126" spans="2:13" ht="18" customHeight="1" x14ac:dyDescent="0.2">
      <c r="B126" s="22" t="s">
        <v>151</v>
      </c>
      <c r="C126" s="52"/>
      <c r="D126" s="52"/>
      <c r="E126" s="52"/>
      <c r="F126" s="52"/>
      <c r="G126" s="52"/>
      <c r="H126" s="52"/>
      <c r="I126" s="52"/>
      <c r="J126" s="52"/>
      <c r="K126" s="52"/>
      <c r="L126" s="52"/>
      <c r="M126" s="53"/>
    </row>
    <row r="127" spans="2:13" ht="18" customHeight="1" x14ac:dyDescent="0.2">
      <c r="B127" s="22" t="s">
        <v>152</v>
      </c>
      <c r="C127" s="52"/>
      <c r="D127" s="52"/>
      <c r="E127" s="52"/>
      <c r="F127" s="52"/>
      <c r="G127" s="52"/>
      <c r="H127" s="52"/>
      <c r="I127" s="52"/>
      <c r="J127" s="52"/>
      <c r="K127" s="52"/>
      <c r="L127" s="52"/>
      <c r="M127" s="53"/>
    </row>
    <row r="128" spans="2:13" ht="18" customHeight="1" x14ac:dyDescent="0.2">
      <c r="B128" s="22" t="s">
        <v>153</v>
      </c>
      <c r="C128" s="52"/>
      <c r="D128" s="52"/>
      <c r="E128" s="52"/>
      <c r="F128" s="52"/>
      <c r="G128" s="52"/>
      <c r="H128" s="52"/>
      <c r="I128" s="52"/>
      <c r="J128" s="52"/>
      <c r="K128" s="52"/>
      <c r="L128" s="52"/>
      <c r="M128" s="53"/>
    </row>
    <row r="129" spans="2:13" ht="18" customHeight="1" x14ac:dyDescent="0.2">
      <c r="B129" s="22" t="s">
        <v>154</v>
      </c>
      <c r="C129" s="52"/>
      <c r="D129" s="52"/>
      <c r="E129" s="52"/>
      <c r="F129" s="52"/>
      <c r="G129" s="52"/>
      <c r="H129" s="52"/>
      <c r="I129" s="52"/>
      <c r="J129" s="52"/>
      <c r="K129" s="52"/>
      <c r="L129" s="52"/>
      <c r="M129" s="53"/>
    </row>
    <row r="130" spans="2:13" ht="18" customHeight="1" x14ac:dyDescent="0.2">
      <c r="B130" s="22" t="s">
        <v>155</v>
      </c>
      <c r="C130" s="52"/>
      <c r="D130" s="52"/>
      <c r="E130" s="52"/>
      <c r="F130" s="52"/>
      <c r="G130" s="52"/>
      <c r="H130" s="52"/>
      <c r="I130" s="52"/>
      <c r="J130" s="52"/>
      <c r="K130" s="52"/>
      <c r="L130" s="52"/>
      <c r="M130" s="53"/>
    </row>
    <row r="131" spans="2:13" ht="18" customHeight="1" x14ac:dyDescent="0.2">
      <c r="B131" s="22" t="s">
        <v>156</v>
      </c>
      <c r="C131" s="52"/>
      <c r="D131" s="52"/>
      <c r="E131" s="52"/>
      <c r="F131" s="52"/>
      <c r="G131" s="52"/>
      <c r="H131" s="52"/>
      <c r="I131" s="52"/>
      <c r="J131" s="52"/>
      <c r="K131" s="52"/>
      <c r="L131" s="52"/>
      <c r="M131" s="53"/>
    </row>
    <row r="132" spans="2:13" ht="18" customHeight="1" x14ac:dyDescent="0.2">
      <c r="B132" s="22" t="s">
        <v>157</v>
      </c>
      <c r="C132" s="52"/>
      <c r="D132" s="52"/>
      <c r="E132" s="52"/>
      <c r="F132" s="52"/>
      <c r="G132" s="52"/>
      <c r="H132" s="52"/>
      <c r="I132" s="52"/>
      <c r="J132" s="52"/>
      <c r="K132" s="52"/>
      <c r="L132" s="52"/>
      <c r="M132" s="53"/>
    </row>
    <row r="133" spans="2:13" ht="18" customHeight="1" x14ac:dyDescent="0.2">
      <c r="B133" s="22" t="s">
        <v>162</v>
      </c>
      <c r="C133" s="52"/>
      <c r="D133" s="52"/>
      <c r="E133" s="52"/>
      <c r="F133" s="52"/>
      <c r="G133" s="52"/>
      <c r="H133" s="52"/>
      <c r="I133" s="52"/>
      <c r="J133" s="52"/>
      <c r="K133" s="52"/>
      <c r="L133" s="52"/>
      <c r="M133" s="53"/>
    </row>
    <row r="134" spans="2:13" ht="18" customHeight="1" x14ac:dyDescent="0.2">
      <c r="B134" s="22" t="s">
        <v>146</v>
      </c>
      <c r="C134" s="52"/>
      <c r="D134" s="52"/>
      <c r="E134" s="52"/>
      <c r="F134" s="52"/>
      <c r="G134" s="52"/>
      <c r="H134" s="52"/>
      <c r="I134" s="52"/>
      <c r="J134" s="52"/>
      <c r="K134" s="52"/>
      <c r="L134" s="52"/>
      <c r="M134" s="53"/>
    </row>
    <row r="135" spans="2:13" ht="18" customHeight="1" x14ac:dyDescent="0.2">
      <c r="C135" s="121"/>
      <c r="D135" s="52"/>
      <c r="E135" s="52"/>
      <c r="F135" s="52"/>
      <c r="G135" s="52"/>
      <c r="H135" s="52"/>
      <c r="I135" s="52"/>
      <c r="J135" s="52"/>
      <c r="K135" s="52"/>
      <c r="L135" s="52"/>
      <c r="M135" s="53"/>
    </row>
    <row r="136" spans="2:13" ht="18" customHeight="1" x14ac:dyDescent="0.2">
      <c r="C136" s="52"/>
      <c r="D136" s="52"/>
      <c r="E136" s="52"/>
      <c r="F136" s="52"/>
      <c r="G136" s="52"/>
      <c r="H136" s="52"/>
      <c r="I136" s="52"/>
      <c r="J136" s="52"/>
      <c r="K136" s="52"/>
      <c r="L136" s="52"/>
      <c r="M136" s="53"/>
    </row>
    <row r="137" spans="2:13" ht="18" customHeight="1" x14ac:dyDescent="0.2">
      <c r="B137" s="2"/>
      <c r="C137" s="34"/>
      <c r="D137" s="34"/>
      <c r="E137" s="34"/>
      <c r="F137" s="34"/>
      <c r="G137" s="34"/>
      <c r="H137" s="3"/>
      <c r="I137" s="3"/>
      <c r="J137" s="3"/>
      <c r="K137" s="3"/>
      <c r="L137" s="3"/>
      <c r="M137" s="4"/>
    </row>
    <row r="138" spans="2:13" ht="18" customHeight="1" x14ac:dyDescent="0.2">
      <c r="B138" s="2"/>
      <c r="C138" s="34"/>
      <c r="D138" s="34"/>
      <c r="E138" s="34"/>
      <c r="F138" s="34"/>
      <c r="G138" s="34"/>
      <c r="H138" s="3"/>
      <c r="I138" s="3"/>
      <c r="J138" s="3"/>
      <c r="K138" s="3"/>
      <c r="L138" s="3"/>
      <c r="M138" s="4"/>
    </row>
    <row r="139" spans="2:13" ht="18" customHeight="1" x14ac:dyDescent="0.2">
      <c r="B139" s="142" t="s">
        <v>30</v>
      </c>
      <c r="C139" s="143"/>
      <c r="D139" s="143"/>
      <c r="E139" s="143"/>
      <c r="F139" s="143"/>
      <c r="G139" s="143"/>
      <c r="H139" s="143"/>
      <c r="I139" s="143"/>
      <c r="J139" s="143"/>
      <c r="K139" s="143"/>
      <c r="L139" s="143"/>
      <c r="M139" s="144"/>
    </row>
    <row r="140" spans="2:13" ht="18" customHeight="1" x14ac:dyDescent="0.2">
      <c r="B140" s="2"/>
      <c r="C140" s="34"/>
      <c r="D140" s="34"/>
      <c r="E140" s="34"/>
      <c r="F140" s="34"/>
      <c r="G140" s="34"/>
      <c r="H140" s="3"/>
      <c r="I140" s="3"/>
      <c r="J140" s="3"/>
      <c r="K140" s="3"/>
      <c r="L140" s="3"/>
      <c r="M140" s="4"/>
    </row>
    <row r="141" spans="2:13" ht="18" customHeight="1" x14ac:dyDescent="0.2">
      <c r="B141" s="2" t="s">
        <v>144</v>
      </c>
      <c r="C141" s="34"/>
      <c r="D141" s="34"/>
      <c r="E141" s="34"/>
      <c r="F141" s="34"/>
      <c r="G141" s="34"/>
      <c r="H141" s="3"/>
      <c r="I141" s="3"/>
      <c r="J141" s="3"/>
      <c r="K141" s="3"/>
      <c r="L141" s="3"/>
      <c r="M141" s="4"/>
    </row>
    <row r="142" spans="2:13" ht="18" customHeight="1" x14ac:dyDescent="0.2">
      <c r="B142" s="2"/>
      <c r="C142" s="34"/>
      <c r="D142" s="34"/>
      <c r="E142" s="34"/>
      <c r="F142" s="34"/>
      <c r="G142" s="120"/>
      <c r="H142" s="3"/>
      <c r="I142" s="3"/>
      <c r="J142" s="3"/>
      <c r="K142" s="3"/>
      <c r="L142" s="3"/>
      <c r="M142" s="4"/>
    </row>
    <row r="143" spans="2:13" ht="18" customHeight="1" x14ac:dyDescent="0.2">
      <c r="B143" s="2"/>
      <c r="C143" s="34"/>
      <c r="D143" s="34"/>
      <c r="E143" s="34"/>
      <c r="F143" s="34"/>
      <c r="G143" s="120"/>
      <c r="H143" s="3"/>
      <c r="I143" s="3"/>
      <c r="J143" s="3"/>
      <c r="K143" s="3"/>
      <c r="L143" s="3"/>
      <c r="M143" s="4"/>
    </row>
    <row r="144" spans="2:13" ht="18" customHeight="1" x14ac:dyDescent="0.2">
      <c r="B144" s="2"/>
      <c r="C144" s="34"/>
      <c r="D144" s="34"/>
      <c r="E144" s="34"/>
      <c r="F144" s="34"/>
      <c r="G144" s="120" t="s">
        <v>140</v>
      </c>
      <c r="H144" s="3"/>
      <c r="I144" s="3"/>
      <c r="J144" s="3"/>
      <c r="K144" s="3"/>
      <c r="L144" s="3"/>
      <c r="M144" s="4"/>
    </row>
    <row r="145" spans="2:13" ht="18" customHeight="1" x14ac:dyDescent="0.2">
      <c r="B145" s="2"/>
      <c r="C145" s="34"/>
      <c r="D145" s="34"/>
      <c r="E145" s="34"/>
      <c r="F145" s="34"/>
      <c r="G145" s="120" t="s">
        <v>141</v>
      </c>
      <c r="H145" s="3"/>
      <c r="I145" s="3"/>
      <c r="J145" s="3"/>
      <c r="K145" s="3"/>
      <c r="L145" s="3"/>
      <c r="M145" s="4"/>
    </row>
    <row r="146" spans="2:13" ht="18" customHeight="1" x14ac:dyDescent="0.2">
      <c r="B146" s="2"/>
      <c r="C146" s="34"/>
      <c r="D146" s="34"/>
      <c r="E146" s="34"/>
      <c r="F146" s="34"/>
      <c r="G146" s="120" t="s">
        <v>142</v>
      </c>
      <c r="H146" s="3"/>
      <c r="I146" s="3"/>
      <c r="J146" s="3"/>
      <c r="K146" s="3"/>
      <c r="L146" s="3"/>
      <c r="M146" s="4"/>
    </row>
    <row r="147" spans="2:13" ht="18" customHeight="1" x14ac:dyDescent="0.2">
      <c r="B147" s="2"/>
      <c r="C147" s="34"/>
      <c r="D147" s="34"/>
      <c r="E147" s="34"/>
      <c r="F147" s="34"/>
      <c r="G147" s="34"/>
      <c r="H147" s="3"/>
      <c r="I147" s="3"/>
      <c r="J147" s="3"/>
      <c r="K147" s="3"/>
      <c r="L147" s="3"/>
      <c r="M147" s="4"/>
    </row>
    <row r="148" spans="2:13" ht="18" customHeight="1" x14ac:dyDescent="0.2">
      <c r="B148" s="2"/>
      <c r="C148" s="34"/>
      <c r="D148" s="34"/>
      <c r="E148" s="34"/>
      <c r="F148" s="34"/>
      <c r="G148" s="34"/>
      <c r="H148" s="3"/>
      <c r="I148" s="3"/>
      <c r="J148" s="3"/>
      <c r="K148" s="3"/>
      <c r="L148" s="3"/>
      <c r="M148" s="4"/>
    </row>
    <row r="149" spans="2:13" ht="18" customHeight="1" x14ac:dyDescent="0.2">
      <c r="B149" s="22"/>
      <c r="C149" s="52"/>
      <c r="D149" s="52"/>
      <c r="E149" s="52"/>
      <c r="F149" s="34"/>
      <c r="G149" s="34"/>
      <c r="H149" s="3"/>
      <c r="I149" s="3"/>
      <c r="J149" s="3"/>
      <c r="K149" s="3"/>
      <c r="L149" s="3"/>
      <c r="M149" s="4"/>
    </row>
    <row r="150" spans="2:13" ht="18" customHeight="1" x14ac:dyDescent="0.2">
      <c r="B150" s="22"/>
      <c r="C150" s="52"/>
      <c r="D150" s="52"/>
      <c r="E150" s="52"/>
      <c r="F150" s="34"/>
      <c r="G150" s="34"/>
      <c r="H150" s="3"/>
      <c r="I150" s="3"/>
      <c r="J150" s="3"/>
      <c r="K150" s="3"/>
      <c r="L150" s="3"/>
      <c r="M150" s="4"/>
    </row>
    <row r="151" spans="2:13" ht="18" customHeight="1" x14ac:dyDescent="0.2">
      <c r="B151" s="22"/>
      <c r="C151" s="52"/>
      <c r="D151" s="52"/>
      <c r="E151" s="52"/>
      <c r="F151" s="34"/>
      <c r="G151" s="34"/>
      <c r="H151" s="3"/>
      <c r="I151" s="3"/>
      <c r="J151" s="3"/>
      <c r="K151" s="3"/>
      <c r="L151" s="3"/>
      <c r="M151" s="4"/>
    </row>
    <row r="152" spans="2:13" ht="18" customHeight="1" x14ac:dyDescent="0.2">
      <c r="B152" s="40" t="s">
        <v>145</v>
      </c>
      <c r="C152" s="52"/>
      <c r="D152" s="52"/>
      <c r="E152" s="52"/>
      <c r="F152" s="34"/>
      <c r="G152" s="34"/>
      <c r="H152" s="3"/>
      <c r="I152" s="3"/>
      <c r="J152" s="3"/>
      <c r="K152" s="3"/>
      <c r="L152" s="3"/>
      <c r="M152" s="4"/>
    </row>
    <row r="153" spans="2:13" ht="18" customHeight="1" x14ac:dyDescent="0.2">
      <c r="B153" s="2" t="s">
        <v>86</v>
      </c>
      <c r="C153" s="34"/>
      <c r="D153" s="34"/>
      <c r="E153" s="34"/>
      <c r="F153" s="34"/>
      <c r="G153" s="34"/>
      <c r="H153" s="3"/>
      <c r="I153" s="3"/>
      <c r="J153" s="3"/>
      <c r="K153" s="3"/>
      <c r="L153" s="3"/>
      <c r="M153" s="4"/>
    </row>
    <row r="154" spans="2:13" ht="18" customHeight="1" x14ac:dyDescent="0.2">
      <c r="B154" s="2" t="s">
        <v>87</v>
      </c>
      <c r="C154" s="34"/>
      <c r="D154" s="34"/>
      <c r="E154" s="34"/>
      <c r="F154" s="34"/>
      <c r="G154" s="34"/>
      <c r="H154" s="3"/>
      <c r="I154" s="3"/>
      <c r="J154" s="3"/>
      <c r="K154" s="3"/>
      <c r="L154" s="3"/>
      <c r="M154" s="4"/>
    </row>
    <row r="155" spans="2:13" ht="18" customHeight="1" x14ac:dyDescent="0.2">
      <c r="B155" s="94" t="s">
        <v>95</v>
      </c>
      <c r="C155" s="95"/>
      <c r="D155" s="85"/>
      <c r="E155" s="85"/>
      <c r="F155" s="85"/>
      <c r="G155" s="85"/>
      <c r="H155" s="86"/>
      <c r="I155" s="86"/>
      <c r="J155" s="86"/>
      <c r="K155" s="86"/>
      <c r="L155" s="86"/>
      <c r="M155" s="4"/>
    </row>
    <row r="156" spans="2:13" ht="18" customHeight="1" x14ac:dyDescent="0.2">
      <c r="B156" s="96" t="s">
        <v>96</v>
      </c>
      <c r="C156" s="97" t="s">
        <v>97</v>
      </c>
      <c r="D156" s="93"/>
      <c r="E156" s="93"/>
      <c r="F156" s="93"/>
      <c r="G156" s="93"/>
      <c r="H156" s="92"/>
      <c r="I156" s="92"/>
      <c r="J156" s="92"/>
      <c r="K156" s="92"/>
      <c r="L156" s="92"/>
      <c r="M156" s="4"/>
    </row>
    <row r="157" spans="2:13" ht="18" customHeight="1" x14ac:dyDescent="0.2">
      <c r="B157" s="94" t="s">
        <v>98</v>
      </c>
      <c r="C157" s="98" t="s">
        <v>89</v>
      </c>
      <c r="D157" s="85"/>
      <c r="E157" s="85"/>
      <c r="F157" s="85"/>
      <c r="G157" s="85"/>
      <c r="H157" s="86"/>
      <c r="I157" s="86"/>
      <c r="J157" s="86"/>
      <c r="K157" s="86"/>
      <c r="L157" s="86"/>
      <c r="M157" s="4"/>
    </row>
    <row r="158" spans="2:13" ht="18" customHeight="1" x14ac:dyDescent="0.2">
      <c r="B158" s="99" t="s">
        <v>99</v>
      </c>
      <c r="C158" s="100" t="s">
        <v>88</v>
      </c>
      <c r="D158" s="89"/>
      <c r="E158" s="89"/>
      <c r="F158" s="89"/>
      <c r="G158" s="89"/>
      <c r="H158" s="90"/>
      <c r="I158" s="90"/>
      <c r="J158" s="90"/>
      <c r="K158" s="90"/>
      <c r="L158" s="90"/>
      <c r="M158" s="4"/>
    </row>
    <row r="159" spans="2:13" ht="18" customHeight="1" x14ac:dyDescent="0.2">
      <c r="B159" s="99" t="s">
        <v>100</v>
      </c>
      <c r="C159" s="100" t="s">
        <v>90</v>
      </c>
      <c r="D159" s="89"/>
      <c r="E159" s="89"/>
      <c r="F159" s="89"/>
      <c r="G159" s="89"/>
      <c r="H159" s="90"/>
      <c r="I159" s="90"/>
      <c r="J159" s="90"/>
      <c r="K159" s="90"/>
      <c r="L159" s="90"/>
      <c r="M159" s="4"/>
    </row>
    <row r="160" spans="2:13" ht="18" customHeight="1" x14ac:dyDescent="0.2">
      <c r="B160" s="99" t="s">
        <v>101</v>
      </c>
      <c r="C160" s="100" t="s">
        <v>92</v>
      </c>
      <c r="D160" s="89"/>
      <c r="E160" s="89"/>
      <c r="F160" s="89"/>
      <c r="G160" s="89"/>
      <c r="H160" s="90"/>
      <c r="I160" s="90"/>
      <c r="J160" s="90"/>
      <c r="K160" s="90"/>
      <c r="L160" s="90"/>
      <c r="M160" s="4"/>
    </row>
    <row r="161" spans="2:13" ht="18" customHeight="1" x14ac:dyDescent="0.2">
      <c r="B161" s="94" t="s">
        <v>102</v>
      </c>
      <c r="C161" s="101" t="s">
        <v>103</v>
      </c>
      <c r="D161" s="91"/>
      <c r="E161" s="91"/>
      <c r="F161" s="91"/>
      <c r="G161" s="91"/>
      <c r="H161" s="86"/>
      <c r="I161" s="86"/>
      <c r="J161" s="86"/>
      <c r="K161" s="86"/>
      <c r="L161" s="86"/>
      <c r="M161" s="4"/>
    </row>
    <row r="162" spans="2:13" ht="18" customHeight="1" x14ac:dyDescent="0.2">
      <c r="B162" s="94"/>
      <c r="C162" s="101" t="s">
        <v>104</v>
      </c>
      <c r="D162" s="91"/>
      <c r="E162" s="91"/>
      <c r="F162" s="91"/>
      <c r="G162" s="91"/>
      <c r="H162" s="86"/>
      <c r="I162" s="86"/>
      <c r="J162" s="86"/>
      <c r="K162" s="86"/>
      <c r="L162" s="86"/>
      <c r="M162" s="4"/>
    </row>
    <row r="163" spans="2:13" ht="18" customHeight="1" x14ac:dyDescent="0.2">
      <c r="B163" s="108" t="s">
        <v>130</v>
      </c>
      <c r="C163" s="109" t="s">
        <v>132</v>
      </c>
      <c r="D163" s="110"/>
      <c r="E163" s="110"/>
      <c r="F163" s="110"/>
      <c r="G163" s="110"/>
      <c r="H163" s="111"/>
      <c r="I163" s="111"/>
      <c r="J163" s="111"/>
      <c r="K163" s="111"/>
      <c r="L163" s="111"/>
      <c r="M163" s="4"/>
    </row>
    <row r="164" spans="2:13" ht="18" customHeight="1" x14ac:dyDescent="0.2">
      <c r="B164" s="112"/>
      <c r="C164" s="113" t="s">
        <v>133</v>
      </c>
      <c r="D164" s="114"/>
      <c r="E164" s="114"/>
      <c r="F164" s="114"/>
      <c r="G164" s="114"/>
      <c r="H164" s="115"/>
      <c r="I164" s="115"/>
      <c r="J164" s="115"/>
      <c r="K164" s="115"/>
      <c r="L164" s="115"/>
      <c r="M164" s="4"/>
    </row>
    <row r="165" spans="2:13" ht="18" customHeight="1" x14ac:dyDescent="0.2">
      <c r="B165" s="102" t="s">
        <v>131</v>
      </c>
      <c r="C165" s="103" t="s">
        <v>134</v>
      </c>
      <c r="D165" s="87"/>
      <c r="E165" s="87"/>
      <c r="F165" s="87"/>
      <c r="G165" s="87"/>
      <c r="H165" s="88"/>
      <c r="I165" s="88"/>
      <c r="J165" s="88"/>
      <c r="K165" s="88"/>
      <c r="L165" s="88"/>
      <c r="M165" s="4"/>
    </row>
    <row r="166" spans="2:13" ht="18" customHeight="1" x14ac:dyDescent="0.2">
      <c r="B166" s="2"/>
      <c r="C166" s="34"/>
      <c r="D166" s="34"/>
      <c r="E166" s="34"/>
      <c r="F166" s="34"/>
      <c r="G166" s="34"/>
      <c r="H166" s="3"/>
      <c r="I166" s="3"/>
      <c r="J166" s="3"/>
      <c r="K166" s="3"/>
      <c r="L166" s="3"/>
      <c r="M166" s="4"/>
    </row>
    <row r="167" spans="2:13" ht="18" customHeight="1" x14ac:dyDescent="0.2">
      <c r="B167" s="2" t="s">
        <v>122</v>
      </c>
      <c r="C167" s="34"/>
      <c r="D167" s="34"/>
      <c r="E167" s="34"/>
      <c r="F167" s="34"/>
      <c r="G167" s="34"/>
      <c r="H167" s="3"/>
      <c r="I167" s="3"/>
      <c r="J167" s="3"/>
      <c r="K167" s="3"/>
      <c r="L167" s="3"/>
      <c r="M167" s="4"/>
    </row>
    <row r="168" spans="2:13" ht="18" customHeight="1" x14ac:dyDescent="0.2">
      <c r="B168" s="94" t="s">
        <v>121</v>
      </c>
      <c r="C168" s="95"/>
      <c r="D168" s="34"/>
      <c r="E168" s="34"/>
      <c r="F168" s="34"/>
      <c r="G168" s="34"/>
      <c r="H168" s="3"/>
      <c r="I168" s="3"/>
      <c r="J168" s="3"/>
      <c r="K168" s="3"/>
      <c r="L168" s="3"/>
      <c r="M168" s="4"/>
    </row>
    <row r="169" spans="2:13" ht="18" customHeight="1" x14ac:dyDescent="0.2">
      <c r="B169" s="96" t="s">
        <v>96</v>
      </c>
      <c r="C169" s="97" t="s">
        <v>97</v>
      </c>
      <c r="D169" s="106"/>
      <c r="E169" s="106"/>
      <c r="F169" s="106"/>
      <c r="G169" s="106"/>
      <c r="H169" s="107"/>
      <c r="I169" s="107"/>
      <c r="J169" s="107"/>
      <c r="K169" s="107"/>
      <c r="L169" s="107"/>
      <c r="M169" s="4"/>
    </row>
    <row r="170" spans="2:13" ht="18" customHeight="1" x14ac:dyDescent="0.2">
      <c r="B170" s="116" t="s">
        <v>138</v>
      </c>
      <c r="C170" s="117" t="s">
        <v>139</v>
      </c>
      <c r="D170" s="118"/>
      <c r="E170" s="118"/>
      <c r="F170" s="118"/>
      <c r="G170" s="118"/>
      <c r="H170" s="119"/>
      <c r="I170" s="119"/>
      <c r="J170" s="119"/>
      <c r="K170" s="119"/>
      <c r="L170" s="119"/>
      <c r="M170" s="4"/>
    </row>
    <row r="171" spans="2:13" ht="18" customHeight="1" x14ac:dyDescent="0.2">
      <c r="B171" s="94" t="s">
        <v>105</v>
      </c>
      <c r="C171" s="98" t="s">
        <v>115</v>
      </c>
      <c r="D171" s="34"/>
      <c r="E171" s="34"/>
      <c r="F171" s="34"/>
      <c r="G171" s="34"/>
      <c r="H171" s="3"/>
      <c r="I171" s="3"/>
      <c r="J171" s="3"/>
      <c r="K171" s="3"/>
      <c r="L171" s="3"/>
      <c r="M171" s="4"/>
    </row>
    <row r="172" spans="2:13" ht="18" customHeight="1" x14ac:dyDescent="0.2">
      <c r="B172" s="94"/>
      <c r="C172" s="98" t="s">
        <v>116</v>
      </c>
      <c r="D172" s="34"/>
      <c r="E172" s="34"/>
      <c r="F172" s="34"/>
      <c r="G172" s="34"/>
      <c r="H172" s="3"/>
      <c r="I172" s="3"/>
      <c r="J172" s="3"/>
      <c r="K172" s="3"/>
      <c r="L172" s="3"/>
      <c r="M172" s="4"/>
    </row>
    <row r="173" spans="2:13" ht="18" customHeight="1" x14ac:dyDescent="0.2">
      <c r="B173" s="99" t="s">
        <v>117</v>
      </c>
      <c r="C173" s="100" t="s">
        <v>107</v>
      </c>
      <c r="D173" s="80"/>
      <c r="E173" s="80"/>
      <c r="F173" s="80"/>
      <c r="G173" s="80"/>
      <c r="H173" s="81"/>
      <c r="I173" s="81"/>
      <c r="J173" s="81"/>
      <c r="K173" s="81"/>
      <c r="L173" s="81"/>
      <c r="M173" s="4"/>
    </row>
    <row r="174" spans="2:13" ht="18" customHeight="1" x14ac:dyDescent="0.2">
      <c r="B174" s="99" t="s">
        <v>118</v>
      </c>
      <c r="C174" s="100" t="s">
        <v>109</v>
      </c>
      <c r="D174" s="80"/>
      <c r="E174" s="80"/>
      <c r="F174" s="80"/>
      <c r="G174" s="80"/>
      <c r="H174" s="81"/>
      <c r="I174" s="81"/>
      <c r="J174" s="81"/>
      <c r="K174" s="81"/>
      <c r="L174" s="81"/>
      <c r="M174" s="4"/>
    </row>
    <row r="175" spans="2:13" ht="18" customHeight="1" x14ac:dyDescent="0.2">
      <c r="B175" s="99" t="s">
        <v>119</v>
      </c>
      <c r="C175" s="100" t="s">
        <v>111</v>
      </c>
      <c r="D175" s="80"/>
      <c r="E175" s="80"/>
      <c r="F175" s="80"/>
      <c r="G175" s="80"/>
      <c r="H175" s="81"/>
      <c r="I175" s="81"/>
      <c r="J175" s="81"/>
      <c r="K175" s="81"/>
      <c r="L175" s="81"/>
      <c r="M175" s="4"/>
    </row>
    <row r="176" spans="2:13" ht="18" customHeight="1" x14ac:dyDescent="0.2">
      <c r="B176" s="104" t="s">
        <v>120</v>
      </c>
      <c r="C176" s="105" t="s">
        <v>113</v>
      </c>
      <c r="D176" s="83"/>
      <c r="E176" s="83"/>
      <c r="F176" s="83"/>
      <c r="G176" s="83"/>
      <c r="H176" s="84"/>
      <c r="I176" s="84"/>
      <c r="J176" s="84"/>
      <c r="K176" s="84"/>
      <c r="L176" s="84"/>
      <c r="M176" s="4"/>
    </row>
    <row r="177" spans="2:13" ht="18" customHeight="1" x14ac:dyDescent="0.2">
      <c r="B177" s="82"/>
      <c r="C177" s="47"/>
      <c r="D177" s="79"/>
      <c r="E177" s="79"/>
      <c r="F177" s="79"/>
      <c r="G177" s="79"/>
      <c r="H177" s="3"/>
      <c r="I177" s="3"/>
      <c r="J177" s="3"/>
      <c r="K177" s="3"/>
      <c r="L177" s="3"/>
      <c r="M177" s="4"/>
    </row>
    <row r="178" spans="2:13" ht="18" customHeight="1" x14ac:dyDescent="0.2">
      <c r="B178" s="2" t="s">
        <v>135</v>
      </c>
      <c r="C178" s="34"/>
      <c r="D178" s="34"/>
      <c r="E178" s="34"/>
      <c r="F178" s="34"/>
      <c r="G178" s="34"/>
      <c r="H178" s="3"/>
      <c r="I178" s="3"/>
      <c r="J178" s="3"/>
      <c r="K178" s="3"/>
      <c r="L178" s="3"/>
      <c r="M178" s="4"/>
    </row>
    <row r="179" spans="2:13" ht="18" customHeight="1" x14ac:dyDescent="0.2">
      <c r="B179" s="2" t="s">
        <v>136</v>
      </c>
      <c r="C179" s="34"/>
      <c r="D179" s="34"/>
      <c r="E179" s="34"/>
      <c r="F179" s="34"/>
      <c r="G179" s="34"/>
      <c r="H179" s="3"/>
      <c r="I179" s="3"/>
      <c r="J179" s="3"/>
      <c r="K179" s="3"/>
      <c r="L179" s="3"/>
      <c r="M179" s="4"/>
    </row>
    <row r="180" spans="2:13" ht="18" customHeight="1" x14ac:dyDescent="0.2">
      <c r="B180" s="2" t="s">
        <v>137</v>
      </c>
      <c r="C180" s="34"/>
      <c r="D180" s="34"/>
      <c r="E180" s="34"/>
      <c r="F180" s="34"/>
      <c r="G180" s="34"/>
      <c r="H180" s="3"/>
      <c r="I180" s="3"/>
      <c r="J180" s="3"/>
      <c r="K180" s="3"/>
      <c r="L180" s="3"/>
      <c r="M180" s="4"/>
    </row>
    <row r="181" spans="2:13" ht="18" customHeight="1" x14ac:dyDescent="0.2">
      <c r="B181" s="2"/>
      <c r="C181" s="34"/>
      <c r="D181" s="34"/>
      <c r="E181" s="34"/>
      <c r="F181" s="34"/>
      <c r="G181" s="34"/>
      <c r="H181" s="3"/>
      <c r="I181" s="3"/>
      <c r="J181" s="3"/>
      <c r="K181" s="3"/>
      <c r="L181" s="3"/>
      <c r="M181" s="4"/>
    </row>
    <row r="182" spans="2:13" ht="18" customHeight="1" x14ac:dyDescent="0.2">
      <c r="B182" s="2" t="s">
        <v>128</v>
      </c>
      <c r="C182" s="34"/>
      <c r="D182" s="34"/>
      <c r="E182" s="34"/>
      <c r="F182" s="34"/>
      <c r="G182" s="34"/>
      <c r="H182" s="3"/>
      <c r="I182" s="3"/>
      <c r="J182" s="3"/>
      <c r="K182" s="3"/>
      <c r="L182" s="3"/>
      <c r="M182" s="4"/>
    </row>
    <row r="183" spans="2:13" ht="18" customHeight="1" x14ac:dyDescent="0.2">
      <c r="B183" s="2" t="s">
        <v>129</v>
      </c>
      <c r="C183" s="34"/>
      <c r="D183" s="34"/>
      <c r="E183" s="34"/>
      <c r="F183" s="34"/>
      <c r="G183" s="34"/>
      <c r="H183" s="3"/>
      <c r="I183" s="3"/>
      <c r="J183" s="3"/>
      <c r="K183" s="3"/>
      <c r="L183" s="3"/>
      <c r="M183" s="4"/>
    </row>
    <row r="184" spans="2:13" ht="18" customHeight="1" x14ac:dyDescent="0.2">
      <c r="B184" s="2" t="s">
        <v>127</v>
      </c>
      <c r="C184" s="15"/>
      <c r="D184" s="15"/>
      <c r="E184" s="15"/>
      <c r="F184" s="15"/>
      <c r="G184" s="15"/>
      <c r="H184" s="15"/>
      <c r="I184" s="15"/>
      <c r="J184" s="3"/>
      <c r="K184" s="3"/>
      <c r="L184" s="3"/>
      <c r="M184" s="4"/>
    </row>
    <row r="185" spans="2:13" ht="18" customHeight="1" x14ac:dyDescent="0.2">
      <c r="B185" s="2"/>
      <c r="C185" s="15"/>
      <c r="D185" s="15"/>
      <c r="E185" s="15"/>
      <c r="F185" s="15"/>
      <c r="G185" s="15"/>
      <c r="H185" s="15"/>
      <c r="I185" s="15"/>
      <c r="J185" s="3"/>
      <c r="K185" s="3"/>
      <c r="L185" s="3"/>
      <c r="M185" s="4"/>
    </row>
    <row r="186" spans="2:13" ht="18" customHeight="1" x14ac:dyDescent="0.2">
      <c r="B186" s="2"/>
      <c r="C186" s="15"/>
      <c r="D186" s="15"/>
      <c r="E186" s="15"/>
      <c r="F186" s="15"/>
      <c r="G186" s="15"/>
      <c r="H186" s="15"/>
      <c r="I186" s="15"/>
      <c r="J186" s="3"/>
      <c r="K186" s="3"/>
      <c r="L186" s="3"/>
      <c r="M186" s="4"/>
    </row>
    <row r="187" spans="2:13" ht="18" customHeight="1" x14ac:dyDescent="0.2">
      <c r="B187" s="2"/>
      <c r="C187" s="15"/>
      <c r="D187" s="15"/>
      <c r="E187" s="15"/>
      <c r="F187" s="15"/>
      <c r="G187" s="15"/>
      <c r="H187" s="15"/>
      <c r="I187" s="15"/>
      <c r="J187" s="3"/>
      <c r="K187" s="3"/>
      <c r="L187" s="3"/>
      <c r="M187" s="4"/>
    </row>
    <row r="188" spans="2:13" ht="18" customHeight="1" x14ac:dyDescent="0.2">
      <c r="B188" s="2"/>
      <c r="C188" s="15"/>
      <c r="D188" s="15"/>
      <c r="E188" s="15"/>
      <c r="F188" s="15"/>
      <c r="G188" s="15"/>
      <c r="H188" s="15"/>
      <c r="I188" s="15"/>
      <c r="J188" s="3"/>
      <c r="K188" s="3"/>
      <c r="L188" s="3"/>
      <c r="M188" s="4"/>
    </row>
    <row r="189" spans="2:13" ht="18" customHeight="1" x14ac:dyDescent="0.2">
      <c r="B189" s="2"/>
      <c r="C189" s="15"/>
      <c r="D189" s="15"/>
      <c r="E189" s="15"/>
      <c r="F189" s="15"/>
      <c r="G189" s="15"/>
      <c r="H189" s="15"/>
      <c r="I189" s="15"/>
      <c r="J189" s="3"/>
      <c r="K189" s="3"/>
      <c r="L189" s="3"/>
      <c r="M189" s="4"/>
    </row>
    <row r="190" spans="2:13" ht="18" customHeight="1" x14ac:dyDescent="0.2">
      <c r="B190" s="2"/>
      <c r="C190" s="15"/>
      <c r="D190" s="15"/>
      <c r="E190" s="15"/>
      <c r="F190" s="15"/>
      <c r="G190" s="15"/>
      <c r="H190" s="15"/>
      <c r="I190" s="15"/>
      <c r="J190" s="3"/>
      <c r="K190" s="3"/>
      <c r="L190" s="3"/>
      <c r="M190" s="4"/>
    </row>
    <row r="191" spans="2:13" ht="18" customHeight="1" x14ac:dyDescent="0.2">
      <c r="B191" s="2"/>
      <c r="C191" s="15"/>
      <c r="D191" s="15"/>
      <c r="E191" s="15"/>
      <c r="F191" s="15"/>
      <c r="G191" s="15"/>
      <c r="H191" s="15"/>
      <c r="I191" s="15"/>
      <c r="J191" s="3"/>
      <c r="K191" s="3"/>
      <c r="L191" s="3"/>
      <c r="M191" s="4"/>
    </row>
    <row r="192" spans="2:13" ht="18" customHeight="1" x14ac:dyDescent="0.2">
      <c r="B192" s="2"/>
      <c r="C192" s="15"/>
      <c r="D192" s="15"/>
      <c r="E192" s="15"/>
      <c r="F192" s="15"/>
      <c r="G192" s="15"/>
      <c r="H192" s="15"/>
      <c r="I192" s="15"/>
      <c r="J192" s="3"/>
      <c r="K192" s="3"/>
      <c r="L192" s="3"/>
      <c r="M192" s="4"/>
    </row>
    <row r="193" spans="2:27" ht="18" customHeight="1" x14ac:dyDescent="0.2">
      <c r="B193" s="2"/>
      <c r="C193" s="15"/>
      <c r="D193" s="15"/>
      <c r="E193" s="15"/>
      <c r="F193" s="15"/>
      <c r="G193" s="15"/>
      <c r="H193" s="15"/>
      <c r="I193" s="15"/>
      <c r="J193" s="3"/>
      <c r="K193" s="3"/>
      <c r="L193" s="3"/>
      <c r="M193" s="4"/>
    </row>
    <row r="194" spans="2:27" ht="18" customHeight="1" x14ac:dyDescent="0.2">
      <c r="B194" s="2"/>
      <c r="C194" s="15"/>
      <c r="D194" s="15"/>
      <c r="E194" s="15"/>
      <c r="F194" s="15"/>
      <c r="G194" s="15"/>
      <c r="H194" s="15"/>
      <c r="I194" s="15"/>
      <c r="J194" s="3"/>
      <c r="K194" s="3"/>
      <c r="L194" s="3"/>
      <c r="M194" s="4"/>
    </row>
    <row r="195" spans="2:27" ht="18" customHeight="1" x14ac:dyDescent="0.2">
      <c r="B195" s="25"/>
      <c r="C195" s="24"/>
      <c r="D195" s="24"/>
      <c r="E195" s="24"/>
      <c r="F195" s="24"/>
      <c r="G195" s="24"/>
      <c r="H195" s="24"/>
      <c r="I195" s="24"/>
      <c r="J195" s="3"/>
      <c r="K195" s="3"/>
      <c r="L195" s="3"/>
      <c r="M195" s="4"/>
      <c r="O195" s="3"/>
      <c r="P195" s="3"/>
      <c r="Q195" s="3"/>
      <c r="R195" s="3"/>
      <c r="S195" s="3"/>
      <c r="T195" s="3"/>
      <c r="U195" s="3"/>
      <c r="V195" s="3"/>
      <c r="W195" s="3"/>
      <c r="X195" s="3"/>
      <c r="Y195" s="3"/>
      <c r="Z195" s="3"/>
      <c r="AA195" s="4"/>
    </row>
    <row r="196" spans="2:27" ht="18" customHeight="1" x14ac:dyDescent="0.2">
      <c r="B196" s="25"/>
      <c r="C196" s="24"/>
      <c r="D196" s="24"/>
      <c r="E196" s="24"/>
      <c r="F196" s="24"/>
      <c r="G196" s="24"/>
      <c r="H196" s="24"/>
      <c r="I196" s="24"/>
      <c r="J196" s="3"/>
      <c r="K196" s="3"/>
      <c r="L196" s="3"/>
      <c r="M196" s="4"/>
      <c r="O196" s="3"/>
      <c r="P196" s="3"/>
      <c r="Q196" s="3"/>
      <c r="R196" s="3"/>
      <c r="S196" s="3"/>
      <c r="T196" s="3"/>
      <c r="U196" s="3"/>
      <c r="V196" s="3"/>
      <c r="W196" s="3"/>
      <c r="X196" s="3"/>
      <c r="Y196" s="3"/>
      <c r="Z196" s="3"/>
      <c r="AA196" s="4"/>
    </row>
    <row r="197" spans="2:27" ht="18" customHeight="1" x14ac:dyDescent="0.2">
      <c r="B197" s="25"/>
      <c r="C197" s="24"/>
      <c r="D197" s="24"/>
      <c r="E197" s="24"/>
      <c r="F197" s="24"/>
      <c r="G197" s="24"/>
      <c r="H197" s="24"/>
      <c r="I197" s="24"/>
      <c r="J197" s="3"/>
      <c r="K197" s="3"/>
      <c r="L197" s="3"/>
      <c r="M197" s="4"/>
      <c r="O197" s="3"/>
      <c r="P197" s="3"/>
      <c r="Q197" s="3"/>
      <c r="R197" s="3"/>
      <c r="S197" s="3"/>
      <c r="T197" s="3"/>
      <c r="U197" s="3"/>
      <c r="V197" s="3"/>
      <c r="W197" s="3"/>
      <c r="X197" s="3"/>
      <c r="Y197" s="3"/>
      <c r="Z197" s="3"/>
      <c r="AA197" s="4"/>
    </row>
    <row r="198" spans="2:27" ht="18" customHeight="1" x14ac:dyDescent="0.2">
      <c r="B198" s="33" t="s">
        <v>1</v>
      </c>
      <c r="C198" s="15"/>
      <c r="D198" s="15"/>
      <c r="E198" s="15"/>
      <c r="F198" s="15"/>
      <c r="G198" s="15"/>
      <c r="H198" s="15"/>
      <c r="I198" s="15"/>
      <c r="J198" s="3"/>
      <c r="K198" s="3"/>
      <c r="L198" s="3"/>
      <c r="M198" s="4"/>
      <c r="O198" s="3"/>
      <c r="P198" s="3"/>
      <c r="Q198" s="3"/>
      <c r="R198" s="3"/>
      <c r="S198" s="3"/>
      <c r="T198" s="3"/>
      <c r="U198" s="3"/>
      <c r="V198" s="3"/>
      <c r="W198" s="3"/>
      <c r="X198" s="3"/>
      <c r="Y198" s="3"/>
      <c r="Z198" s="3"/>
      <c r="AA198" s="4"/>
    </row>
    <row r="199" spans="2:27" ht="18" customHeight="1" x14ac:dyDescent="0.2">
      <c r="B199" s="142" t="s">
        <v>31</v>
      </c>
      <c r="C199" s="143"/>
      <c r="D199" s="143"/>
      <c r="E199" s="143"/>
      <c r="F199" s="143"/>
      <c r="G199" s="143"/>
      <c r="H199" s="143"/>
      <c r="I199" s="143"/>
      <c r="J199" s="143"/>
      <c r="K199" s="143"/>
      <c r="L199" s="143"/>
      <c r="M199" s="144"/>
      <c r="O199" s="3"/>
      <c r="P199" s="3"/>
      <c r="Q199" s="3"/>
      <c r="R199" s="3"/>
      <c r="S199" s="3"/>
      <c r="T199" s="3"/>
      <c r="U199" s="3"/>
      <c r="V199" s="3"/>
      <c r="W199" s="3"/>
      <c r="X199" s="3"/>
      <c r="Y199" s="3"/>
      <c r="Z199" s="3"/>
      <c r="AA199" s="4"/>
    </row>
    <row r="200" spans="2:27" ht="18" customHeight="1" x14ac:dyDescent="0.2">
      <c r="B200" s="22"/>
      <c r="C200" s="31"/>
      <c r="D200" s="31"/>
      <c r="E200" s="31"/>
      <c r="F200" s="31"/>
      <c r="G200" s="31"/>
      <c r="H200" s="31"/>
      <c r="I200" s="31"/>
      <c r="J200" s="31"/>
      <c r="K200" s="31"/>
      <c r="L200" s="31"/>
      <c r="M200" s="32"/>
      <c r="O200" s="3"/>
      <c r="P200" s="3"/>
      <c r="Q200" s="3"/>
      <c r="R200" s="3"/>
      <c r="S200" s="3"/>
      <c r="T200" s="3"/>
      <c r="U200" s="3"/>
      <c r="V200" s="3"/>
      <c r="W200" s="3"/>
      <c r="X200" s="3"/>
      <c r="Y200" s="3"/>
      <c r="Z200" s="3"/>
      <c r="AA200" s="4"/>
    </row>
    <row r="201" spans="2:27" ht="17" customHeight="1" x14ac:dyDescent="0.2">
      <c r="B201" s="22" t="s">
        <v>172</v>
      </c>
      <c r="C201" s="56"/>
      <c r="D201" s="43"/>
      <c r="E201" s="43"/>
      <c r="F201" s="43"/>
      <c r="G201" s="43"/>
      <c r="H201" s="20"/>
      <c r="I201" s="43"/>
      <c r="J201" s="43"/>
      <c r="K201" s="43"/>
      <c r="L201" s="43"/>
      <c r="M201" s="53"/>
      <c r="O201" s="3"/>
      <c r="P201" s="3"/>
      <c r="Q201" s="3"/>
      <c r="R201" s="3"/>
      <c r="S201" s="3"/>
      <c r="T201" s="3"/>
      <c r="U201" s="3"/>
      <c r="V201" s="3"/>
      <c r="W201" s="3"/>
      <c r="X201" s="3"/>
      <c r="Y201" s="3"/>
      <c r="Z201" s="3"/>
      <c r="AA201" s="4"/>
    </row>
    <row r="202" spans="2:27" ht="18" customHeight="1" x14ac:dyDescent="0.2">
      <c r="B202" s="58"/>
      <c r="C202" s="57"/>
      <c r="D202" s="43"/>
      <c r="E202" s="43"/>
      <c r="F202" s="43"/>
      <c r="G202" s="43"/>
      <c r="H202" s="52"/>
      <c r="I202" s="52"/>
      <c r="J202" s="52"/>
      <c r="K202" s="52"/>
      <c r="L202" s="52"/>
      <c r="M202" s="53"/>
      <c r="O202" s="3"/>
      <c r="P202" s="3"/>
      <c r="Q202" s="3"/>
      <c r="R202" s="3"/>
      <c r="S202" s="3"/>
      <c r="T202" s="3"/>
      <c r="U202" s="3"/>
      <c r="V202" s="3"/>
      <c r="W202" s="3"/>
      <c r="X202" s="3"/>
      <c r="Y202" s="3"/>
      <c r="Z202" s="3"/>
      <c r="AA202" s="4"/>
    </row>
    <row r="203" spans="2:27" ht="18" customHeight="1" x14ac:dyDescent="0.2">
      <c r="B203" s="124"/>
      <c r="C203" s="126" t="s">
        <v>167</v>
      </c>
      <c r="D203" s="126"/>
      <c r="E203" s="127"/>
      <c r="F203" s="126"/>
      <c r="G203" s="125"/>
      <c r="H203" s="125"/>
      <c r="I203" s="20"/>
      <c r="J203" s="52"/>
      <c r="K203" s="52"/>
      <c r="L203" s="52"/>
      <c r="M203" s="53"/>
      <c r="O203" s="3"/>
      <c r="P203" s="3"/>
      <c r="Q203" s="3"/>
      <c r="R203" s="3"/>
      <c r="S203" s="3"/>
      <c r="T203" s="3"/>
      <c r="U203" s="3"/>
      <c r="V203" s="3"/>
      <c r="W203" s="3"/>
      <c r="X203" s="3"/>
      <c r="Y203" s="3"/>
      <c r="Z203" s="3"/>
      <c r="AA203" s="4"/>
    </row>
    <row r="204" spans="2:27" ht="18" customHeight="1" x14ac:dyDescent="0.2">
      <c r="B204" s="22" t="s">
        <v>168</v>
      </c>
      <c r="C204" s="20" t="s">
        <v>170</v>
      </c>
      <c r="D204" s="52"/>
      <c r="E204" s="52"/>
      <c r="F204" s="52"/>
      <c r="G204" s="20"/>
      <c r="H204" s="20"/>
      <c r="I204" s="43"/>
      <c r="J204" s="43"/>
      <c r="K204" s="43"/>
      <c r="L204" s="43"/>
      <c r="M204" s="53"/>
      <c r="O204" s="3"/>
      <c r="P204" s="3"/>
      <c r="Q204" s="3"/>
      <c r="R204" s="3"/>
      <c r="S204" s="3"/>
      <c r="T204" s="3"/>
      <c r="U204" s="3"/>
      <c r="V204" s="3"/>
      <c r="W204" s="3"/>
      <c r="X204" s="3"/>
      <c r="Y204" s="3"/>
      <c r="Z204" s="3"/>
      <c r="AA204" s="4"/>
    </row>
    <row r="205" spans="2:27" ht="18" customHeight="1" x14ac:dyDescent="0.2">
      <c r="B205" s="128" t="s">
        <v>169</v>
      </c>
      <c r="C205" s="130" t="s">
        <v>171</v>
      </c>
      <c r="D205" s="129"/>
      <c r="E205" s="129"/>
      <c r="F205" s="129"/>
      <c r="G205" s="130"/>
      <c r="H205" s="130"/>
      <c r="I205" s="52"/>
      <c r="J205" s="52"/>
      <c r="K205" s="52"/>
      <c r="L205" s="52"/>
      <c r="M205" s="53"/>
      <c r="O205" s="3"/>
      <c r="P205" s="3"/>
      <c r="Q205" s="3"/>
      <c r="R205" s="3"/>
      <c r="S205" s="3"/>
      <c r="T205" s="3"/>
      <c r="U205" s="3"/>
      <c r="V205" s="3"/>
      <c r="W205" s="3"/>
      <c r="X205" s="3"/>
      <c r="Y205" s="3"/>
      <c r="Z205" s="3"/>
      <c r="AA205" s="4"/>
    </row>
    <row r="206" spans="2:27" ht="18" customHeight="1" x14ac:dyDescent="0.2">
      <c r="B206" s="58"/>
      <c r="C206" s="52"/>
      <c r="D206" s="52"/>
      <c r="E206" s="52"/>
      <c r="F206" s="52"/>
      <c r="G206" s="52"/>
      <c r="H206" s="52"/>
      <c r="I206" s="52"/>
      <c r="J206" s="52"/>
      <c r="K206" s="52"/>
      <c r="L206" s="52"/>
      <c r="M206" s="53"/>
      <c r="O206" s="3"/>
      <c r="P206" s="3"/>
      <c r="Q206" s="3"/>
      <c r="R206" s="3"/>
      <c r="S206" s="3"/>
      <c r="T206" s="3"/>
      <c r="U206" s="3"/>
      <c r="V206" s="3"/>
      <c r="W206" s="3"/>
      <c r="X206" s="3"/>
      <c r="Y206" s="3"/>
      <c r="Z206" s="3"/>
      <c r="AA206" s="4"/>
    </row>
    <row r="207" spans="2:27" ht="18" customHeight="1" x14ac:dyDescent="0.2">
      <c r="B207" s="22"/>
      <c r="C207" s="31"/>
      <c r="D207" s="31"/>
      <c r="E207" s="31"/>
      <c r="F207" s="31"/>
      <c r="G207" s="31"/>
      <c r="H207" s="31"/>
      <c r="I207" s="31"/>
      <c r="J207" s="31"/>
      <c r="K207" s="31"/>
      <c r="L207" s="31"/>
      <c r="M207" s="32"/>
      <c r="O207" s="3"/>
      <c r="P207" s="3"/>
      <c r="Q207" s="3"/>
      <c r="R207" s="3"/>
      <c r="S207" s="3"/>
      <c r="T207" s="3"/>
      <c r="U207" s="3"/>
      <c r="V207" s="3"/>
      <c r="W207" s="3"/>
      <c r="X207" s="3"/>
      <c r="Y207" s="3"/>
      <c r="Z207" s="3"/>
      <c r="AA207" s="4"/>
    </row>
    <row r="208" spans="2:27" ht="18" customHeight="1" x14ac:dyDescent="0.2">
      <c r="B208" s="142" t="s">
        <v>33</v>
      </c>
      <c r="C208" s="143"/>
      <c r="D208" s="143"/>
      <c r="E208" s="143"/>
      <c r="F208" s="143"/>
      <c r="G208" s="143"/>
      <c r="H208" s="143"/>
      <c r="I208" s="143"/>
      <c r="J208" s="143"/>
      <c r="K208" s="143"/>
      <c r="L208" s="143"/>
      <c r="M208" s="144"/>
      <c r="O208" s="3"/>
      <c r="P208" s="3"/>
      <c r="Q208" s="3"/>
      <c r="R208" s="3"/>
      <c r="S208" s="3"/>
      <c r="T208" s="3"/>
      <c r="U208" s="3"/>
      <c r="V208" s="3"/>
      <c r="W208" s="3"/>
      <c r="X208" s="3"/>
      <c r="Y208" s="3"/>
      <c r="Z208" s="3"/>
      <c r="AA208" s="4"/>
    </row>
    <row r="209" spans="2:27" ht="18" customHeight="1" x14ac:dyDescent="0.2">
      <c r="B209" s="27"/>
      <c r="C209" s="31"/>
      <c r="D209" s="31"/>
      <c r="E209" s="31"/>
      <c r="F209" s="31"/>
      <c r="G209" s="31"/>
      <c r="H209" s="31"/>
      <c r="I209" s="31"/>
      <c r="J209" s="31"/>
      <c r="K209" s="31"/>
      <c r="L209" s="31"/>
      <c r="M209" s="32"/>
      <c r="O209" s="3"/>
      <c r="P209" s="3"/>
      <c r="Q209" s="3"/>
      <c r="R209" s="3"/>
      <c r="S209" s="3"/>
      <c r="T209" s="3"/>
      <c r="U209" s="3"/>
      <c r="V209" s="3"/>
      <c r="W209" s="3"/>
      <c r="X209" s="3"/>
      <c r="Y209" s="3"/>
      <c r="Z209" s="3"/>
      <c r="AA209" s="4"/>
    </row>
    <row r="210" spans="2:27" ht="18" customHeight="1" x14ac:dyDescent="0.2">
      <c r="B210" s="127" t="s">
        <v>173</v>
      </c>
      <c r="C210" s="131" t="s">
        <v>174</v>
      </c>
      <c r="D210" s="131" t="s">
        <v>175</v>
      </c>
      <c r="E210" s="52"/>
      <c r="F210" s="52"/>
      <c r="G210" s="52"/>
      <c r="H210" s="52"/>
      <c r="I210" s="52"/>
      <c r="J210" s="52"/>
      <c r="K210" s="52"/>
      <c r="L210" s="52"/>
      <c r="M210" s="53"/>
      <c r="O210" s="3"/>
      <c r="P210" s="3"/>
      <c r="Q210" s="3"/>
      <c r="R210" s="3"/>
      <c r="S210" s="3"/>
      <c r="T210" s="3"/>
      <c r="U210" s="3"/>
      <c r="V210" s="3"/>
      <c r="W210" s="3"/>
      <c r="X210" s="3"/>
      <c r="Y210" s="3"/>
      <c r="Z210" s="3"/>
      <c r="AA210" s="4"/>
    </row>
    <row r="211" spans="2:27" ht="18" customHeight="1" x14ac:dyDescent="0.2">
      <c r="B211" s="52" t="s">
        <v>176</v>
      </c>
      <c r="C211" s="17">
        <v>13.827</v>
      </c>
      <c r="D211" s="17">
        <v>3.2309999999999999</v>
      </c>
      <c r="E211" s="52"/>
      <c r="F211" s="52"/>
      <c r="G211" s="52"/>
      <c r="H211" s="52"/>
      <c r="I211" s="52"/>
      <c r="J211" s="52"/>
      <c r="K211" s="52"/>
      <c r="L211" s="52"/>
      <c r="M211" s="53"/>
      <c r="O211" s="3"/>
      <c r="P211" s="3"/>
      <c r="Q211" s="3"/>
      <c r="R211" s="3"/>
      <c r="S211" s="3"/>
      <c r="T211" s="3"/>
      <c r="U211" s="3"/>
      <c r="V211" s="3"/>
      <c r="W211" s="3"/>
      <c r="X211" s="3"/>
      <c r="Y211" s="3"/>
      <c r="Z211" s="3"/>
      <c r="AA211" s="4"/>
    </row>
    <row r="212" spans="2:27" ht="18" customHeight="1" x14ac:dyDescent="0.2">
      <c r="B212" s="133" t="s">
        <v>177</v>
      </c>
      <c r="C212" s="134">
        <v>11.391999999999999</v>
      </c>
      <c r="D212" s="134">
        <v>18.562000000000001</v>
      </c>
      <c r="E212" s="52"/>
      <c r="F212" s="52"/>
      <c r="G212" s="52"/>
      <c r="H212" s="52"/>
      <c r="I212" s="52"/>
      <c r="J212" s="52"/>
      <c r="K212" s="52"/>
      <c r="L212" s="52"/>
      <c r="M212" s="53"/>
      <c r="O212" s="3"/>
      <c r="P212" s="3"/>
      <c r="Q212" s="3"/>
      <c r="R212" s="3"/>
      <c r="S212" s="3"/>
      <c r="T212" s="3"/>
      <c r="U212" s="3"/>
      <c r="V212" s="3"/>
      <c r="W212" s="3"/>
      <c r="X212" s="3"/>
      <c r="Y212" s="3"/>
      <c r="Z212" s="3"/>
      <c r="AA212" s="4"/>
    </row>
    <row r="213" spans="2:27" ht="18" customHeight="1" x14ac:dyDescent="0.2">
      <c r="B213" s="133" t="s">
        <v>179</v>
      </c>
      <c r="C213" s="135">
        <f>C212/C211*10000</f>
        <v>8238.9527735589782</v>
      </c>
      <c r="D213" s="135">
        <f>D212/D211*10000</f>
        <v>57449.705973382857</v>
      </c>
      <c r="E213" s="52"/>
      <c r="F213" s="52"/>
      <c r="G213" s="52"/>
      <c r="H213" s="52"/>
      <c r="I213" s="52"/>
      <c r="J213" s="52"/>
      <c r="K213" s="52"/>
      <c r="L213" s="52"/>
      <c r="M213" s="53"/>
      <c r="O213" s="3"/>
      <c r="P213" s="3"/>
      <c r="Q213" s="3"/>
      <c r="R213" s="3"/>
      <c r="S213" s="3"/>
      <c r="T213" s="3"/>
      <c r="U213" s="3"/>
      <c r="V213" s="3"/>
      <c r="W213" s="3"/>
      <c r="X213" s="3"/>
      <c r="Y213" s="3"/>
      <c r="Z213" s="3"/>
      <c r="AA213" s="4"/>
    </row>
    <row r="214" spans="2:27" ht="18" customHeight="1" x14ac:dyDescent="0.2">
      <c r="B214" s="136" t="s">
        <v>178</v>
      </c>
      <c r="C214" s="134">
        <v>274</v>
      </c>
      <c r="D214" s="134">
        <v>731</v>
      </c>
      <c r="E214" s="52"/>
      <c r="F214" s="52"/>
      <c r="G214" s="52"/>
      <c r="H214" s="52"/>
      <c r="I214" s="52"/>
      <c r="J214" s="52"/>
      <c r="K214" s="52"/>
      <c r="L214" s="52"/>
      <c r="M214" s="53"/>
      <c r="O214" s="3"/>
      <c r="P214" s="3"/>
      <c r="Q214" s="3"/>
      <c r="R214" s="3"/>
      <c r="S214" s="3"/>
      <c r="T214" s="3"/>
      <c r="U214" s="3"/>
      <c r="V214" s="3"/>
      <c r="W214" s="3"/>
      <c r="X214" s="3"/>
      <c r="Y214" s="3"/>
      <c r="Z214" s="3"/>
      <c r="AA214" s="4"/>
    </row>
    <row r="215" spans="2:27" ht="18" customHeight="1" x14ac:dyDescent="0.2">
      <c r="B215" s="20" t="s">
        <v>181</v>
      </c>
      <c r="C215" s="132">
        <f>C214/C211</f>
        <v>19.816301439213134</v>
      </c>
      <c r="D215" s="132">
        <f>D214/D211</f>
        <v>226.24574435159394</v>
      </c>
      <c r="E215" s="52"/>
      <c r="F215" s="52"/>
      <c r="G215" s="52"/>
      <c r="H215" s="52"/>
      <c r="I215" s="52"/>
      <c r="J215" s="52"/>
      <c r="K215" s="52"/>
      <c r="L215" s="52"/>
      <c r="M215" s="53"/>
      <c r="O215" s="3"/>
      <c r="P215" s="3"/>
      <c r="Q215" s="3"/>
      <c r="R215" s="3"/>
      <c r="S215" s="3"/>
      <c r="T215" s="3"/>
      <c r="U215" s="3"/>
      <c r="V215" s="3"/>
      <c r="W215" s="3"/>
      <c r="X215" s="3"/>
      <c r="Y215" s="3"/>
      <c r="Z215" s="3"/>
      <c r="AA215" s="4"/>
    </row>
    <row r="216" spans="2:27" ht="18" customHeight="1" x14ac:dyDescent="0.2">
      <c r="B216" s="129" t="s">
        <v>180</v>
      </c>
      <c r="C216" s="137">
        <f>C215/C213</f>
        <v>2.4051966292134835E-3</v>
      </c>
      <c r="D216" s="137">
        <f>D215/D213</f>
        <v>3.9381532162482491E-3</v>
      </c>
      <c r="E216" s="52"/>
      <c r="F216" s="52"/>
      <c r="G216" s="52"/>
      <c r="H216" s="52"/>
      <c r="I216" s="52"/>
      <c r="J216" s="52"/>
      <c r="K216" s="52"/>
      <c r="L216" s="52"/>
      <c r="M216" s="53"/>
      <c r="O216" s="3"/>
      <c r="P216" s="3"/>
      <c r="Q216" s="3"/>
      <c r="R216" s="3"/>
      <c r="S216" s="3"/>
      <c r="T216" s="3"/>
      <c r="U216" s="3"/>
      <c r="V216" s="3"/>
      <c r="W216" s="3"/>
      <c r="X216" s="3"/>
      <c r="Y216" s="3"/>
      <c r="Z216" s="3"/>
      <c r="AA216" s="4"/>
    </row>
    <row r="217" spans="2:27" ht="18" customHeight="1" x14ac:dyDescent="0.2">
      <c r="B217" s="20"/>
      <c r="C217" s="52"/>
      <c r="D217" s="138"/>
      <c r="E217" s="52"/>
      <c r="F217" s="52"/>
      <c r="G217" s="52"/>
      <c r="H217" s="52"/>
      <c r="I217" s="52"/>
      <c r="J217" s="52"/>
      <c r="K217" s="52"/>
      <c r="L217" s="52"/>
      <c r="M217" s="53"/>
      <c r="O217" s="3"/>
      <c r="P217" s="3"/>
      <c r="Q217" s="3"/>
      <c r="R217" s="3"/>
      <c r="S217" s="3"/>
      <c r="T217" s="3"/>
      <c r="U217" s="3"/>
      <c r="V217" s="3"/>
      <c r="W217" s="3"/>
      <c r="X217" s="3"/>
      <c r="Y217" s="3"/>
      <c r="Z217" s="3"/>
      <c r="AA217" s="4"/>
    </row>
    <row r="218" spans="2:27" ht="18" customHeight="1" x14ac:dyDescent="0.2">
      <c r="B218" s="20"/>
      <c r="C218" s="52"/>
      <c r="D218" s="138"/>
      <c r="E218" s="52"/>
      <c r="F218" s="52"/>
      <c r="G218" s="52"/>
      <c r="H218" s="52"/>
      <c r="I218" s="52"/>
      <c r="J218" s="52"/>
      <c r="K218" s="52"/>
      <c r="L218" s="52"/>
      <c r="M218" s="53"/>
      <c r="O218" s="3"/>
      <c r="P218" s="3"/>
      <c r="Q218" s="3"/>
      <c r="R218" s="3"/>
      <c r="S218" s="3"/>
      <c r="T218" s="3"/>
      <c r="U218" s="3"/>
      <c r="V218" s="3"/>
      <c r="W218" s="3"/>
      <c r="X218" s="3"/>
      <c r="Y218" s="3"/>
      <c r="Z218" s="3"/>
      <c r="AA218" s="4"/>
    </row>
    <row r="219" spans="2:27" ht="18" customHeight="1" x14ac:dyDescent="0.2">
      <c r="B219" s="20" t="s">
        <v>182</v>
      </c>
      <c r="C219" s="52"/>
      <c r="D219" s="52"/>
      <c r="E219" s="52"/>
      <c r="F219" s="52"/>
      <c r="G219" s="52"/>
      <c r="H219" s="52"/>
      <c r="I219" s="52"/>
      <c r="J219" s="52"/>
      <c r="K219" s="52"/>
      <c r="L219" s="52"/>
      <c r="M219" s="53"/>
      <c r="O219" s="3"/>
      <c r="P219" s="3"/>
      <c r="Q219" s="3"/>
      <c r="R219" s="3"/>
      <c r="S219" s="3"/>
      <c r="T219" s="3"/>
      <c r="U219" s="3"/>
      <c r="V219" s="3"/>
      <c r="W219" s="3"/>
      <c r="X219" s="3"/>
      <c r="Y219" s="3"/>
      <c r="Z219" s="3"/>
      <c r="AA219" s="4"/>
    </row>
    <row r="220" spans="2:27" ht="18" customHeight="1" x14ac:dyDescent="0.2">
      <c r="B220" s="20" t="s">
        <v>183</v>
      </c>
      <c r="C220" s="52"/>
      <c r="D220" s="52"/>
      <c r="E220" s="52"/>
      <c r="F220" s="52"/>
      <c r="G220" s="52"/>
      <c r="H220" s="52"/>
      <c r="I220" s="52"/>
      <c r="J220" s="52"/>
      <c r="K220" s="52"/>
      <c r="L220" s="52"/>
      <c r="M220" s="53"/>
      <c r="O220" s="3"/>
      <c r="P220" s="3"/>
      <c r="Q220" s="3"/>
      <c r="R220" s="3"/>
      <c r="S220" s="3"/>
      <c r="T220" s="3"/>
      <c r="U220" s="3"/>
      <c r="V220" s="3"/>
      <c r="W220" s="3"/>
      <c r="X220" s="3"/>
      <c r="Y220" s="3"/>
      <c r="Z220" s="3"/>
      <c r="AA220" s="4"/>
    </row>
    <row r="221" spans="2:27" ht="18" customHeight="1" x14ac:dyDescent="0.2">
      <c r="B221" s="20" t="s">
        <v>190</v>
      </c>
      <c r="C221" s="52"/>
      <c r="D221" s="52"/>
      <c r="E221" s="52"/>
      <c r="F221" s="52"/>
      <c r="G221" s="52"/>
      <c r="H221" s="52"/>
      <c r="I221" s="52"/>
      <c r="J221" s="52"/>
      <c r="K221" s="52"/>
      <c r="L221" s="52"/>
      <c r="M221" s="53"/>
      <c r="O221" s="3"/>
      <c r="P221" s="3"/>
      <c r="Q221" s="3"/>
      <c r="R221" s="3"/>
      <c r="S221" s="3"/>
      <c r="T221" s="3"/>
      <c r="U221" s="3"/>
      <c r="V221" s="3"/>
      <c r="W221" s="3"/>
      <c r="X221" s="3"/>
      <c r="Y221" s="3"/>
      <c r="Z221" s="3"/>
      <c r="AA221" s="4"/>
    </row>
    <row r="222" spans="2:27" ht="18" customHeight="1" x14ac:dyDescent="0.2">
      <c r="B222" s="52"/>
      <c r="C222" s="52"/>
      <c r="D222" s="52"/>
      <c r="E222" s="52"/>
      <c r="F222" s="52"/>
      <c r="G222" s="52"/>
      <c r="H222" s="52"/>
      <c r="I222" s="52"/>
      <c r="J222" s="52"/>
      <c r="K222" s="52"/>
      <c r="L222" s="52"/>
      <c r="M222" s="53"/>
      <c r="O222" s="3"/>
      <c r="P222" s="3"/>
      <c r="Q222" s="3"/>
      <c r="R222" s="3"/>
      <c r="S222" s="3"/>
      <c r="T222" s="3"/>
      <c r="U222" s="3"/>
      <c r="V222" s="3"/>
      <c r="W222" s="3"/>
      <c r="X222" s="3"/>
      <c r="Y222" s="3"/>
      <c r="Z222" s="3"/>
      <c r="AA222" s="4"/>
    </row>
    <row r="223" spans="2:27" ht="18" customHeight="1" x14ac:dyDescent="0.2">
      <c r="B223" s="20" t="s">
        <v>184</v>
      </c>
      <c r="C223" s="52"/>
      <c r="D223" s="52"/>
      <c r="E223" s="52"/>
      <c r="F223" s="52"/>
      <c r="G223" s="52"/>
      <c r="H223" s="52"/>
      <c r="I223" s="52"/>
      <c r="J223" s="52"/>
      <c r="K223" s="52"/>
      <c r="L223" s="52"/>
      <c r="M223" s="53"/>
      <c r="O223" s="3"/>
      <c r="P223" s="3"/>
      <c r="Q223" s="3"/>
      <c r="R223" s="3"/>
      <c r="S223" s="3"/>
      <c r="T223" s="3"/>
      <c r="U223" s="3"/>
      <c r="V223" s="3"/>
      <c r="W223" s="3"/>
      <c r="X223" s="3"/>
      <c r="Y223" s="3"/>
      <c r="Z223" s="3"/>
      <c r="AA223" s="4"/>
    </row>
    <row r="224" spans="2:27" ht="18" customHeight="1" x14ac:dyDescent="0.2">
      <c r="B224" s="52"/>
      <c r="C224" s="52"/>
      <c r="D224" s="52"/>
      <c r="E224" s="52"/>
      <c r="F224" s="52"/>
      <c r="G224" s="52"/>
      <c r="H224" s="52"/>
      <c r="I224" s="52"/>
      <c r="J224" s="52"/>
      <c r="K224" s="52"/>
      <c r="L224" s="52"/>
      <c r="M224" s="53"/>
      <c r="O224" s="3"/>
      <c r="P224" s="3"/>
      <c r="Q224" s="3"/>
      <c r="R224" s="3"/>
      <c r="S224" s="3"/>
      <c r="T224" s="3"/>
      <c r="U224" s="3"/>
      <c r="V224" s="3"/>
      <c r="W224" s="3"/>
      <c r="X224" s="3"/>
      <c r="Y224" s="3"/>
      <c r="Z224" s="3"/>
      <c r="AA224" s="4"/>
    </row>
    <row r="225" spans="2:27" ht="18" customHeight="1" x14ac:dyDescent="0.2">
      <c r="B225" s="20" t="s">
        <v>164</v>
      </c>
      <c r="C225" s="52"/>
      <c r="D225" s="52"/>
      <c r="E225" s="52"/>
      <c r="F225" s="52"/>
      <c r="G225" s="52"/>
      <c r="H225" s="52"/>
      <c r="I225" s="52"/>
      <c r="J225" s="52"/>
      <c r="K225" s="52"/>
      <c r="L225" s="52"/>
      <c r="M225" s="53"/>
      <c r="O225" s="3"/>
      <c r="P225" s="3"/>
      <c r="Q225" s="3"/>
      <c r="R225" s="3"/>
      <c r="S225" s="3"/>
      <c r="T225" s="3"/>
      <c r="U225" s="3"/>
      <c r="V225" s="3"/>
      <c r="W225" s="3"/>
      <c r="X225" s="3"/>
      <c r="Y225" s="3"/>
      <c r="Z225" s="3"/>
      <c r="AA225" s="4"/>
    </row>
    <row r="226" spans="2:27" ht="18" customHeight="1" x14ac:dyDescent="0.2">
      <c r="B226" s="20" t="s">
        <v>163</v>
      </c>
      <c r="C226" s="52"/>
      <c r="D226" s="52"/>
      <c r="E226" s="52"/>
      <c r="F226" s="52"/>
      <c r="G226" s="52"/>
      <c r="H226" s="52"/>
      <c r="I226" s="52"/>
      <c r="J226" s="52"/>
      <c r="K226" s="52"/>
      <c r="L226" s="52"/>
      <c r="M226" s="53"/>
      <c r="O226" s="3"/>
      <c r="P226" s="3"/>
      <c r="Q226" s="3"/>
      <c r="R226" s="3"/>
      <c r="S226" s="3"/>
      <c r="T226" s="3"/>
      <c r="U226" s="3"/>
      <c r="V226" s="3"/>
      <c r="W226" s="3"/>
      <c r="X226" s="3"/>
      <c r="Y226" s="3"/>
      <c r="Z226" s="3"/>
      <c r="AA226" s="4"/>
    </row>
    <row r="227" spans="2:27" ht="18" customHeight="1" x14ac:dyDescent="0.2">
      <c r="B227" s="20" t="s">
        <v>165</v>
      </c>
      <c r="C227" s="52"/>
      <c r="D227" s="52"/>
      <c r="E227" s="52"/>
      <c r="F227" s="52"/>
      <c r="G227" s="52"/>
      <c r="H227" s="52"/>
      <c r="I227" s="52"/>
      <c r="J227" s="52"/>
      <c r="K227" s="52"/>
      <c r="L227" s="52"/>
      <c r="M227" s="53"/>
      <c r="O227" s="3"/>
      <c r="P227" s="3"/>
      <c r="Q227" s="3"/>
      <c r="R227" s="3"/>
      <c r="S227" s="3"/>
      <c r="T227" s="3"/>
      <c r="U227" s="3"/>
      <c r="V227" s="3"/>
      <c r="W227" s="3"/>
      <c r="X227" s="3"/>
      <c r="Y227" s="3"/>
      <c r="Z227" s="3"/>
      <c r="AA227" s="4"/>
    </row>
    <row r="228" spans="2:27" ht="18" customHeight="1" x14ac:dyDescent="0.2">
      <c r="B228" s="52"/>
      <c r="C228" s="52"/>
      <c r="D228" s="52"/>
      <c r="E228" s="52"/>
      <c r="F228" s="52"/>
      <c r="G228" s="52"/>
      <c r="H228" s="52"/>
      <c r="I228" s="52"/>
      <c r="J228" s="52"/>
      <c r="K228" s="52"/>
      <c r="L228" s="52"/>
      <c r="M228" s="53"/>
      <c r="O228" s="3"/>
      <c r="P228" s="3"/>
      <c r="Q228" s="3"/>
      <c r="R228" s="3"/>
      <c r="S228" s="3"/>
      <c r="T228" s="3"/>
      <c r="U228" s="3"/>
      <c r="V228" s="3"/>
      <c r="W228" s="3"/>
      <c r="X228" s="3"/>
      <c r="Y228" s="3"/>
      <c r="Z228" s="3"/>
      <c r="AA228" s="4"/>
    </row>
    <row r="229" spans="2:27" ht="18" customHeight="1" x14ac:dyDescent="0.2">
      <c r="B229" s="123" t="s">
        <v>160</v>
      </c>
      <c r="C229" s="31"/>
      <c r="D229" s="31"/>
      <c r="E229" s="31"/>
      <c r="F229" s="31"/>
      <c r="G229" s="31"/>
      <c r="H229" s="31"/>
      <c r="I229" s="31"/>
      <c r="J229" s="31"/>
      <c r="K229" s="31"/>
      <c r="L229" s="31"/>
      <c r="M229" s="32"/>
      <c r="O229" s="3"/>
      <c r="P229" s="3"/>
      <c r="Q229" s="3"/>
      <c r="R229" s="3"/>
      <c r="S229" s="3"/>
      <c r="T229" s="3"/>
      <c r="U229" s="3"/>
      <c r="V229" s="3"/>
      <c r="W229" s="3"/>
      <c r="X229" s="3"/>
      <c r="Y229" s="3"/>
      <c r="Z229" s="3"/>
      <c r="AA229" s="4"/>
    </row>
    <row r="230" spans="2:27" ht="18" customHeight="1" x14ac:dyDescent="0.2">
      <c r="B230" s="22" t="s">
        <v>161</v>
      </c>
      <c r="C230" s="52"/>
      <c r="D230" s="52"/>
      <c r="E230" s="52"/>
      <c r="F230" s="52"/>
      <c r="G230" s="52"/>
      <c r="H230" s="52"/>
      <c r="I230" s="52"/>
      <c r="J230" s="52"/>
      <c r="K230" s="52"/>
      <c r="L230" s="52"/>
      <c r="M230" s="53"/>
      <c r="O230" s="3"/>
      <c r="P230" s="3"/>
      <c r="Q230" s="3"/>
      <c r="R230" s="3"/>
      <c r="S230" s="3"/>
      <c r="T230" s="3"/>
      <c r="U230" s="3"/>
      <c r="V230" s="3"/>
      <c r="W230" s="3"/>
      <c r="X230" s="3"/>
      <c r="Y230" s="3"/>
      <c r="Z230" s="3"/>
      <c r="AA230" s="4"/>
    </row>
    <row r="231" spans="2:27" ht="18" customHeight="1" x14ac:dyDescent="0.2">
      <c r="B231" s="22"/>
      <c r="C231" s="52"/>
      <c r="D231" s="52"/>
      <c r="E231" s="52"/>
      <c r="F231" s="52"/>
      <c r="G231" s="52"/>
      <c r="H231" s="52"/>
      <c r="I231" s="52"/>
      <c r="J231" s="52"/>
      <c r="K231" s="52"/>
      <c r="L231" s="52"/>
      <c r="M231" s="53"/>
      <c r="O231" s="3"/>
      <c r="P231" s="3"/>
      <c r="Q231" s="3"/>
      <c r="R231" s="3"/>
      <c r="S231" s="3"/>
      <c r="T231" s="3"/>
      <c r="U231" s="3"/>
      <c r="V231" s="3"/>
      <c r="W231" s="3"/>
      <c r="X231" s="3"/>
      <c r="Y231" s="3"/>
      <c r="Z231" s="3"/>
      <c r="AA231" s="4"/>
    </row>
    <row r="232" spans="2:27" ht="18" customHeight="1" x14ac:dyDescent="0.2">
      <c r="B232" s="22"/>
      <c r="C232" s="52"/>
      <c r="D232" s="52"/>
      <c r="E232" s="52"/>
      <c r="F232" s="52"/>
      <c r="G232" s="52"/>
      <c r="H232" s="52"/>
      <c r="I232" s="52"/>
      <c r="J232" s="52"/>
      <c r="K232" s="52"/>
      <c r="L232" s="52"/>
      <c r="M232" s="53"/>
      <c r="O232" s="3"/>
      <c r="P232" s="3"/>
      <c r="Q232" s="3"/>
      <c r="R232" s="3"/>
      <c r="S232" s="3"/>
      <c r="T232" s="3"/>
      <c r="U232" s="3"/>
      <c r="V232" s="3"/>
      <c r="W232" s="3"/>
      <c r="X232" s="3"/>
      <c r="Y232" s="3"/>
      <c r="Z232" s="3"/>
      <c r="AA232" s="4"/>
    </row>
    <row r="233" spans="2:27" ht="18" customHeight="1" x14ac:dyDescent="0.2">
      <c r="B233" s="142" t="s">
        <v>34</v>
      </c>
      <c r="C233" s="143"/>
      <c r="D233" s="143"/>
      <c r="E233" s="143"/>
      <c r="F233" s="143"/>
      <c r="G233" s="143"/>
      <c r="H233" s="143"/>
      <c r="I233" s="143"/>
      <c r="J233" s="143"/>
      <c r="K233" s="143"/>
      <c r="L233" s="143"/>
      <c r="M233" s="144"/>
      <c r="O233" s="3"/>
      <c r="P233" s="3"/>
      <c r="Q233" s="3"/>
      <c r="R233" s="3"/>
      <c r="S233" s="3"/>
      <c r="T233" s="3"/>
      <c r="U233" s="3"/>
      <c r="V233" s="3"/>
      <c r="W233" s="3"/>
      <c r="X233" s="3"/>
      <c r="Y233" s="3"/>
      <c r="Z233" s="3"/>
      <c r="AA233" s="4"/>
    </row>
    <row r="234" spans="2:27" ht="18" customHeight="1" x14ac:dyDescent="0.2">
      <c r="B234" s="22"/>
      <c r="C234" s="31"/>
      <c r="D234" s="31"/>
      <c r="E234" s="31"/>
      <c r="F234" s="31"/>
      <c r="G234" s="59"/>
      <c r="H234" s="31"/>
      <c r="I234" s="31"/>
      <c r="J234" s="31"/>
      <c r="K234" s="31"/>
      <c r="L234" s="31"/>
      <c r="M234" s="32"/>
      <c r="O234" s="3"/>
      <c r="P234" s="3"/>
      <c r="Q234" s="3"/>
      <c r="R234" s="3"/>
      <c r="S234" s="3"/>
      <c r="T234" s="3"/>
      <c r="U234" s="3"/>
      <c r="V234" s="3"/>
      <c r="W234" s="3"/>
      <c r="X234" s="3"/>
      <c r="Y234" s="3"/>
      <c r="Z234" s="3"/>
      <c r="AA234" s="4"/>
    </row>
    <row r="235" spans="2:27" ht="18" customHeight="1" x14ac:dyDescent="0.2">
      <c r="B235" s="22" t="s">
        <v>198</v>
      </c>
      <c r="C235" s="52"/>
      <c r="D235" s="52"/>
      <c r="E235" s="52"/>
      <c r="F235" s="52"/>
      <c r="G235" s="59"/>
      <c r="H235" s="52"/>
      <c r="I235" s="52"/>
      <c r="J235" s="52"/>
      <c r="K235" s="52"/>
      <c r="L235" s="52"/>
      <c r="M235" s="53"/>
      <c r="O235" s="3"/>
      <c r="P235" s="3"/>
      <c r="Q235" s="3"/>
      <c r="R235" s="3"/>
      <c r="S235" s="3"/>
      <c r="T235" s="3"/>
      <c r="U235" s="3"/>
      <c r="V235" s="3"/>
      <c r="W235" s="3"/>
      <c r="X235" s="3"/>
      <c r="Y235" s="3"/>
      <c r="Z235" s="3"/>
      <c r="AA235" s="4"/>
    </row>
    <row r="236" spans="2:27" ht="18" customHeight="1" x14ac:dyDescent="0.2">
      <c r="B236" s="22" t="s">
        <v>196</v>
      </c>
      <c r="C236" s="52"/>
      <c r="D236" s="52"/>
      <c r="E236" s="52"/>
      <c r="F236" s="52"/>
      <c r="G236" s="59"/>
      <c r="H236" s="52"/>
      <c r="I236" s="52"/>
      <c r="J236" s="52"/>
      <c r="K236" s="52"/>
      <c r="L236" s="52"/>
      <c r="M236" s="53"/>
      <c r="O236" s="3"/>
      <c r="P236" s="3"/>
      <c r="Q236" s="3"/>
      <c r="R236" s="3"/>
      <c r="S236" s="3"/>
      <c r="T236" s="3"/>
      <c r="U236" s="3"/>
      <c r="V236" s="3"/>
      <c r="W236" s="3"/>
      <c r="X236" s="3"/>
      <c r="Y236" s="3"/>
      <c r="Z236" s="3"/>
      <c r="AA236" s="4"/>
    </row>
    <row r="237" spans="2:27" ht="18" customHeight="1" x14ac:dyDescent="0.2">
      <c r="B237" s="22" t="s">
        <v>197</v>
      </c>
      <c r="C237" s="52"/>
      <c r="D237" s="52"/>
      <c r="E237" s="52"/>
      <c r="F237" s="52"/>
      <c r="G237" s="59"/>
      <c r="H237" s="52"/>
      <c r="I237" s="52"/>
      <c r="J237" s="52"/>
      <c r="K237" s="52"/>
      <c r="L237" s="52"/>
      <c r="M237" s="53"/>
      <c r="O237" s="3"/>
      <c r="P237" s="3"/>
      <c r="Q237" s="3"/>
      <c r="R237" s="3"/>
      <c r="S237" s="3"/>
      <c r="T237" s="3"/>
      <c r="U237" s="3"/>
      <c r="V237" s="3"/>
      <c r="W237" s="3"/>
      <c r="X237" s="3"/>
      <c r="Y237" s="3"/>
      <c r="Z237" s="3"/>
      <c r="AA237" s="4"/>
    </row>
    <row r="238" spans="2:27" ht="18" customHeight="1" x14ac:dyDescent="0.2">
      <c r="B238" s="22"/>
      <c r="C238" s="52"/>
      <c r="D238" s="52"/>
      <c r="E238" s="52"/>
      <c r="F238" s="52"/>
      <c r="G238" s="59"/>
      <c r="H238" s="52"/>
      <c r="I238" s="52"/>
      <c r="J238" s="52"/>
      <c r="K238" s="52"/>
      <c r="L238" s="52"/>
      <c r="M238" s="53"/>
      <c r="O238" s="3"/>
      <c r="P238" s="3"/>
      <c r="Q238" s="3"/>
      <c r="R238" s="3"/>
      <c r="S238" s="3"/>
      <c r="T238" s="3"/>
      <c r="U238" s="3"/>
      <c r="V238" s="3"/>
      <c r="W238" s="3"/>
      <c r="X238" s="3"/>
      <c r="Y238" s="3"/>
      <c r="Z238" s="3"/>
      <c r="AA238" s="4"/>
    </row>
    <row r="239" spans="2:27" ht="18" customHeight="1" x14ac:dyDescent="0.2">
      <c r="B239" s="22" t="s">
        <v>199</v>
      </c>
      <c r="C239" s="52"/>
      <c r="D239" s="52"/>
      <c r="E239" s="52"/>
      <c r="F239" s="52"/>
      <c r="G239" s="59"/>
      <c r="H239" s="52"/>
      <c r="I239" s="52"/>
      <c r="J239" s="52"/>
      <c r="K239" s="52"/>
      <c r="L239" s="52"/>
      <c r="M239" s="53"/>
      <c r="O239" s="3"/>
      <c r="P239" s="3"/>
      <c r="Q239" s="3"/>
      <c r="R239" s="3"/>
      <c r="S239" s="3"/>
      <c r="T239" s="3"/>
      <c r="U239" s="3"/>
      <c r="V239" s="3"/>
      <c r="W239" s="3"/>
      <c r="X239" s="3"/>
      <c r="Y239" s="3"/>
      <c r="Z239" s="3"/>
      <c r="AA239" s="4"/>
    </row>
    <row r="240" spans="2:27" ht="18" customHeight="1" x14ac:dyDescent="0.2">
      <c r="B240" s="22" t="s">
        <v>212</v>
      </c>
      <c r="C240" s="52"/>
      <c r="D240" s="52"/>
      <c r="E240" s="52"/>
      <c r="F240" s="52"/>
      <c r="G240" s="59"/>
      <c r="H240" s="52"/>
      <c r="I240" s="52"/>
      <c r="J240" s="52"/>
      <c r="K240" s="52"/>
      <c r="L240" s="52"/>
      <c r="M240" s="53"/>
      <c r="O240" s="3"/>
      <c r="P240" s="3"/>
      <c r="Q240" s="3"/>
      <c r="R240" s="3"/>
      <c r="S240" s="3"/>
      <c r="T240" s="3"/>
      <c r="U240" s="3"/>
      <c r="V240" s="3"/>
      <c r="W240" s="3"/>
      <c r="X240" s="3"/>
      <c r="Y240" s="3"/>
      <c r="Z240" s="3"/>
      <c r="AA240" s="4"/>
    </row>
    <row r="241" spans="2:27" ht="18" customHeight="1" x14ac:dyDescent="0.2">
      <c r="B241" s="22"/>
      <c r="C241" s="52"/>
      <c r="D241" s="52"/>
      <c r="E241" s="52"/>
      <c r="F241" s="52"/>
      <c r="G241" s="141"/>
      <c r="H241" s="20"/>
      <c r="I241" s="52"/>
      <c r="J241" s="52"/>
      <c r="K241" s="52"/>
      <c r="L241" s="52"/>
      <c r="M241" s="53"/>
      <c r="O241" s="3"/>
      <c r="P241" s="3"/>
      <c r="Q241" s="3"/>
      <c r="R241" s="3"/>
      <c r="S241" s="3"/>
      <c r="T241" s="3"/>
      <c r="U241" s="3"/>
      <c r="V241" s="3"/>
      <c r="W241" s="3"/>
      <c r="X241" s="3"/>
      <c r="Y241" s="3"/>
      <c r="Z241" s="3"/>
      <c r="AA241" s="4"/>
    </row>
    <row r="242" spans="2:27" ht="18" customHeight="1" x14ac:dyDescent="0.2">
      <c r="B242" s="22"/>
      <c r="C242" s="52"/>
      <c r="D242" s="52"/>
      <c r="E242" s="52"/>
      <c r="F242" s="52"/>
      <c r="G242" s="151" t="s">
        <v>213</v>
      </c>
      <c r="H242" s="52"/>
      <c r="I242" s="52"/>
      <c r="J242" s="52"/>
      <c r="K242" s="52"/>
      <c r="L242" s="52"/>
      <c r="M242" s="53"/>
      <c r="O242" s="3"/>
      <c r="P242" s="3"/>
      <c r="Q242" s="3"/>
      <c r="R242" s="3"/>
      <c r="S242" s="3"/>
      <c r="T242" s="3"/>
      <c r="U242" s="3"/>
      <c r="V242" s="3"/>
      <c r="W242" s="3"/>
      <c r="X242" s="3"/>
      <c r="Y242" s="3"/>
      <c r="Z242" s="3"/>
      <c r="AA242" s="4"/>
    </row>
    <row r="243" spans="2:27" ht="18" customHeight="1" x14ac:dyDescent="0.2">
      <c r="B243" s="22"/>
      <c r="C243" s="52"/>
      <c r="D243" s="52"/>
      <c r="E243" s="52"/>
      <c r="F243" s="52"/>
      <c r="G243" s="59"/>
      <c r="H243" s="52"/>
      <c r="I243" s="52"/>
      <c r="J243" s="52"/>
      <c r="K243" s="52"/>
      <c r="L243" s="52"/>
      <c r="M243" s="53"/>
      <c r="O243" s="3"/>
      <c r="P243" s="3"/>
      <c r="Q243" s="3"/>
      <c r="R243" s="3"/>
      <c r="S243" s="3"/>
      <c r="T243" s="3"/>
      <c r="U243" s="3"/>
      <c r="V243" s="3"/>
      <c r="W243" s="3"/>
      <c r="X243" s="3"/>
      <c r="Y243" s="3"/>
      <c r="Z243" s="3"/>
      <c r="AA243" s="4"/>
    </row>
    <row r="244" spans="2:27" ht="18" customHeight="1" x14ac:dyDescent="0.2">
      <c r="B244" s="22"/>
      <c r="C244" s="52"/>
      <c r="D244" s="52"/>
      <c r="E244" s="52"/>
      <c r="F244" s="52"/>
      <c r="G244" s="59"/>
      <c r="H244" s="52"/>
      <c r="I244" s="52"/>
      <c r="J244" s="52"/>
      <c r="K244" s="52"/>
      <c r="L244" s="52"/>
      <c r="M244" s="53"/>
      <c r="O244" s="3"/>
      <c r="P244" s="3"/>
      <c r="Q244" s="3"/>
      <c r="R244" s="3"/>
      <c r="S244" s="3"/>
      <c r="T244" s="3"/>
      <c r="U244" s="3"/>
      <c r="V244" s="3"/>
      <c r="W244" s="3"/>
      <c r="X244" s="3"/>
      <c r="Y244" s="3"/>
      <c r="Z244" s="3"/>
      <c r="AA244" s="4"/>
    </row>
    <row r="245" spans="2:27" ht="18" customHeight="1" x14ac:dyDescent="0.2">
      <c r="B245" s="22"/>
      <c r="C245" s="52"/>
      <c r="D245" s="52"/>
      <c r="E245" s="52"/>
      <c r="F245" s="52"/>
      <c r="G245" s="59"/>
      <c r="H245" s="52"/>
      <c r="I245" s="52"/>
      <c r="J245" s="52"/>
      <c r="K245" s="52"/>
      <c r="L245" s="52"/>
      <c r="M245" s="53"/>
      <c r="O245" s="3"/>
      <c r="P245" s="3"/>
      <c r="Q245" s="3"/>
      <c r="R245" s="3"/>
      <c r="S245" s="3"/>
      <c r="T245" s="3"/>
      <c r="U245" s="3"/>
      <c r="V245" s="3"/>
      <c r="W245" s="3"/>
      <c r="X245" s="3"/>
      <c r="Y245" s="3"/>
      <c r="Z245" s="3"/>
      <c r="AA245" s="4"/>
    </row>
    <row r="246" spans="2:27" ht="18" customHeight="1" x14ac:dyDescent="0.2">
      <c r="C246" s="52"/>
      <c r="D246" s="52"/>
      <c r="E246" s="52"/>
      <c r="F246" s="52"/>
      <c r="G246" s="59"/>
      <c r="H246" s="52"/>
      <c r="I246" s="52"/>
      <c r="J246" s="52"/>
      <c r="K246" s="52"/>
      <c r="L246" s="52"/>
      <c r="M246" s="53"/>
      <c r="O246" s="3"/>
      <c r="P246" s="3"/>
      <c r="Q246" s="3"/>
      <c r="R246" s="3"/>
      <c r="S246" s="3"/>
      <c r="T246" s="3"/>
      <c r="U246" s="3"/>
      <c r="V246" s="3"/>
      <c r="W246" s="3"/>
      <c r="X246" s="3"/>
      <c r="Y246" s="3"/>
      <c r="Z246" s="3"/>
      <c r="AA246" s="4"/>
    </row>
    <row r="247" spans="2:27" ht="18" customHeight="1" x14ac:dyDescent="0.2">
      <c r="C247" s="52"/>
      <c r="D247" s="52"/>
      <c r="E247" s="52"/>
      <c r="F247" s="52"/>
      <c r="G247" s="59"/>
      <c r="H247" s="52"/>
      <c r="I247" s="52"/>
      <c r="J247" s="52"/>
      <c r="K247" s="52"/>
      <c r="L247" s="52"/>
      <c r="M247" s="53"/>
      <c r="O247" s="3"/>
      <c r="P247" s="3"/>
      <c r="Q247" s="3"/>
      <c r="R247" s="3"/>
      <c r="S247" s="3"/>
      <c r="T247" s="3"/>
      <c r="U247" s="3"/>
      <c r="V247" s="3"/>
      <c r="W247" s="3"/>
      <c r="X247" s="3"/>
      <c r="Y247" s="3"/>
      <c r="Z247" s="3"/>
      <c r="AA247" s="4"/>
    </row>
    <row r="248" spans="2:27" ht="18" customHeight="1" x14ac:dyDescent="0.2">
      <c r="C248" s="52"/>
      <c r="D248" s="52"/>
      <c r="E248" s="52"/>
      <c r="F248" s="52"/>
      <c r="G248" s="59"/>
      <c r="H248" s="52"/>
      <c r="I248" s="52"/>
      <c r="J248" s="52"/>
      <c r="K248" s="52"/>
      <c r="L248" s="52"/>
      <c r="M248" s="53"/>
      <c r="O248" s="3"/>
      <c r="P248" s="3"/>
      <c r="Q248" s="3"/>
      <c r="R248" s="3"/>
      <c r="S248" s="3"/>
      <c r="T248" s="3"/>
      <c r="U248" s="3"/>
      <c r="V248" s="3"/>
      <c r="W248" s="3"/>
      <c r="X248" s="3"/>
      <c r="Y248" s="3"/>
      <c r="Z248" s="3"/>
      <c r="AA248" s="4"/>
    </row>
    <row r="249" spans="2:27" ht="18" customHeight="1" x14ac:dyDescent="0.2">
      <c r="C249" s="52"/>
      <c r="D249" s="52"/>
      <c r="E249" s="52"/>
      <c r="F249" s="52"/>
      <c r="G249" s="59"/>
      <c r="H249" s="52"/>
      <c r="I249" s="52"/>
      <c r="J249" s="52"/>
      <c r="K249" s="52"/>
      <c r="L249" s="52"/>
      <c r="M249" s="53"/>
      <c r="O249" s="3"/>
      <c r="P249" s="3"/>
      <c r="Q249" s="3"/>
      <c r="R249" s="3"/>
      <c r="S249" s="3"/>
      <c r="T249" s="3"/>
      <c r="U249" s="3"/>
      <c r="V249" s="3"/>
      <c r="W249" s="3"/>
      <c r="X249" s="3"/>
      <c r="Y249" s="3"/>
      <c r="Z249" s="3"/>
      <c r="AA249" s="4"/>
    </row>
    <row r="250" spans="2:27" ht="18" customHeight="1" x14ac:dyDescent="0.2">
      <c r="C250" s="52"/>
      <c r="D250" s="52"/>
      <c r="E250" s="52"/>
      <c r="F250" s="52"/>
      <c r="G250" s="59"/>
      <c r="H250" s="52"/>
      <c r="I250" s="52"/>
      <c r="J250" s="52"/>
      <c r="K250" s="52"/>
      <c r="L250" s="52"/>
      <c r="M250" s="53"/>
      <c r="O250" s="3"/>
      <c r="P250" s="3"/>
      <c r="Q250" s="3"/>
      <c r="R250" s="3"/>
      <c r="S250" s="3"/>
      <c r="T250" s="3"/>
      <c r="U250" s="3"/>
      <c r="V250" s="3"/>
      <c r="W250" s="3"/>
      <c r="X250" s="3"/>
      <c r="Y250" s="3"/>
      <c r="Z250" s="3"/>
      <c r="AA250" s="4"/>
    </row>
    <row r="251" spans="2:27" ht="18" customHeight="1" x14ac:dyDescent="0.2">
      <c r="B251" s="22"/>
      <c r="C251" s="52"/>
      <c r="D251" s="52"/>
      <c r="E251" s="52"/>
      <c r="F251" s="52"/>
      <c r="G251" s="59"/>
      <c r="H251" s="52"/>
      <c r="I251" s="52"/>
      <c r="J251" s="52"/>
      <c r="K251" s="52"/>
      <c r="L251" s="52"/>
      <c r="M251" s="53"/>
      <c r="O251" s="3"/>
      <c r="P251" s="3"/>
      <c r="Q251" s="3"/>
      <c r="R251" s="3"/>
      <c r="S251" s="3"/>
      <c r="T251" s="3"/>
      <c r="U251" s="3"/>
      <c r="V251" s="3"/>
      <c r="W251" s="3"/>
      <c r="X251" s="3"/>
      <c r="Y251" s="3"/>
      <c r="Z251" s="3"/>
      <c r="AA251" s="4"/>
    </row>
    <row r="252" spans="2:27" ht="18" customHeight="1" x14ac:dyDescent="0.2">
      <c r="C252" s="52"/>
      <c r="D252" s="52"/>
      <c r="E252" s="52"/>
      <c r="F252" s="52"/>
      <c r="G252" s="59"/>
      <c r="H252" s="52"/>
      <c r="I252" s="52"/>
      <c r="J252" s="52"/>
      <c r="K252" s="52"/>
      <c r="L252" s="52"/>
      <c r="M252" s="53"/>
      <c r="O252" s="3"/>
      <c r="P252" s="3"/>
      <c r="Q252" s="3"/>
      <c r="R252" s="3"/>
      <c r="S252" s="3"/>
      <c r="T252" s="3"/>
      <c r="U252" s="3"/>
      <c r="V252" s="3"/>
      <c r="W252" s="3"/>
      <c r="X252" s="3"/>
      <c r="Y252" s="3"/>
      <c r="Z252" s="3"/>
      <c r="AA252" s="4"/>
    </row>
    <row r="253" spans="2:27" ht="18" customHeight="1" x14ac:dyDescent="0.2">
      <c r="C253" s="52"/>
      <c r="D253" s="52"/>
      <c r="E253" s="52"/>
      <c r="F253" s="52"/>
      <c r="G253" s="59"/>
      <c r="H253" s="52"/>
      <c r="I253" s="52"/>
      <c r="J253" s="52"/>
      <c r="K253" s="52"/>
      <c r="L253" s="52"/>
      <c r="M253" s="53"/>
      <c r="O253" s="3"/>
      <c r="P253" s="3"/>
      <c r="Q253" s="3"/>
      <c r="R253" s="3"/>
      <c r="S253" s="3"/>
      <c r="T253" s="3"/>
      <c r="U253" s="3"/>
      <c r="V253" s="3"/>
      <c r="W253" s="3"/>
      <c r="X253" s="3"/>
      <c r="Y253" s="3"/>
      <c r="Z253" s="3"/>
      <c r="AA253" s="4"/>
    </row>
    <row r="254" spans="2:27" ht="18" customHeight="1" x14ac:dyDescent="0.2">
      <c r="B254" s="40" t="s">
        <v>200</v>
      </c>
      <c r="C254" s="52"/>
      <c r="D254" s="52"/>
      <c r="E254" s="52"/>
      <c r="F254" s="52"/>
      <c r="G254" s="59"/>
      <c r="H254" s="52"/>
      <c r="I254" s="52"/>
      <c r="J254" s="52"/>
      <c r="K254" s="52"/>
      <c r="L254" s="52"/>
      <c r="M254" s="53"/>
      <c r="O254" s="3"/>
      <c r="P254" s="3"/>
      <c r="Q254" s="3"/>
      <c r="R254" s="3"/>
      <c r="S254" s="3"/>
      <c r="T254" s="3"/>
      <c r="U254" s="3"/>
      <c r="V254" s="3"/>
      <c r="W254" s="3"/>
      <c r="X254" s="3"/>
      <c r="Y254" s="3"/>
      <c r="Z254" s="3"/>
      <c r="AA254" s="4"/>
    </row>
    <row r="255" spans="2:27" ht="18" customHeight="1" x14ac:dyDescent="0.2">
      <c r="B255" s="22"/>
      <c r="C255" s="52"/>
      <c r="D255" s="52"/>
      <c r="E255" s="52"/>
      <c r="F255" s="52"/>
      <c r="G255" s="59"/>
      <c r="H255" s="52"/>
      <c r="I255" s="52"/>
      <c r="J255" s="52"/>
      <c r="K255" s="52"/>
      <c r="L255" s="52"/>
      <c r="M255" s="53"/>
      <c r="O255" s="3"/>
      <c r="P255" s="3"/>
      <c r="Q255" s="3"/>
      <c r="R255" s="3"/>
      <c r="S255" s="3"/>
      <c r="T255" s="3"/>
      <c r="U255" s="3"/>
      <c r="V255" s="3"/>
      <c r="W255" s="3"/>
      <c r="X255" s="3"/>
      <c r="Y255" s="3"/>
      <c r="Z255" s="3"/>
      <c r="AA255" s="4"/>
    </row>
    <row r="256" spans="2:27" ht="18" customHeight="1" x14ac:dyDescent="0.2">
      <c r="B256" s="22" t="s">
        <v>201</v>
      </c>
      <c r="C256" s="52"/>
      <c r="D256" s="52"/>
      <c r="E256" s="52"/>
      <c r="F256" s="52"/>
      <c r="G256" s="59"/>
      <c r="H256" s="52"/>
      <c r="I256" s="52"/>
      <c r="J256" s="52"/>
      <c r="K256" s="52"/>
      <c r="L256" s="52"/>
      <c r="M256" s="53"/>
      <c r="O256" s="3"/>
      <c r="P256" s="3"/>
      <c r="Q256" s="3"/>
      <c r="R256" s="3"/>
      <c r="S256" s="3"/>
      <c r="T256" s="3"/>
      <c r="U256" s="3"/>
      <c r="V256" s="3"/>
      <c r="W256" s="3"/>
      <c r="X256" s="3"/>
      <c r="Y256" s="3"/>
      <c r="Z256" s="3"/>
      <c r="AA256" s="4"/>
    </row>
    <row r="257" spans="2:27" ht="18" customHeight="1" x14ac:dyDescent="0.2">
      <c r="B257" s="22" t="s">
        <v>202</v>
      </c>
      <c r="C257" s="52"/>
      <c r="D257" s="52"/>
      <c r="E257" s="52"/>
      <c r="F257" s="52"/>
      <c r="G257" s="59"/>
      <c r="H257" s="52"/>
      <c r="I257" s="52"/>
      <c r="J257" s="52"/>
      <c r="K257" s="52"/>
      <c r="L257" s="52"/>
      <c r="M257" s="53"/>
      <c r="O257" s="3"/>
      <c r="P257" s="3"/>
      <c r="Q257" s="3"/>
      <c r="R257" s="3"/>
      <c r="S257" s="3"/>
      <c r="T257" s="3"/>
      <c r="U257" s="3"/>
      <c r="V257" s="3"/>
      <c r="W257" s="3"/>
      <c r="X257" s="3"/>
      <c r="Y257" s="3"/>
      <c r="Z257" s="3"/>
      <c r="AA257" s="4"/>
    </row>
    <row r="258" spans="2:27" ht="18" customHeight="1" x14ac:dyDescent="0.2">
      <c r="B258" s="22" t="s">
        <v>203</v>
      </c>
      <c r="C258" s="52"/>
      <c r="D258" s="52"/>
      <c r="E258" s="52"/>
      <c r="F258" s="52"/>
      <c r="G258" s="59"/>
      <c r="H258" s="52"/>
      <c r="I258" s="52"/>
      <c r="J258" s="52"/>
      <c r="K258" s="52"/>
      <c r="L258" s="52"/>
      <c r="M258" s="53"/>
      <c r="O258" s="3"/>
      <c r="P258" s="3"/>
      <c r="Q258" s="3"/>
      <c r="R258" s="3"/>
      <c r="S258" s="3"/>
      <c r="T258" s="3"/>
      <c r="U258" s="3"/>
      <c r="V258" s="3"/>
      <c r="W258" s="3"/>
      <c r="X258" s="3"/>
      <c r="Y258" s="3"/>
      <c r="Z258" s="3"/>
      <c r="AA258" s="4"/>
    </row>
    <row r="259" spans="2:27" ht="18" customHeight="1" x14ac:dyDescent="0.2">
      <c r="B259" s="22" t="s">
        <v>204</v>
      </c>
      <c r="C259" s="52"/>
      <c r="D259" s="52"/>
      <c r="E259" s="52"/>
      <c r="F259" s="52"/>
      <c r="G259" s="59"/>
      <c r="H259" s="52"/>
      <c r="I259" s="52"/>
      <c r="J259" s="52"/>
      <c r="K259" s="52"/>
      <c r="L259" s="52"/>
      <c r="M259" s="53"/>
      <c r="O259" s="3"/>
      <c r="P259" s="3"/>
      <c r="Q259" s="3"/>
      <c r="R259" s="3"/>
      <c r="S259" s="3"/>
      <c r="T259" s="3"/>
      <c r="U259" s="3"/>
      <c r="V259" s="3"/>
      <c r="W259" s="3"/>
      <c r="X259" s="3"/>
      <c r="Y259" s="3"/>
      <c r="Z259" s="3"/>
      <c r="AA259" s="4"/>
    </row>
    <row r="260" spans="2:27" ht="18" customHeight="1" x14ac:dyDescent="0.2">
      <c r="B260" s="22"/>
      <c r="C260" s="52"/>
      <c r="D260" s="52"/>
      <c r="E260" s="52"/>
      <c r="F260" s="52"/>
      <c r="G260" s="141"/>
      <c r="H260" s="20"/>
      <c r="I260" s="52"/>
      <c r="J260" s="52"/>
      <c r="K260" s="52"/>
      <c r="L260" s="52"/>
      <c r="M260" s="53"/>
      <c r="O260" s="3"/>
      <c r="P260" s="3"/>
      <c r="Q260" s="3"/>
      <c r="R260" s="3"/>
      <c r="S260" s="3"/>
      <c r="T260" s="3"/>
      <c r="U260" s="3"/>
      <c r="V260" s="3"/>
      <c r="W260" s="3"/>
      <c r="X260" s="3"/>
      <c r="Y260" s="3"/>
      <c r="Z260" s="3"/>
      <c r="AA260" s="4"/>
    </row>
    <row r="261" spans="2:27" ht="18" customHeight="1" x14ac:dyDescent="0.2">
      <c r="B261" s="22" t="s">
        <v>207</v>
      </c>
      <c r="C261" s="52"/>
      <c r="D261" s="52"/>
      <c r="E261" s="52"/>
      <c r="F261" s="52"/>
      <c r="G261" s="59"/>
      <c r="H261" s="52"/>
      <c r="I261" s="52"/>
      <c r="J261" s="52"/>
      <c r="K261" s="52"/>
      <c r="L261" s="52"/>
      <c r="M261" s="53"/>
      <c r="O261" s="3"/>
      <c r="P261" s="3"/>
      <c r="Q261" s="3"/>
      <c r="R261" s="3"/>
      <c r="S261" s="3"/>
      <c r="T261" s="3"/>
      <c r="U261" s="3"/>
      <c r="V261" s="3"/>
      <c r="W261" s="3"/>
      <c r="X261" s="3"/>
      <c r="Y261" s="3"/>
      <c r="Z261" s="3"/>
      <c r="AA261" s="4"/>
    </row>
    <row r="262" spans="2:27" ht="18" customHeight="1" x14ac:dyDescent="0.2">
      <c r="B262" s="40" t="s">
        <v>205</v>
      </c>
      <c r="C262" s="52"/>
      <c r="D262" s="52"/>
      <c r="E262" s="52"/>
      <c r="F262" s="52"/>
      <c r="G262" s="141"/>
      <c r="H262" s="52"/>
      <c r="I262" s="52"/>
      <c r="J262" s="52"/>
      <c r="K262" s="52"/>
      <c r="L262" s="52"/>
      <c r="M262" s="53"/>
      <c r="O262" s="3"/>
      <c r="P262" s="3"/>
      <c r="Q262" s="3"/>
      <c r="R262" s="3"/>
      <c r="S262" s="3"/>
      <c r="T262" s="3"/>
      <c r="U262" s="3"/>
      <c r="V262" s="3"/>
      <c r="W262" s="3"/>
      <c r="X262" s="3"/>
      <c r="Y262" s="3"/>
      <c r="Z262" s="3"/>
      <c r="AA262" s="4"/>
    </row>
    <row r="263" spans="2:27" ht="18" customHeight="1" x14ac:dyDescent="0.2">
      <c r="B263" s="40" t="s">
        <v>206</v>
      </c>
      <c r="C263" s="52"/>
      <c r="D263" s="52"/>
      <c r="E263" s="52"/>
      <c r="F263" s="52"/>
      <c r="G263" s="59"/>
      <c r="H263" s="52"/>
      <c r="I263" s="52"/>
      <c r="J263" s="52"/>
      <c r="K263" s="52"/>
      <c r="L263" s="52"/>
      <c r="M263" s="53"/>
      <c r="O263" s="3"/>
      <c r="P263" s="3"/>
      <c r="Q263" s="3"/>
      <c r="R263" s="3"/>
      <c r="S263" s="3"/>
      <c r="T263" s="3"/>
      <c r="U263" s="3"/>
      <c r="V263" s="3"/>
      <c r="W263" s="3"/>
      <c r="X263" s="3"/>
      <c r="Y263" s="3"/>
      <c r="Z263" s="3"/>
      <c r="AA263" s="4"/>
    </row>
    <row r="264" spans="2:27" ht="18" customHeight="1" x14ac:dyDescent="0.2">
      <c r="B264" s="22"/>
      <c r="C264" s="52"/>
      <c r="D264" s="52"/>
      <c r="E264" s="52"/>
      <c r="F264" s="52"/>
      <c r="G264" s="141"/>
      <c r="H264" s="52"/>
      <c r="I264" s="52"/>
      <c r="J264" s="52"/>
      <c r="K264" s="52"/>
      <c r="L264" s="52"/>
      <c r="M264" s="53"/>
      <c r="O264" s="3"/>
      <c r="P264" s="3"/>
      <c r="Q264" s="3"/>
      <c r="R264" s="3"/>
      <c r="S264" s="3"/>
      <c r="T264" s="3"/>
      <c r="U264" s="3"/>
      <c r="V264" s="3"/>
      <c r="W264" s="3"/>
      <c r="X264" s="3"/>
      <c r="Y264" s="3"/>
      <c r="Z264" s="3"/>
      <c r="AA264" s="4"/>
    </row>
    <row r="265" spans="2:27" ht="18" customHeight="1" x14ac:dyDescent="0.2">
      <c r="B265" s="22"/>
      <c r="C265" s="52"/>
      <c r="D265" s="52"/>
      <c r="E265" s="52"/>
      <c r="F265" s="52"/>
      <c r="G265" s="151" t="s">
        <v>214</v>
      </c>
      <c r="H265" s="52"/>
      <c r="I265" s="52"/>
      <c r="J265" s="52"/>
      <c r="K265" s="52"/>
      <c r="L265" s="52"/>
      <c r="M265" s="53"/>
      <c r="O265" s="3"/>
      <c r="P265" s="3"/>
      <c r="Q265" s="3"/>
      <c r="R265" s="3"/>
      <c r="S265" s="3"/>
      <c r="T265" s="3"/>
      <c r="U265" s="3"/>
      <c r="V265" s="3"/>
      <c r="W265" s="3"/>
      <c r="X265" s="3"/>
      <c r="Y265" s="3"/>
      <c r="Z265" s="3"/>
      <c r="AA265" s="4"/>
    </row>
    <row r="266" spans="2:27" ht="18" customHeight="1" x14ac:dyDescent="0.2">
      <c r="B266" s="22"/>
      <c r="C266" s="52"/>
      <c r="D266" s="52"/>
      <c r="E266" s="52"/>
      <c r="F266" s="52"/>
      <c r="G266" s="59"/>
      <c r="H266" s="52"/>
      <c r="I266" s="52"/>
      <c r="J266" s="52"/>
      <c r="K266" s="52"/>
      <c r="L266" s="52"/>
      <c r="M266" s="53"/>
      <c r="O266" s="3"/>
      <c r="P266" s="3"/>
      <c r="Q266" s="3"/>
      <c r="R266" s="3"/>
      <c r="S266" s="3"/>
      <c r="T266" s="3"/>
      <c r="U266" s="3"/>
      <c r="V266" s="3"/>
      <c r="W266" s="3"/>
      <c r="X266" s="3"/>
      <c r="Y266" s="3"/>
      <c r="Z266" s="3"/>
      <c r="AA266" s="4"/>
    </row>
    <row r="267" spans="2:27" ht="18" customHeight="1" x14ac:dyDescent="0.2">
      <c r="B267" s="22"/>
      <c r="C267" s="52"/>
      <c r="D267" s="52"/>
      <c r="E267" s="52"/>
      <c r="F267" s="52"/>
      <c r="G267" s="52"/>
      <c r="H267" s="52"/>
      <c r="I267" s="52"/>
      <c r="J267" s="52"/>
      <c r="K267" s="52"/>
      <c r="L267" s="52"/>
      <c r="M267" s="53"/>
      <c r="O267" s="3"/>
      <c r="P267" s="3"/>
      <c r="Q267" s="3"/>
      <c r="R267" s="3"/>
      <c r="S267" s="3"/>
      <c r="T267" s="3"/>
      <c r="U267" s="3"/>
      <c r="V267" s="3"/>
      <c r="W267" s="3"/>
      <c r="X267" s="3"/>
      <c r="Y267" s="3"/>
      <c r="Z267" s="3"/>
      <c r="AA267" s="4"/>
    </row>
    <row r="268" spans="2:27" ht="18" customHeight="1" x14ac:dyDescent="0.2">
      <c r="B268" s="22"/>
      <c r="C268" s="52"/>
      <c r="D268" s="52"/>
      <c r="E268" s="52"/>
      <c r="F268" s="52"/>
      <c r="G268" s="52"/>
      <c r="H268" s="52"/>
      <c r="I268" s="52"/>
      <c r="J268" s="52"/>
      <c r="K268" s="52"/>
      <c r="L268" s="52"/>
      <c r="M268" s="53"/>
      <c r="O268" s="3"/>
      <c r="P268" s="3"/>
      <c r="Q268" s="3"/>
      <c r="R268" s="3"/>
      <c r="S268" s="3"/>
      <c r="T268" s="3"/>
      <c r="U268" s="3"/>
      <c r="V268" s="3"/>
      <c r="W268" s="3"/>
      <c r="X268" s="3"/>
      <c r="Y268" s="3"/>
      <c r="Z268" s="3"/>
      <c r="AA268" s="4"/>
    </row>
    <row r="269" spans="2:27" ht="18" customHeight="1" x14ac:dyDescent="0.2">
      <c r="B269" s="22"/>
      <c r="C269" s="52"/>
      <c r="D269" s="52"/>
      <c r="E269" s="52"/>
      <c r="F269" s="52"/>
      <c r="G269" s="52"/>
      <c r="H269" s="52"/>
      <c r="I269" s="52"/>
      <c r="J269" s="52"/>
      <c r="K269" s="52"/>
      <c r="L269" s="52"/>
      <c r="M269" s="53"/>
      <c r="O269" s="3"/>
      <c r="P269" s="3"/>
      <c r="Q269" s="3"/>
      <c r="R269" s="3"/>
      <c r="S269" s="3"/>
      <c r="T269" s="3"/>
      <c r="U269" s="3"/>
      <c r="V269" s="3"/>
      <c r="W269" s="3"/>
      <c r="X269" s="3"/>
      <c r="Y269" s="3"/>
      <c r="Z269" s="3"/>
      <c r="AA269" s="3"/>
    </row>
    <row r="270" spans="2:27" ht="18" customHeight="1" x14ac:dyDescent="0.2">
      <c r="B270" s="22"/>
      <c r="C270" s="52"/>
      <c r="D270" s="52"/>
      <c r="E270" s="52"/>
      <c r="F270" s="52"/>
      <c r="G270" s="52"/>
      <c r="H270" s="52"/>
      <c r="I270" s="52"/>
      <c r="J270" s="52"/>
      <c r="K270" s="52"/>
      <c r="L270" s="52"/>
      <c r="M270" s="53"/>
      <c r="O270" s="3"/>
      <c r="P270" s="3"/>
      <c r="Q270" s="3"/>
      <c r="R270" s="3"/>
      <c r="S270" s="3"/>
      <c r="T270" s="3"/>
      <c r="U270" s="3"/>
      <c r="V270" s="3"/>
      <c r="W270" s="3"/>
      <c r="X270" s="3"/>
      <c r="Y270" s="3"/>
      <c r="Z270" s="3"/>
      <c r="AA270" s="3"/>
    </row>
    <row r="271" spans="2:27" ht="18" customHeight="1" x14ac:dyDescent="0.2">
      <c r="B271" s="22"/>
      <c r="C271" s="52"/>
      <c r="D271" s="52"/>
      <c r="E271" s="52"/>
      <c r="F271" s="52"/>
      <c r="G271" s="52"/>
      <c r="H271" s="52"/>
      <c r="I271" s="52"/>
      <c r="J271" s="52"/>
      <c r="K271" s="52"/>
      <c r="L271" s="52"/>
      <c r="M271" s="53"/>
      <c r="O271" s="3"/>
      <c r="P271" s="3"/>
      <c r="Q271" s="3"/>
      <c r="R271" s="3"/>
      <c r="S271" s="3"/>
      <c r="T271" s="3"/>
      <c r="U271" s="3"/>
      <c r="V271" s="3"/>
      <c r="W271" s="3"/>
      <c r="X271" s="3"/>
      <c r="Y271" s="3"/>
      <c r="Z271" s="3"/>
      <c r="AA271" s="3"/>
    </row>
    <row r="272" spans="2:27" ht="18" customHeight="1" x14ac:dyDescent="0.2">
      <c r="B272" s="22"/>
      <c r="C272" s="52"/>
      <c r="D272" s="52"/>
      <c r="E272" s="52"/>
      <c r="F272" s="52"/>
      <c r="G272" s="52"/>
      <c r="H272" s="52"/>
      <c r="I272" s="52"/>
      <c r="J272" s="52"/>
      <c r="K272" s="52"/>
      <c r="L272" s="52"/>
      <c r="M272" s="53"/>
      <c r="O272" s="3"/>
      <c r="P272" s="3"/>
      <c r="Q272" s="3"/>
      <c r="R272" s="3"/>
      <c r="S272" s="3"/>
      <c r="T272" s="3"/>
      <c r="U272" s="3"/>
      <c r="V272" s="3"/>
      <c r="W272" s="3"/>
      <c r="X272" s="3"/>
      <c r="Y272" s="3"/>
      <c r="Z272" s="3"/>
      <c r="AA272" s="3"/>
    </row>
    <row r="273" spans="2:27" ht="18" customHeight="1" x14ac:dyDescent="0.2">
      <c r="B273" s="22"/>
      <c r="C273" s="52"/>
      <c r="D273" s="52"/>
      <c r="E273" s="52"/>
      <c r="F273" s="52"/>
      <c r="G273" s="52"/>
      <c r="H273" s="52"/>
      <c r="I273" s="52"/>
      <c r="J273" s="52"/>
      <c r="K273" s="52"/>
      <c r="L273" s="52"/>
      <c r="M273" s="53"/>
      <c r="O273" s="3"/>
      <c r="P273" s="3"/>
      <c r="Q273" s="3"/>
      <c r="R273" s="3"/>
      <c r="S273" s="3"/>
      <c r="T273" s="3"/>
      <c r="U273" s="3"/>
      <c r="V273" s="3"/>
      <c r="W273" s="3"/>
      <c r="X273" s="3"/>
      <c r="Y273" s="3"/>
      <c r="Z273" s="3"/>
      <c r="AA273" s="3"/>
    </row>
    <row r="274" spans="2:27" ht="18" customHeight="1" x14ac:dyDescent="0.2">
      <c r="B274" s="22"/>
      <c r="C274" s="52"/>
      <c r="D274" s="52"/>
      <c r="E274" s="52"/>
      <c r="F274" s="52"/>
      <c r="G274" s="52"/>
      <c r="H274" s="52"/>
      <c r="I274" s="52"/>
      <c r="J274" s="52"/>
      <c r="K274" s="52"/>
      <c r="L274" s="52"/>
      <c r="M274" s="53"/>
      <c r="O274" s="3"/>
      <c r="P274" s="3"/>
      <c r="Q274" s="3"/>
      <c r="R274" s="3"/>
      <c r="S274" s="3"/>
      <c r="T274" s="3"/>
      <c r="U274" s="3"/>
      <c r="V274" s="3"/>
      <c r="W274" s="3"/>
      <c r="X274" s="3"/>
      <c r="Y274" s="3"/>
      <c r="Z274" s="3"/>
      <c r="AA274" s="3"/>
    </row>
    <row r="275" spans="2:27" ht="18" customHeight="1" x14ac:dyDescent="0.2">
      <c r="B275" s="22"/>
      <c r="C275" s="52"/>
      <c r="D275" s="52"/>
      <c r="E275" s="52"/>
      <c r="F275" s="52"/>
      <c r="G275" s="52"/>
      <c r="H275" s="52"/>
      <c r="I275" s="52"/>
      <c r="J275" s="52"/>
      <c r="K275" s="52"/>
      <c r="L275" s="52"/>
      <c r="M275" s="53"/>
      <c r="O275" s="3"/>
      <c r="P275" s="3"/>
      <c r="Q275" s="3"/>
      <c r="R275" s="3"/>
      <c r="S275" s="3"/>
      <c r="T275" s="3"/>
      <c r="U275" s="3"/>
      <c r="V275" s="3"/>
      <c r="W275" s="3"/>
      <c r="X275" s="3"/>
      <c r="Y275" s="3"/>
      <c r="Z275" s="3"/>
      <c r="AA275" s="3"/>
    </row>
    <row r="276" spans="2:27" ht="18" customHeight="1" x14ac:dyDescent="0.2">
      <c r="B276" s="22"/>
      <c r="C276" s="52"/>
      <c r="D276" s="52"/>
      <c r="E276" s="52"/>
      <c r="F276" s="52"/>
      <c r="G276" s="52"/>
      <c r="H276" s="52"/>
      <c r="I276" s="52"/>
      <c r="J276" s="52"/>
      <c r="K276" s="52"/>
      <c r="L276" s="52"/>
      <c r="M276" s="53"/>
      <c r="O276" s="3"/>
      <c r="P276" s="3"/>
      <c r="Q276" s="3"/>
      <c r="R276" s="3"/>
      <c r="S276" s="3"/>
      <c r="T276" s="3"/>
      <c r="U276" s="3"/>
      <c r="V276" s="3"/>
      <c r="W276" s="3"/>
      <c r="X276" s="3"/>
      <c r="Y276" s="3"/>
      <c r="Z276" s="3"/>
      <c r="AA276" s="3"/>
    </row>
    <row r="277" spans="2:27" ht="18" customHeight="1" x14ac:dyDescent="0.2">
      <c r="B277" s="22"/>
      <c r="C277" s="52"/>
      <c r="D277" s="52"/>
      <c r="E277" s="52"/>
      <c r="F277" s="52"/>
      <c r="G277" s="52"/>
      <c r="H277" s="52"/>
      <c r="I277" s="52"/>
      <c r="J277" s="52"/>
      <c r="K277" s="52"/>
      <c r="L277" s="52"/>
      <c r="M277" s="53"/>
      <c r="O277" s="3"/>
      <c r="P277" s="3"/>
      <c r="Q277" s="3"/>
      <c r="R277" s="3"/>
      <c r="S277" s="3"/>
      <c r="T277" s="3"/>
      <c r="U277" s="3"/>
      <c r="V277" s="3"/>
      <c r="W277" s="3"/>
      <c r="X277" s="3"/>
      <c r="Y277" s="3"/>
      <c r="Z277" s="3"/>
      <c r="AA277" s="3"/>
    </row>
    <row r="278" spans="2:27" ht="18" customHeight="1" x14ac:dyDescent="0.2">
      <c r="B278" s="9"/>
      <c r="C278" s="10"/>
      <c r="D278" s="10"/>
      <c r="E278" s="10"/>
      <c r="F278" s="10"/>
      <c r="G278" s="10"/>
      <c r="H278" s="10"/>
      <c r="I278" s="10"/>
      <c r="J278" s="10"/>
      <c r="K278" s="10"/>
      <c r="L278" s="10"/>
      <c r="M278" s="11"/>
    </row>
    <row r="282" spans="2:27" x14ac:dyDescent="0.2">
      <c r="E282" s="23"/>
    </row>
  </sheetData>
  <mergeCells count="18">
    <mergeCell ref="B5:M5"/>
    <mergeCell ref="B110:M110"/>
    <mergeCell ref="B83:M83"/>
    <mergeCell ref="B35:M35"/>
    <mergeCell ref="B24:M24"/>
    <mergeCell ref="B10:M10"/>
    <mergeCell ref="B19:M19"/>
    <mergeCell ref="B43:M43"/>
    <mergeCell ref="B56:M56"/>
    <mergeCell ref="B59:M59"/>
    <mergeCell ref="B64:M64"/>
    <mergeCell ref="B68:M68"/>
    <mergeCell ref="B73:M73"/>
    <mergeCell ref="B76:M76"/>
    <mergeCell ref="B208:M208"/>
    <mergeCell ref="B233:M233"/>
    <mergeCell ref="B199:M199"/>
    <mergeCell ref="B139:M139"/>
  </mergeCells>
  <phoneticPr fontId="3" type="noConversion"/>
  <conditionalFormatting sqref="G42">
    <cfRule type="cellIs" dxfId="1" priority="5" operator="lessThan">
      <formula>0</formula>
    </cfRule>
    <cfRule type="cellIs" dxfId="0" priority="6" operator="greaterThan">
      <formula>0</formula>
    </cfRule>
  </conditionalFormatting>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C21" sqref="C21"/>
    </sheetView>
  </sheetViews>
  <sheetFormatPr baseColWidth="10" defaultRowHeight="15" x14ac:dyDescent="0.2"/>
  <sheetData>
    <row r="1" spans="1:1" x14ac:dyDescent="0.2">
      <c r="A1" s="22"/>
    </row>
    <row r="2" spans="1:1" x14ac:dyDescent="0.2">
      <c r="A2" s="22"/>
    </row>
    <row r="3" spans="1:1" x14ac:dyDescent="0.2">
      <c r="A3" s="22"/>
    </row>
    <row r="4" spans="1:1" x14ac:dyDescent="0.2">
      <c r="A4" s="22"/>
    </row>
    <row r="5" spans="1:1" x14ac:dyDescent="0.2">
      <c r="A5" s="22"/>
    </row>
    <row r="6" spans="1:1" x14ac:dyDescent="0.2">
      <c r="A6" s="22"/>
    </row>
    <row r="7" spans="1:1" x14ac:dyDescent="0.2">
      <c r="A7" s="22"/>
    </row>
    <row r="8" spans="1:1" x14ac:dyDescent="0.2">
      <c r="A8" s="22"/>
    </row>
    <row r="9" spans="1:1" x14ac:dyDescent="0.2">
      <c r="A9" s="22"/>
    </row>
    <row r="10" spans="1:1" x14ac:dyDescent="0.2">
      <c r="A10" s="22"/>
    </row>
    <row r="11" spans="1:1" x14ac:dyDescent="0.2">
      <c r="A11" s="22"/>
    </row>
    <row r="12" spans="1:1" x14ac:dyDescent="0.2">
      <c r="A12" s="139"/>
    </row>
    <row r="13" spans="1:1" x14ac:dyDescent="0.2">
      <c r="A13" s="22"/>
    </row>
    <row r="14" spans="1:1" x14ac:dyDescent="0.2">
      <c r="A14" s="139" t="s">
        <v>185</v>
      </c>
    </row>
    <row r="15" spans="1:1" x14ac:dyDescent="0.2">
      <c r="A15" s="22" t="s">
        <v>186</v>
      </c>
    </row>
    <row r="16" spans="1:1" x14ac:dyDescent="0.2">
      <c r="A16" s="22" t="s">
        <v>187</v>
      </c>
    </row>
    <row r="17" spans="1:1" x14ac:dyDescent="0.2">
      <c r="A17" s="22" t="s">
        <v>188</v>
      </c>
    </row>
    <row r="18" spans="1:1" x14ac:dyDescent="0.2">
      <c r="A18" s="22" t="s">
        <v>189</v>
      </c>
    </row>
    <row r="19" spans="1:1" x14ac:dyDescent="0.2">
      <c r="A19" s="22"/>
    </row>
    <row r="20" spans="1:1" x14ac:dyDescent="0.2">
      <c r="A20" s="22"/>
    </row>
    <row r="21" spans="1:1" x14ac:dyDescent="0.2">
      <c r="A21" s="22"/>
    </row>
    <row r="22" spans="1:1" x14ac:dyDescent="0.2">
      <c r="A22" s="22"/>
    </row>
    <row r="23" spans="1:1" x14ac:dyDescent="0.2">
      <c r="A23" s="22"/>
    </row>
    <row r="24" spans="1:1" x14ac:dyDescent="0.2">
      <c r="A24" s="40"/>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zoomScale="109" workbookViewId="0">
      <selection activeCell="I28" sqref="I28"/>
    </sheetView>
  </sheetViews>
  <sheetFormatPr baseColWidth="10" defaultRowHeight="15" x14ac:dyDescent="0.2"/>
  <cols>
    <col min="1" max="1" width="12.5" bestFit="1" customWidth="1"/>
  </cols>
  <sheetData>
    <row r="1" spans="1:14" x14ac:dyDescent="0.2">
      <c r="B1">
        <v>2004</v>
      </c>
      <c r="C1">
        <v>2005</v>
      </c>
      <c r="D1">
        <v>2006</v>
      </c>
      <c r="E1">
        <v>2007</v>
      </c>
      <c r="F1">
        <v>2008</v>
      </c>
      <c r="G1">
        <v>2009</v>
      </c>
      <c r="H1">
        <v>2010</v>
      </c>
      <c r="I1">
        <v>2011</v>
      </c>
      <c r="J1">
        <v>2012</v>
      </c>
      <c r="K1">
        <v>2013</v>
      </c>
      <c r="L1">
        <v>2014</v>
      </c>
      <c r="M1">
        <v>2015</v>
      </c>
      <c r="N1">
        <v>2016</v>
      </c>
    </row>
    <row r="2" spans="1:14" x14ac:dyDescent="0.2">
      <c r="A2" t="s">
        <v>191</v>
      </c>
      <c r="B2" s="140">
        <v>12274.928</v>
      </c>
      <c r="C2" s="140">
        <v>13093.726000000001</v>
      </c>
      <c r="D2" s="140">
        <v>13855.888000000001</v>
      </c>
      <c r="E2" s="140">
        <v>14477.635</v>
      </c>
      <c r="F2" s="140">
        <v>14718.582</v>
      </c>
      <c r="G2" s="140">
        <v>14418.739</v>
      </c>
      <c r="H2" s="140">
        <v>14964.371999999999</v>
      </c>
      <c r="I2" s="140">
        <v>15517.925999999999</v>
      </c>
      <c r="J2" s="140">
        <v>16155.254999999999</v>
      </c>
      <c r="K2" s="140">
        <v>16691.517</v>
      </c>
      <c r="L2" s="140">
        <v>17393.102999999999</v>
      </c>
      <c r="M2" s="140">
        <v>18120.714</v>
      </c>
      <c r="N2" s="140">
        <v>18624.474999999999</v>
      </c>
    </row>
    <row r="3" spans="1:14" x14ac:dyDescent="0.2">
      <c r="A3" t="s">
        <v>192</v>
      </c>
      <c r="B3" s="140">
        <v>50.67</v>
      </c>
      <c r="C3" s="140">
        <v>55.37</v>
      </c>
      <c r="D3" s="140">
        <v>60.17</v>
      </c>
      <c r="E3" s="140">
        <v>63.66</v>
      </c>
      <c r="F3" s="140">
        <v>62.96</v>
      </c>
      <c r="G3" s="140">
        <v>60.76</v>
      </c>
      <c r="H3" s="140">
        <v>61.1</v>
      </c>
      <c r="I3" s="140">
        <v>62.76</v>
      </c>
      <c r="J3" s="140">
        <v>65.239999999999995</v>
      </c>
      <c r="K3" s="140">
        <v>66.3</v>
      </c>
      <c r="L3" s="140">
        <v>68.7</v>
      </c>
      <c r="M3" s="140">
        <v>71.099999999999994</v>
      </c>
      <c r="N3" s="140">
        <v>73.099999999999994</v>
      </c>
    </row>
    <row r="4" spans="1:14" x14ac:dyDescent="0.2">
      <c r="A4" t="s">
        <v>195</v>
      </c>
      <c r="B4" s="64">
        <f t="shared" ref="B4:N4" si="0">B3/B2</f>
        <v>4.1279264530105593E-3</v>
      </c>
      <c r="C4" s="64">
        <f t="shared" si="0"/>
        <v>4.228742834545338E-3</v>
      </c>
      <c r="D4" s="64">
        <f t="shared" si="0"/>
        <v>4.3425581961978902E-3</v>
      </c>
      <c r="E4" s="64">
        <f t="shared" si="0"/>
        <v>4.3971270169471735E-3</v>
      </c>
      <c r="F4" s="64">
        <f t="shared" si="0"/>
        <v>4.2775859794102452E-3</v>
      </c>
      <c r="G4" s="64">
        <f t="shared" si="0"/>
        <v>4.2139607354013415E-3</v>
      </c>
      <c r="H4" s="64">
        <f t="shared" si="0"/>
        <v>4.0830313493944153E-3</v>
      </c>
      <c r="I4" s="64">
        <f t="shared" si="0"/>
        <v>4.0443548963953043E-3</v>
      </c>
      <c r="J4" s="64">
        <f t="shared" si="0"/>
        <v>4.038314467954854E-3</v>
      </c>
      <c r="K4" s="64">
        <f t="shared" si="0"/>
        <v>3.972077552927035E-3</v>
      </c>
      <c r="L4" s="64">
        <f t="shared" si="0"/>
        <v>3.9498414975177231E-3</v>
      </c>
      <c r="M4" s="64">
        <f t="shared" si="0"/>
        <v>3.9236864507656817E-3</v>
      </c>
      <c r="N4" s="64">
        <f t="shared" si="0"/>
        <v>3.9249428507380744E-3</v>
      </c>
    </row>
    <row r="6" spans="1:14" x14ac:dyDescent="0.2">
      <c r="A6" t="s">
        <v>193</v>
      </c>
      <c r="B6" s="140">
        <v>1955.347</v>
      </c>
      <c r="C6" s="140">
        <v>2285.9659999999999</v>
      </c>
      <c r="D6" s="140">
        <v>2752.1320000000001</v>
      </c>
      <c r="E6" s="140">
        <v>3552.1819999999998</v>
      </c>
      <c r="F6" s="140">
        <v>4598.2060000000001</v>
      </c>
      <c r="G6" s="140">
        <v>5109.9539999999997</v>
      </c>
      <c r="H6" s="140">
        <v>6100.62</v>
      </c>
      <c r="I6" s="140">
        <v>7572.5540000000001</v>
      </c>
      <c r="J6" s="140">
        <v>8560.5470000000005</v>
      </c>
      <c r="K6" s="140">
        <v>9607.2240000000002</v>
      </c>
      <c r="L6" s="140">
        <v>10482.371999999999</v>
      </c>
      <c r="M6" s="140">
        <v>11064.665999999999</v>
      </c>
      <c r="N6" s="140">
        <v>11199.145</v>
      </c>
    </row>
    <row r="7" spans="1:14" x14ac:dyDescent="0.2">
      <c r="A7" t="s">
        <v>194</v>
      </c>
      <c r="B7" s="140">
        <f>B26/1000</f>
        <v>5.4475772000000005</v>
      </c>
      <c r="C7" s="140">
        <f t="shared" ref="C7:N7" si="1">C26/1000</f>
        <v>5.9011768</v>
      </c>
      <c r="D7" s="140">
        <f t="shared" si="1"/>
        <v>7.2016292000000002</v>
      </c>
      <c r="E7" s="140">
        <f t="shared" si="1"/>
        <v>10.4976444</v>
      </c>
      <c r="F7" s="140">
        <f t="shared" si="1"/>
        <v>13.750215200000001</v>
      </c>
      <c r="G7" s="140">
        <f t="shared" si="1"/>
        <v>15.0719516</v>
      </c>
      <c r="H7" s="140">
        <f t="shared" si="1"/>
        <v>23.736417599999999</v>
      </c>
      <c r="I7" s="140">
        <f t="shared" si="1"/>
        <v>33.686061600000002</v>
      </c>
      <c r="J7" s="140">
        <f t="shared" si="1"/>
        <v>38.215421999999997</v>
      </c>
      <c r="K7" s="140">
        <f t="shared" si="1"/>
        <v>45.269436599999992</v>
      </c>
      <c r="L7" s="140">
        <f t="shared" si="1"/>
        <v>44.159792800000005</v>
      </c>
      <c r="M7" s="140">
        <f t="shared" si="1"/>
        <v>29.022737199999998</v>
      </c>
      <c r="N7" s="140">
        <f t="shared" si="1"/>
        <v>27.3884416</v>
      </c>
    </row>
    <row r="8" spans="1:14" x14ac:dyDescent="0.2">
      <c r="A8" t="s">
        <v>195</v>
      </c>
      <c r="B8" s="64">
        <f t="shared" ref="B8" si="2">B7/B6</f>
        <v>2.7859900058659669E-3</v>
      </c>
      <c r="C8" s="64">
        <f t="shared" ref="C8" si="3">C7/C6</f>
        <v>2.5814805644528396E-3</v>
      </c>
      <c r="D8" s="64">
        <f t="shared" ref="D8" si="4">D7/D6</f>
        <v>2.6167455630761896E-3</v>
      </c>
      <c r="E8" s="64">
        <f t="shared" ref="E8" si="5">E7/E6</f>
        <v>2.9552664812782683E-3</v>
      </c>
      <c r="F8" s="64">
        <f t="shared" ref="F8" si="6">F7/F6</f>
        <v>2.9903434513373259E-3</v>
      </c>
      <c r="G8" s="64">
        <f t="shared" ref="G8" si="7">G7/G6</f>
        <v>2.9495278431077854E-3</v>
      </c>
      <c r="H8" s="64">
        <f t="shared" ref="H8" si="8">H7/H6</f>
        <v>3.8908205395517177E-3</v>
      </c>
      <c r="I8" s="64">
        <f t="shared" ref="I8" si="9">I7/I6</f>
        <v>4.4484412524493063E-3</v>
      </c>
      <c r="J8" s="64">
        <f t="shared" ref="J8" si="10">J7/J6</f>
        <v>4.4641331914888139E-3</v>
      </c>
      <c r="K8" s="64">
        <f t="shared" ref="K8" si="11">K7/K6</f>
        <v>4.7120205170609105E-3</v>
      </c>
      <c r="L8" s="64">
        <f t="shared" ref="L8" si="12">L7/L6</f>
        <v>4.2127671866634773E-3</v>
      </c>
      <c r="M8" s="64">
        <f t="shared" ref="M8" si="13">M7/M6</f>
        <v>2.6230106900651134E-3</v>
      </c>
      <c r="N8" s="64">
        <f t="shared" ref="N8" si="14">N7/N6</f>
        <v>2.4455832655082151E-3</v>
      </c>
    </row>
    <row r="26" spans="2:15" x14ac:dyDescent="0.2">
      <c r="B26">
        <v>5447.5772000000006</v>
      </c>
      <c r="C26">
        <v>5901.1768000000002</v>
      </c>
      <c r="D26">
        <v>7201.6292000000003</v>
      </c>
      <c r="E26">
        <v>10497.644400000001</v>
      </c>
      <c r="F26">
        <v>13750.215200000001</v>
      </c>
      <c r="G26">
        <v>15071.9516</v>
      </c>
      <c r="H26">
        <v>23736.417600000001</v>
      </c>
      <c r="I26">
        <v>33686.061600000001</v>
      </c>
      <c r="J26">
        <v>38215.421999999999</v>
      </c>
      <c r="K26">
        <v>45269.436599999994</v>
      </c>
      <c r="L26">
        <v>44159.792800000003</v>
      </c>
      <c r="M26">
        <v>29022.7372</v>
      </c>
      <c r="N26">
        <v>27388.441600000002</v>
      </c>
      <c r="O26">
        <v>33352.5357</v>
      </c>
    </row>
  </sheetData>
  <phoneticPr fontId="3" type="noConversion"/>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9"/>
  <sheetViews>
    <sheetView workbookViewId="0">
      <selection activeCell="F27" sqref="F27"/>
    </sheetView>
  </sheetViews>
  <sheetFormatPr baseColWidth="10" defaultRowHeight="15" x14ac:dyDescent="0.2"/>
  <cols>
    <col min="3" max="4" width="12.5" bestFit="1" customWidth="1"/>
  </cols>
  <sheetData>
    <row r="2" spans="2:5" x14ac:dyDescent="0.2">
      <c r="B2">
        <v>5.49</v>
      </c>
      <c r="C2">
        <v>73.08</v>
      </c>
      <c r="D2" s="64">
        <f>C2/B2-1</f>
        <v>12.311475409836065</v>
      </c>
    </row>
    <row r="3" spans="2:5" x14ac:dyDescent="0.2">
      <c r="B3">
        <v>2.91</v>
      </c>
      <c r="C3">
        <v>70.5</v>
      </c>
      <c r="D3" s="64">
        <f>C3/B3-1</f>
        <v>23.226804123711339</v>
      </c>
      <c r="E3" s="64">
        <f>POWER(C3/B3,1/12.67)-1</f>
        <v>0.28604979459507796</v>
      </c>
    </row>
    <row r="4" spans="2:5" x14ac:dyDescent="0.2">
      <c r="B4">
        <v>5.4</v>
      </c>
      <c r="C4">
        <v>70.5</v>
      </c>
    </row>
    <row r="5" spans="2:5" x14ac:dyDescent="0.2">
      <c r="C5">
        <v>0.7</v>
      </c>
    </row>
    <row r="6" spans="2:5" x14ac:dyDescent="0.2">
      <c r="C6">
        <v>0.45</v>
      </c>
    </row>
    <row r="7" spans="2:5" x14ac:dyDescent="0.2">
      <c r="C7">
        <v>0.28000000000000003</v>
      </c>
    </row>
    <row r="8" spans="2:5" x14ac:dyDescent="0.2">
      <c r="C8">
        <v>0.14000000000000001</v>
      </c>
    </row>
    <row r="9" spans="2:5" x14ac:dyDescent="0.2">
      <c r="C9">
        <v>0.15</v>
      </c>
    </row>
    <row r="10" spans="2:5" x14ac:dyDescent="0.2">
      <c r="C10">
        <v>0.18</v>
      </c>
    </row>
    <row r="11" spans="2:5" x14ac:dyDescent="0.2">
      <c r="C11">
        <v>0.26</v>
      </c>
    </row>
    <row r="12" spans="2:5" x14ac:dyDescent="0.2">
      <c r="C12">
        <v>0.33</v>
      </c>
    </row>
    <row r="13" spans="2:5" x14ac:dyDescent="0.2">
      <c r="B13">
        <v>5.4</v>
      </c>
      <c r="C13">
        <v>0.5</v>
      </c>
      <c r="D13" s="64">
        <f>C13/B13-1</f>
        <v>-0.90740740740740744</v>
      </c>
    </row>
    <row r="18" spans="2:7" x14ac:dyDescent="0.2">
      <c r="C18">
        <f>4219710000*84.5</f>
        <v>356565495000</v>
      </c>
      <c r="D18">
        <f>4646891000+7380426000-3454224000</f>
        <v>8573093000</v>
      </c>
      <c r="E18">
        <f>C18/D18</f>
        <v>41.591231426044253</v>
      </c>
    </row>
    <row r="19" spans="2:7" x14ac:dyDescent="0.2">
      <c r="C19">
        <f>4219710000*84.5</f>
        <v>356565495000</v>
      </c>
      <c r="D19">
        <v>271776622000</v>
      </c>
      <c r="E19">
        <f>C19/D19</f>
        <v>1.3119800090826061</v>
      </c>
    </row>
    <row r="21" spans="2:7" x14ac:dyDescent="0.2">
      <c r="B21">
        <v>10.38</v>
      </c>
      <c r="C21">
        <v>53.35</v>
      </c>
      <c r="D21" s="64">
        <f>C21/B21-1</f>
        <v>4.1396917148362231</v>
      </c>
      <c r="E21" s="64">
        <f>POWER(C21/B21,1/8.35)-1</f>
        <v>0.21658417814815567</v>
      </c>
      <c r="G21">
        <f>835.38/1.759*0.129</f>
        <v>61.264366117111997</v>
      </c>
    </row>
    <row r="22" spans="2:7" x14ac:dyDescent="0.2">
      <c r="B22">
        <v>10.38</v>
      </c>
      <c r="C22">
        <v>68</v>
      </c>
      <c r="D22" s="64">
        <f>C22/(B22-C29)-1</f>
        <v>9.879999999999999</v>
      </c>
      <c r="G22">
        <f>5479.78/22.14882*0.12882</f>
        <v>31.871009814518331</v>
      </c>
    </row>
    <row r="23" spans="2:7" x14ac:dyDescent="0.2">
      <c r="C23">
        <v>0.77</v>
      </c>
      <c r="G23">
        <f>5479.78/64.49882*0.12882</f>
        <v>10.944467815070105</v>
      </c>
    </row>
    <row r="24" spans="2:7" x14ac:dyDescent="0.2">
      <c r="C24">
        <v>0.87</v>
      </c>
    </row>
    <row r="25" spans="2:7" x14ac:dyDescent="0.2">
      <c r="C25">
        <v>0.66</v>
      </c>
    </row>
    <row r="26" spans="2:7" x14ac:dyDescent="0.2">
      <c r="C26">
        <v>0.67</v>
      </c>
      <c r="F26">
        <f>14.5-(-34.75)</f>
        <v>49.25</v>
      </c>
    </row>
    <row r="27" spans="2:7" x14ac:dyDescent="0.2">
      <c r="C27">
        <v>0.57999999999999996</v>
      </c>
      <c r="F27">
        <f>1.2+3.31</f>
        <v>4.51</v>
      </c>
    </row>
    <row r="28" spans="2:7" x14ac:dyDescent="0.2">
      <c r="C28">
        <v>0.57999999999999996</v>
      </c>
    </row>
    <row r="29" spans="2:7" x14ac:dyDescent="0.2">
      <c r="C29">
        <f>SUM(C23:C28)</f>
        <v>4.13</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7" sqref="A7:A11"/>
    </sheetView>
  </sheetViews>
  <sheetFormatPr baseColWidth="10" defaultRowHeight="15" x14ac:dyDescent="0.2"/>
  <sheetData>
    <row r="1" spans="1:1" x14ac:dyDescent="0.2">
      <c r="A1" s="78" t="s">
        <v>89</v>
      </c>
    </row>
    <row r="2" spans="1:1" x14ac:dyDescent="0.2">
      <c r="A2" s="78" t="s">
        <v>88</v>
      </c>
    </row>
    <row r="3" spans="1:1" x14ac:dyDescent="0.2">
      <c r="A3" s="78" t="s">
        <v>91</v>
      </c>
    </row>
    <row r="4" spans="1:1" x14ac:dyDescent="0.2">
      <c r="A4" s="78" t="s">
        <v>93</v>
      </c>
    </row>
    <row r="5" spans="1:1" x14ac:dyDescent="0.2">
      <c r="A5" s="78" t="s">
        <v>94</v>
      </c>
    </row>
    <row r="6" spans="1:1" x14ac:dyDescent="0.2">
      <c r="A6" s="78"/>
    </row>
    <row r="7" spans="1:1" x14ac:dyDescent="0.2">
      <c r="A7" s="78" t="s">
        <v>106</v>
      </c>
    </row>
    <row r="8" spans="1:1" x14ac:dyDescent="0.2">
      <c r="A8" s="78" t="s">
        <v>108</v>
      </c>
    </row>
    <row r="9" spans="1:1" x14ac:dyDescent="0.2">
      <c r="A9" s="78" t="s">
        <v>110</v>
      </c>
    </row>
    <row r="10" spans="1:1" x14ac:dyDescent="0.2">
      <c r="A10" s="78" t="s">
        <v>112</v>
      </c>
    </row>
    <row r="11" spans="1:1" x14ac:dyDescent="0.2">
      <c r="A11" s="78" t="s">
        <v>114</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Sheet1</vt:lpstr>
      <vt:lpstr>工作表4</vt:lpstr>
      <vt:lpstr>工作表3</vt:lpstr>
      <vt:lpstr>工作表1</vt:lpstr>
      <vt:lpstr>工作表2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cp:lastPrinted>2017-12-27T07:51:25Z</cp:lastPrinted>
  <dcterms:created xsi:type="dcterms:W3CDTF">2016-10-17T13:55:53Z</dcterms:created>
  <dcterms:modified xsi:type="dcterms:W3CDTF">2018-04-09T11:27:40Z</dcterms:modified>
</cp:coreProperties>
</file>