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2260" windowHeight="12648"/>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I277" i="1"/>
  <c r="I278"/>
  <c r="I279"/>
  <c r="I280"/>
  <c r="I281"/>
  <c r="I282"/>
  <c r="I276"/>
  <c r="F276"/>
  <c r="F277"/>
  <c r="F278"/>
  <c r="F279"/>
  <c r="F280"/>
  <c r="F281"/>
  <c r="F282"/>
  <c r="F275"/>
  <c r="H259"/>
  <c r="H260"/>
  <c r="H261"/>
  <c r="H262"/>
  <c r="H263"/>
  <c r="H264"/>
  <c r="H258"/>
  <c r="G259"/>
  <c r="G260"/>
  <c r="G261"/>
  <c r="G262"/>
  <c r="G263"/>
  <c r="G264"/>
  <c r="G258"/>
  <c r="F259"/>
  <c r="F260"/>
  <c r="F261"/>
  <c r="F262"/>
  <c r="F263"/>
  <c r="F264"/>
  <c r="F258"/>
  <c r="E259"/>
  <c r="E260"/>
  <c r="E261"/>
  <c r="E262"/>
  <c r="E263"/>
  <c r="E264"/>
  <c r="E258"/>
  <c r="D259"/>
  <c r="D260"/>
  <c r="D261"/>
  <c r="D262"/>
  <c r="D263"/>
  <c r="D264"/>
  <c r="D258"/>
  <c r="C259"/>
  <c r="C260"/>
  <c r="C261"/>
  <c r="C262"/>
  <c r="C263"/>
  <c r="C264"/>
  <c r="C258"/>
  <c r="K193"/>
  <c r="K194"/>
  <c r="K195"/>
  <c r="K196"/>
  <c r="K197"/>
  <c r="K198"/>
  <c r="K199"/>
  <c r="K200"/>
  <c r="K192"/>
  <c r="I192"/>
  <c r="I193"/>
  <c r="I194"/>
  <c r="I195"/>
  <c r="I196"/>
  <c r="I197"/>
  <c r="I198"/>
  <c r="I199"/>
  <c r="I191"/>
  <c r="H176"/>
  <c r="H175"/>
  <c r="H173"/>
  <c r="H174"/>
  <c r="H172"/>
  <c r="F165"/>
  <c r="H163" s="1"/>
  <c r="J163"/>
  <c r="J151"/>
  <c r="G158"/>
  <c r="H158" s="1"/>
  <c r="F158"/>
  <c r="G151"/>
  <c r="F151"/>
  <c r="F144"/>
  <c r="H142" s="1"/>
  <c r="J142"/>
  <c r="J126"/>
  <c r="G138"/>
  <c r="F138"/>
  <c r="H151" l="1"/>
  <c r="H138"/>
  <c r="F128" l="1"/>
  <c r="H126" s="1"/>
  <c r="G121"/>
  <c r="F121"/>
  <c r="G114"/>
  <c r="F114"/>
  <c r="H121" l="1"/>
  <c r="J121" s="1"/>
  <c r="H114"/>
  <c r="J114" s="1"/>
  <c r="F45"/>
  <c r="F46"/>
  <c r="F47"/>
  <c r="F48"/>
  <c r="F49"/>
  <c r="F50"/>
  <c r="F44"/>
  <c r="D45"/>
  <c r="D46"/>
  <c r="D47"/>
  <c r="D48"/>
  <c r="D49"/>
  <c r="D50"/>
  <c r="D44" l="1"/>
</calcChain>
</file>

<file path=xl/sharedStrings.xml><?xml version="1.0" encoding="utf-8"?>
<sst xmlns="http://schemas.openxmlformats.org/spreadsheetml/2006/main" count="247" uniqueCount="167">
  <si>
    <r>
      <rPr>
        <b/>
        <sz val="12"/>
        <color theme="1"/>
        <rFont val="宋体"/>
        <family val="3"/>
        <charset val="134"/>
      </rPr>
      <t>【</t>
    </r>
    <r>
      <rPr>
        <b/>
        <sz val="12"/>
        <color theme="1"/>
        <rFont val="Times New Roman"/>
        <family val="1"/>
      </rPr>
      <t>18</t>
    </r>
    <r>
      <rPr>
        <b/>
        <sz val="12"/>
        <color theme="1"/>
        <rFont val="宋体"/>
        <family val="3"/>
        <charset val="134"/>
      </rPr>
      <t>春训营</t>
    </r>
    <r>
      <rPr>
        <b/>
        <sz val="12"/>
        <color theme="1"/>
        <rFont val="Times New Roman"/>
        <family val="1"/>
      </rPr>
      <t>-</t>
    </r>
    <r>
      <rPr>
        <b/>
        <sz val="12"/>
        <color theme="1"/>
        <rFont val="宋体"/>
        <family val="3"/>
        <charset val="134"/>
      </rPr>
      <t>价值投资新时代】任务一：发掘能赚钱的制药业新股</t>
    </r>
    <phoneticPr fontId="4" type="noConversion"/>
  </si>
  <si>
    <t>GDP</t>
    <phoneticPr fontId="4" type="noConversion"/>
  </si>
  <si>
    <r>
      <rPr>
        <b/>
        <sz val="10"/>
        <color theme="1"/>
        <rFont val="宋体"/>
        <family val="3"/>
        <charset val="134"/>
      </rPr>
      <t>【通关题】</t>
    </r>
    <phoneticPr fontId="4" type="noConversion"/>
  </si>
  <si>
    <r>
      <rPr>
        <sz val="10"/>
        <color theme="1"/>
        <rFont val="宋体"/>
        <family val="3"/>
        <charset val="134"/>
      </rPr>
      <t>数据来源：国家统计局，单位：亿元</t>
    </r>
    <phoneticPr fontId="4" type="noConversion"/>
  </si>
  <si>
    <r>
      <rPr>
        <sz val="10"/>
        <color theme="1"/>
        <rFont val="宋体"/>
        <family val="3"/>
        <charset val="134"/>
      </rPr>
      <t>年份</t>
    </r>
    <phoneticPr fontId="4" type="noConversion"/>
  </si>
  <si>
    <t>博彩-</t>
    <phoneticPr fontId="4" type="noConversion"/>
  </si>
  <si>
    <t>重资产娱乐业</t>
    <phoneticPr fontId="4" type="noConversion"/>
  </si>
  <si>
    <r>
      <t xml:space="preserve">
1.</t>
    </r>
    <r>
      <rPr>
        <b/>
        <sz val="10"/>
        <color theme="1"/>
        <rFont val="宋体"/>
        <family val="3"/>
        <charset val="134"/>
      </rPr>
      <t>与朝阳产业和夕阳产业相比，哪些是日不落产业（请用四个字回答）</t>
    </r>
    <r>
      <rPr>
        <b/>
        <sz val="10"/>
        <color theme="1"/>
        <rFont val="Times New Roman"/>
        <family val="1"/>
      </rPr>
      <t>?</t>
    </r>
    <phoneticPr fontId="4" type="noConversion"/>
  </si>
  <si>
    <t>在行业中餐饮、建筑、娱乐和军工均属于日不落产业。</t>
    <phoneticPr fontId="4" type="noConversion"/>
  </si>
  <si>
    <t>用四个字回答：吃、住、玩和武</t>
    <phoneticPr fontId="4" type="noConversion"/>
  </si>
  <si>
    <r>
      <t>2.</t>
    </r>
    <r>
      <rPr>
        <b/>
        <sz val="10"/>
        <color theme="1"/>
        <rFont val="宋体"/>
        <family val="3"/>
        <charset val="134"/>
      </rPr>
      <t>为什么衣食这些一般能穿越牛熊的消费股在</t>
    </r>
    <r>
      <rPr>
        <b/>
        <sz val="10"/>
        <color theme="1"/>
        <rFont val="Times New Roman"/>
        <family val="1"/>
      </rPr>
      <t>A</t>
    </r>
    <r>
      <rPr>
        <b/>
        <sz val="10"/>
        <color theme="1"/>
        <rFont val="宋体"/>
        <family val="3"/>
        <charset val="134"/>
      </rPr>
      <t>股和港股会显出显著的周期性，例如白酒、鞋服</t>
    </r>
    <r>
      <rPr>
        <b/>
        <sz val="10"/>
        <color theme="1"/>
        <rFont val="Times New Roman"/>
        <family val="1"/>
      </rPr>
      <t>?</t>
    </r>
    <phoneticPr fontId="4" type="noConversion"/>
  </si>
  <si>
    <r>
      <rPr>
        <sz val="10"/>
        <color theme="1"/>
        <rFont val="宋体"/>
        <family val="3"/>
        <charset val="134"/>
      </rPr>
      <t>（</t>
    </r>
    <r>
      <rPr>
        <sz val="10"/>
        <color theme="1"/>
        <rFont val="Times New Roman"/>
        <family val="1"/>
      </rPr>
      <t>1</t>
    </r>
    <r>
      <rPr>
        <sz val="10"/>
        <color theme="1"/>
        <rFont val="宋体"/>
        <family val="3"/>
        <charset val="134"/>
      </rPr>
      <t>）、从供需关系上看，衣食等消费产业会随着人们的购买力呈周期性变化，人们的购买力强了（供</t>
    </r>
    <r>
      <rPr>
        <sz val="10"/>
        <color theme="1"/>
        <rFont val="Times New Roman"/>
        <family val="1"/>
      </rPr>
      <t>&lt;</t>
    </r>
    <r>
      <rPr>
        <sz val="10"/>
        <color theme="1"/>
        <rFont val="宋体"/>
        <family val="3"/>
        <charset val="134"/>
      </rPr>
      <t>求），</t>
    </r>
    <phoneticPr fontId="4" type="noConversion"/>
  </si>
  <si>
    <t>即消费水平上升物价上涨；当上涨到一定程度超过了人们的购买力时（供&gt;求），物价下跌利润下滑。</t>
    <phoneticPr fontId="4" type="noConversion"/>
  </si>
  <si>
    <r>
      <rPr>
        <sz val="10"/>
        <color theme="1"/>
        <rFont val="宋体"/>
        <family val="3"/>
        <charset val="134"/>
      </rPr>
      <t>（</t>
    </r>
    <r>
      <rPr>
        <sz val="10"/>
        <color theme="1"/>
        <rFont val="Times New Roman"/>
        <family val="1"/>
      </rPr>
      <t>2</t>
    </r>
    <r>
      <rPr>
        <sz val="10"/>
        <color theme="1"/>
        <rFont val="宋体"/>
        <family val="3"/>
        <charset val="134"/>
      </rPr>
      <t>）、从投资角度上看，当衣食等消费产业的投资利润率高了，投资的人多了股价自然会上升；反之，股价就会下跌。</t>
    </r>
    <phoneticPr fontId="4" type="noConversion"/>
  </si>
  <si>
    <r>
      <rPr>
        <sz val="10"/>
        <color theme="1"/>
        <rFont val="宋体"/>
        <family val="3"/>
        <charset val="134"/>
      </rPr>
      <t>注：投资利润率是指项目的年息税前利润与总投资的比率，为投资利润率</t>
    </r>
    <r>
      <rPr>
        <sz val="10"/>
        <color theme="1"/>
        <rFont val="Times New Roman"/>
        <family val="1"/>
      </rPr>
      <t>(RIO)=</t>
    </r>
    <r>
      <rPr>
        <sz val="10"/>
        <color theme="1"/>
        <rFont val="宋体"/>
        <family val="3"/>
        <charset val="134"/>
      </rPr>
      <t>息税前利润</t>
    </r>
    <r>
      <rPr>
        <sz val="10"/>
        <color theme="1"/>
        <rFont val="Times New Roman"/>
        <family val="1"/>
      </rPr>
      <t>(EBIT)/</t>
    </r>
    <r>
      <rPr>
        <sz val="10"/>
        <color theme="1"/>
        <rFont val="宋体"/>
        <family val="3"/>
        <charset val="134"/>
      </rPr>
      <t>总投资</t>
    </r>
    <r>
      <rPr>
        <sz val="10"/>
        <color theme="1"/>
        <rFont val="Times New Roman"/>
        <family val="1"/>
      </rPr>
      <t>(TI)*100%</t>
    </r>
    <phoneticPr fontId="4" type="noConversion"/>
  </si>
  <si>
    <r>
      <t>3.</t>
    </r>
    <r>
      <rPr>
        <b/>
        <sz val="10"/>
        <color theme="1"/>
        <rFont val="宋体"/>
        <family val="3"/>
        <charset val="134"/>
      </rPr>
      <t>跟食品、鞋服等消费品行业相比，零售、餐饮、博彩、酒店甚至美容、足疗、洗浴、大保健的生意本质是什么</t>
    </r>
    <r>
      <rPr>
        <b/>
        <sz val="10"/>
        <color theme="1"/>
        <rFont val="Times New Roman"/>
        <family val="1"/>
      </rPr>
      <t>?</t>
    </r>
    <phoneticPr fontId="4" type="noConversion"/>
  </si>
  <si>
    <t>消费娱乐行业的生意本质是这些行业能够给予你在家里无法获得的独特体验。</t>
    <phoneticPr fontId="4" type="noConversion"/>
  </si>
  <si>
    <r>
      <t>4.</t>
    </r>
    <r>
      <rPr>
        <b/>
        <sz val="10"/>
        <color theme="1"/>
        <rFont val="宋体"/>
        <family val="3"/>
        <charset val="134"/>
      </rPr>
      <t>以下哪些因素导致了日不落行业的周期性</t>
    </r>
    <r>
      <rPr>
        <b/>
        <sz val="10"/>
        <color theme="1"/>
        <rFont val="Times New Roman"/>
        <family val="1"/>
      </rPr>
      <t>?</t>
    </r>
    <r>
      <rPr>
        <b/>
        <sz val="10"/>
        <color theme="1"/>
        <rFont val="Times New Roman"/>
        <family val="1"/>
      </rPr>
      <t/>
    </r>
    <phoneticPr fontId="4" type="noConversion"/>
  </si>
  <si>
    <r>
      <t>a.</t>
    </r>
    <r>
      <rPr>
        <b/>
        <sz val="10"/>
        <color theme="1"/>
        <rFont val="宋体"/>
        <family val="3"/>
        <charset val="134"/>
      </rPr>
      <t>经济周期</t>
    </r>
    <phoneticPr fontId="4" type="noConversion"/>
  </si>
  <si>
    <r>
      <t>b.</t>
    </r>
    <r>
      <rPr>
        <b/>
        <sz val="10"/>
        <color theme="1"/>
        <rFont val="宋体"/>
        <family val="3"/>
        <charset val="134"/>
      </rPr>
      <t>政府的行业政策</t>
    </r>
    <phoneticPr fontId="4" type="noConversion"/>
  </si>
  <si>
    <r>
      <t>c.</t>
    </r>
    <r>
      <rPr>
        <b/>
        <sz val="10"/>
        <color theme="1"/>
        <rFont val="宋体"/>
        <family val="3"/>
        <charset val="134"/>
      </rPr>
      <t>竞争</t>
    </r>
    <phoneticPr fontId="4" type="noConversion"/>
  </si>
  <si>
    <r>
      <t>d.</t>
    </r>
    <r>
      <rPr>
        <b/>
        <sz val="10"/>
        <color theme="1"/>
        <rFont val="宋体"/>
        <family val="3"/>
        <charset val="134"/>
      </rPr>
      <t>产业升级</t>
    </r>
    <phoneticPr fontId="4" type="noConversion"/>
  </si>
  <si>
    <r>
      <t>e.</t>
    </r>
    <r>
      <rPr>
        <b/>
        <sz val="10"/>
        <color theme="1"/>
        <rFont val="宋体"/>
        <family val="3"/>
        <charset val="134"/>
      </rPr>
      <t>反腐等政治因素</t>
    </r>
    <phoneticPr fontId="4" type="noConversion"/>
  </si>
  <si>
    <r>
      <t>f</t>
    </r>
    <r>
      <rPr>
        <b/>
        <sz val="10"/>
        <color theme="1"/>
        <rFont val="宋体"/>
        <family val="3"/>
        <charset val="134"/>
      </rPr>
      <t>、战乱</t>
    </r>
    <phoneticPr fontId="4" type="noConversion"/>
  </si>
  <si>
    <r>
      <rPr>
        <sz val="10"/>
        <color theme="1"/>
        <rFont val="宋体"/>
        <family val="3"/>
        <charset val="134"/>
      </rPr>
      <t>我认为导致其行业周期性的因素有</t>
    </r>
    <r>
      <rPr>
        <sz val="10"/>
        <color theme="1"/>
        <rFont val="Times New Roman"/>
        <family val="1"/>
      </rPr>
      <t>a.b.d.e.f</t>
    </r>
    <phoneticPr fontId="4" type="noConversion"/>
  </si>
  <si>
    <r>
      <t>a.</t>
    </r>
    <r>
      <rPr>
        <sz val="10"/>
        <color theme="1"/>
        <rFont val="宋体"/>
        <family val="3"/>
        <charset val="134"/>
      </rPr>
      <t>经济周期性</t>
    </r>
    <phoneticPr fontId="4" type="noConversion"/>
  </si>
  <si>
    <t>第三产业产值</t>
    <phoneticPr fontId="4" type="noConversion"/>
  </si>
  <si>
    <t>yoy%</t>
    <phoneticPr fontId="4" type="noConversion"/>
  </si>
  <si>
    <r>
      <t>GDP</t>
    </r>
    <r>
      <rPr>
        <sz val="10"/>
        <color theme="1"/>
        <rFont val="宋体"/>
        <family val="3"/>
        <charset val="134"/>
      </rPr>
      <t>基本可以反映整个经济，第三产业和</t>
    </r>
    <r>
      <rPr>
        <sz val="10"/>
        <color theme="1"/>
        <rFont val="Times New Roman"/>
        <family val="1"/>
      </rPr>
      <t>GDP</t>
    </r>
    <r>
      <rPr>
        <sz val="10"/>
        <color theme="1"/>
        <rFont val="宋体"/>
        <family val="3"/>
        <charset val="134"/>
      </rPr>
      <t>增速相比较可以看出周期性与经济周期相一致。</t>
    </r>
    <phoneticPr fontId="4" type="noConversion"/>
  </si>
  <si>
    <r>
      <t>b.</t>
    </r>
    <r>
      <rPr>
        <sz val="10"/>
        <color theme="1"/>
        <rFont val="宋体"/>
        <family val="3"/>
        <charset val="134"/>
      </rPr>
      <t>政府的行业政策</t>
    </r>
    <phoneticPr fontId="4" type="noConversion"/>
  </si>
  <si>
    <t>数据来源：东方财富网</t>
    <phoneticPr fontId="4" type="noConversion"/>
  </si>
  <si>
    <r>
      <t>d.</t>
    </r>
    <r>
      <rPr>
        <sz val="10"/>
        <color theme="1"/>
        <rFont val="宋体"/>
        <family val="3"/>
        <charset val="134"/>
      </rPr>
      <t>产业升级</t>
    </r>
    <phoneticPr fontId="4" type="noConversion"/>
  </si>
  <si>
    <t>产业升级也是反映其周期性的因素，比如互联网的加入，使得人们可以更直接的接触到这些行业的变化。</t>
    <phoneticPr fontId="4" type="noConversion"/>
  </si>
  <si>
    <r>
      <t>e.</t>
    </r>
    <r>
      <rPr>
        <sz val="10"/>
        <color theme="1"/>
        <rFont val="宋体"/>
        <family val="3"/>
        <charset val="134"/>
      </rPr>
      <t>反腐等政治因素</t>
    </r>
    <phoneticPr fontId="4" type="noConversion"/>
  </si>
  <si>
    <r>
      <t>2009</t>
    </r>
    <r>
      <rPr>
        <sz val="10"/>
        <color theme="1"/>
        <rFont val="宋体"/>
        <family val="3"/>
        <charset val="134"/>
      </rPr>
      <t>年</t>
    </r>
    <r>
      <rPr>
        <sz val="10"/>
        <color theme="1"/>
        <rFont val="Times New Roman"/>
        <family val="1"/>
      </rPr>
      <t>9</t>
    </r>
    <r>
      <rPr>
        <sz val="10"/>
        <color theme="1"/>
        <rFont val="宋体"/>
        <family val="3"/>
        <charset val="134"/>
      </rPr>
      <t>月的促进消费政策，使得第三产业在未来几年的增速高于</t>
    </r>
    <r>
      <rPr>
        <sz val="10"/>
        <color theme="1"/>
        <rFont val="Times New Roman"/>
        <family val="1"/>
      </rPr>
      <t>GDP</t>
    </r>
    <r>
      <rPr>
        <sz val="10"/>
        <color theme="1"/>
        <rFont val="宋体"/>
        <family val="3"/>
        <charset val="134"/>
      </rPr>
      <t>的增速，说明政策会影响其行业的周期性。</t>
    </r>
    <phoneticPr fontId="4" type="noConversion"/>
  </si>
  <si>
    <r>
      <t>14</t>
    </r>
    <r>
      <rPr>
        <sz val="10"/>
        <color theme="1"/>
        <rFont val="宋体"/>
        <family val="3"/>
        <charset val="134"/>
      </rPr>
      <t>年开始的反腐倡廉，使得往后几年的这些行业增速下降，反映了行业的周期性。</t>
    </r>
    <phoneticPr fontId="4" type="noConversion"/>
  </si>
  <si>
    <r>
      <t>f.</t>
    </r>
    <r>
      <rPr>
        <sz val="10"/>
        <color theme="1"/>
        <rFont val="宋体"/>
        <family val="3"/>
        <charset val="134"/>
      </rPr>
      <t>战乱</t>
    </r>
    <phoneticPr fontId="4" type="noConversion"/>
  </si>
  <si>
    <t>战争必然会导致这些行业的周期性，理由不言而喻。</t>
    <phoneticPr fontId="4" type="noConversion"/>
  </si>
  <si>
    <r>
      <t>5.</t>
    </r>
    <r>
      <rPr>
        <b/>
        <sz val="10"/>
        <color theme="1"/>
        <rFont val="宋体"/>
        <family val="3"/>
        <charset val="134"/>
      </rPr>
      <t>为什么在日不落产业中，博彩业的周期性特别显著</t>
    </r>
    <r>
      <rPr>
        <b/>
        <sz val="10"/>
        <color theme="1"/>
        <rFont val="Times New Roman"/>
        <family val="1"/>
      </rPr>
      <t>?</t>
    </r>
    <r>
      <rPr>
        <b/>
        <sz val="10"/>
        <color theme="1"/>
        <rFont val="宋体"/>
        <family val="3"/>
        <charset val="134"/>
      </rPr>
      <t>从供需两端加以说明</t>
    </r>
    <phoneticPr fontId="4" type="noConversion"/>
  </si>
  <si>
    <t>供</t>
    <phoneticPr fontId="4" type="noConversion"/>
  </si>
  <si>
    <t>赌博的独特体验</t>
    <phoneticPr fontId="4" type="noConversion"/>
  </si>
  <si>
    <t>旅游文化</t>
    <phoneticPr fontId="4" type="noConversion"/>
  </si>
  <si>
    <t>酒店服务</t>
    <phoneticPr fontId="4" type="noConversion"/>
  </si>
  <si>
    <t>会展业</t>
    <phoneticPr fontId="4" type="noConversion"/>
  </si>
  <si>
    <t>需</t>
    <phoneticPr fontId="4" type="noConversion"/>
  </si>
  <si>
    <t>赌博时快感</t>
    <phoneticPr fontId="4" type="noConversion"/>
  </si>
  <si>
    <t>对博彩文化的吸引</t>
    <phoneticPr fontId="4" type="noConversion"/>
  </si>
  <si>
    <t>旅游</t>
    <phoneticPr fontId="4" type="noConversion"/>
  </si>
  <si>
    <t>从上述供需端看，其中最主要的因素是赌博，来博彩业消费的主要是旅游业，而旅游业是一个周期性非常强的产业，以博彩吸引人们来旅游，</t>
    <phoneticPr fontId="4" type="noConversion"/>
  </si>
  <si>
    <t>当旅游旺季，需求就大于供应，同时在淡季时，则供应大于需求。</t>
    <phoneticPr fontId="4" type="noConversion"/>
  </si>
  <si>
    <r>
      <t>6.</t>
    </r>
    <r>
      <rPr>
        <b/>
        <sz val="10"/>
        <color theme="1"/>
        <rFont val="宋体"/>
        <family val="3"/>
        <charset val="134"/>
      </rPr>
      <t>博彩业的周期性带给投资者什么样的机会</t>
    </r>
    <r>
      <rPr>
        <b/>
        <sz val="10"/>
        <color theme="1"/>
        <rFont val="Times New Roman"/>
        <family val="1"/>
      </rPr>
      <t>?</t>
    </r>
    <phoneticPr fontId="4" type="noConversion"/>
  </si>
  <si>
    <r>
      <t>a.</t>
    </r>
    <r>
      <rPr>
        <b/>
        <sz val="10"/>
        <color theme="1"/>
        <rFont val="宋体"/>
        <family val="3"/>
        <charset val="134"/>
      </rPr>
      <t>计算银河娱乐</t>
    </r>
    <r>
      <rPr>
        <b/>
        <sz val="10"/>
        <color theme="1"/>
        <rFont val="Times New Roman"/>
        <family val="1"/>
      </rPr>
      <t>(27.HK)</t>
    </r>
    <r>
      <rPr>
        <b/>
        <sz val="10"/>
        <color theme="1"/>
        <rFont val="宋体"/>
        <family val="3"/>
        <charset val="134"/>
      </rPr>
      <t>借壳上市后至今的收益率和年化收益率</t>
    </r>
    <phoneticPr fontId="4" type="noConversion"/>
  </si>
  <si>
    <r>
      <t>b.</t>
    </r>
    <r>
      <rPr>
        <b/>
        <sz val="10"/>
        <color theme="1"/>
        <rFont val="宋体"/>
        <family val="3"/>
        <charset val="134"/>
      </rPr>
      <t>计算银河娱乐借壳上市后至</t>
    </r>
    <r>
      <rPr>
        <b/>
        <sz val="10"/>
        <color theme="1"/>
        <rFont val="Times New Roman"/>
        <family val="1"/>
      </rPr>
      <t>2008</t>
    </r>
    <r>
      <rPr>
        <b/>
        <sz val="10"/>
        <color theme="1"/>
        <rFont val="宋体"/>
        <family val="3"/>
        <charset val="134"/>
      </rPr>
      <t>年股价最低点时的收益率</t>
    </r>
    <phoneticPr fontId="4" type="noConversion"/>
  </si>
  <si>
    <r>
      <t>c.</t>
    </r>
    <r>
      <rPr>
        <b/>
        <sz val="10"/>
        <color theme="1"/>
        <rFont val="宋体"/>
        <family val="3"/>
        <charset val="134"/>
      </rPr>
      <t>计算银河娱乐</t>
    </r>
    <r>
      <rPr>
        <b/>
        <sz val="10"/>
        <color theme="1"/>
        <rFont val="Times New Roman"/>
        <family val="1"/>
      </rPr>
      <t>2008</t>
    </r>
    <r>
      <rPr>
        <b/>
        <sz val="10"/>
        <color theme="1"/>
        <rFont val="宋体"/>
        <family val="3"/>
        <charset val="134"/>
      </rPr>
      <t>年股价最低点时的市值、</t>
    </r>
    <r>
      <rPr>
        <b/>
        <sz val="10"/>
        <color theme="1"/>
        <rFont val="Times New Roman"/>
        <family val="1"/>
      </rPr>
      <t>PE</t>
    </r>
    <r>
      <rPr>
        <b/>
        <sz val="10"/>
        <color theme="1"/>
        <rFont val="宋体"/>
        <family val="3"/>
        <charset val="134"/>
      </rPr>
      <t>和</t>
    </r>
    <r>
      <rPr>
        <b/>
        <sz val="10"/>
        <color theme="1"/>
        <rFont val="Times New Roman"/>
        <family val="1"/>
      </rPr>
      <t>PB</t>
    </r>
    <phoneticPr fontId="4" type="noConversion"/>
  </si>
  <si>
    <r>
      <t>d.</t>
    </r>
    <r>
      <rPr>
        <b/>
        <sz val="10"/>
        <color theme="1"/>
        <rFont val="宋体"/>
        <family val="3"/>
        <charset val="134"/>
      </rPr>
      <t>计算银河娱乐</t>
    </r>
    <r>
      <rPr>
        <b/>
        <sz val="10"/>
        <color theme="1"/>
        <rFont val="Times New Roman"/>
        <family val="1"/>
      </rPr>
      <t>2008</t>
    </r>
    <r>
      <rPr>
        <b/>
        <sz val="10"/>
        <color theme="1"/>
        <rFont val="宋体"/>
        <family val="3"/>
        <charset val="134"/>
      </rPr>
      <t>年股价最低点至此后</t>
    </r>
    <r>
      <rPr>
        <b/>
        <sz val="10"/>
        <color theme="1"/>
        <rFont val="Times New Roman"/>
        <family val="1"/>
      </rPr>
      <t>2014</t>
    </r>
    <r>
      <rPr>
        <b/>
        <sz val="10"/>
        <color theme="1"/>
        <rFont val="宋体"/>
        <family val="3"/>
        <charset val="134"/>
      </rPr>
      <t>年年最高点时的收益率</t>
    </r>
    <phoneticPr fontId="4" type="noConversion"/>
  </si>
  <si>
    <r>
      <t xml:space="preserve">
e.</t>
    </r>
    <r>
      <rPr>
        <b/>
        <sz val="10"/>
        <color theme="1"/>
        <rFont val="宋体"/>
        <family val="3"/>
        <charset val="134"/>
      </rPr>
      <t>计算银河娱乐</t>
    </r>
    <r>
      <rPr>
        <b/>
        <sz val="10"/>
        <color theme="1"/>
        <rFont val="Times New Roman"/>
        <family val="1"/>
      </rPr>
      <t>2014</t>
    </r>
    <r>
      <rPr>
        <b/>
        <sz val="10"/>
        <color theme="1"/>
        <rFont val="宋体"/>
        <family val="3"/>
        <charset val="134"/>
      </rPr>
      <t>年股价最高点时的市值、</t>
    </r>
    <r>
      <rPr>
        <b/>
        <sz val="10"/>
        <color theme="1"/>
        <rFont val="Times New Roman"/>
        <family val="1"/>
      </rPr>
      <t>PE</t>
    </r>
    <r>
      <rPr>
        <b/>
        <sz val="10"/>
        <color theme="1"/>
        <rFont val="宋体"/>
        <family val="3"/>
        <charset val="134"/>
      </rPr>
      <t>和</t>
    </r>
    <r>
      <rPr>
        <b/>
        <sz val="10"/>
        <color theme="1"/>
        <rFont val="Times New Roman"/>
        <family val="1"/>
      </rPr>
      <t>PB</t>
    </r>
    <phoneticPr fontId="4" type="noConversion"/>
  </si>
  <si>
    <r>
      <t>f.</t>
    </r>
    <r>
      <rPr>
        <b/>
        <sz val="10"/>
        <color theme="1"/>
        <rFont val="宋体"/>
        <family val="3"/>
        <charset val="134"/>
      </rPr>
      <t>计算金沙中国</t>
    </r>
    <r>
      <rPr>
        <b/>
        <sz val="10"/>
        <color theme="1"/>
        <rFont val="Times New Roman"/>
        <family val="1"/>
      </rPr>
      <t>IPO</t>
    </r>
    <r>
      <rPr>
        <b/>
        <sz val="10"/>
        <color theme="1"/>
        <rFont val="宋体"/>
        <family val="3"/>
        <charset val="134"/>
      </rPr>
      <t>上市后至今的收益率和年化收益率</t>
    </r>
    <phoneticPr fontId="4" type="noConversion"/>
  </si>
  <si>
    <r>
      <t>h.</t>
    </r>
    <r>
      <rPr>
        <b/>
        <sz val="10"/>
        <color theme="1"/>
        <rFont val="宋体"/>
        <family val="3"/>
        <charset val="134"/>
      </rPr>
      <t>计算金沙中国</t>
    </r>
    <r>
      <rPr>
        <b/>
        <sz val="10"/>
        <color theme="1"/>
        <rFont val="Times New Roman"/>
        <family val="1"/>
      </rPr>
      <t>IPO</t>
    </r>
    <r>
      <rPr>
        <b/>
        <sz val="10"/>
        <color theme="1"/>
        <rFont val="宋体"/>
        <family val="3"/>
        <charset val="134"/>
      </rPr>
      <t>上市后至</t>
    </r>
    <r>
      <rPr>
        <b/>
        <sz val="10"/>
        <color theme="1"/>
        <rFont val="Times New Roman"/>
        <family val="1"/>
      </rPr>
      <t>2014</t>
    </r>
    <r>
      <rPr>
        <b/>
        <sz val="10"/>
        <color theme="1"/>
        <rFont val="宋体"/>
        <family val="3"/>
        <charset val="134"/>
      </rPr>
      <t>年最高点时的收益率</t>
    </r>
    <phoneticPr fontId="4" type="noConversion"/>
  </si>
  <si>
    <r>
      <t>i.</t>
    </r>
    <r>
      <rPr>
        <b/>
        <sz val="10"/>
        <color theme="1"/>
        <rFont val="宋体"/>
        <family val="3"/>
        <charset val="134"/>
      </rPr>
      <t>计算金沙中国</t>
    </r>
    <r>
      <rPr>
        <b/>
        <sz val="10"/>
        <color theme="1"/>
        <rFont val="Times New Roman"/>
        <family val="1"/>
      </rPr>
      <t>2014</t>
    </r>
    <r>
      <rPr>
        <b/>
        <sz val="10"/>
        <color theme="1"/>
        <rFont val="宋体"/>
        <family val="3"/>
        <charset val="134"/>
      </rPr>
      <t>年股价最高点时的市值、</t>
    </r>
    <r>
      <rPr>
        <b/>
        <sz val="10"/>
        <color theme="1"/>
        <rFont val="Times New Roman"/>
        <family val="1"/>
      </rPr>
      <t>PE</t>
    </r>
    <r>
      <rPr>
        <b/>
        <sz val="10"/>
        <color theme="1"/>
        <rFont val="宋体"/>
        <family val="3"/>
        <charset val="134"/>
      </rPr>
      <t>和</t>
    </r>
    <r>
      <rPr>
        <b/>
        <sz val="10"/>
        <color theme="1"/>
        <rFont val="Times New Roman"/>
        <family val="1"/>
      </rPr>
      <t>PB</t>
    </r>
    <phoneticPr fontId="4" type="noConversion"/>
  </si>
  <si>
    <t>博彩业的周期性可以方便投资者发现周期的低谷和峰值，有利于投资</t>
    <phoneticPr fontId="4" type="noConversion"/>
  </si>
  <si>
    <t>股票代码</t>
    <phoneticPr fontId="4" type="noConversion"/>
  </si>
  <si>
    <t>27.HK</t>
    <phoneticPr fontId="4" type="noConversion"/>
  </si>
  <si>
    <t>股票名称</t>
    <phoneticPr fontId="4" type="noConversion"/>
  </si>
  <si>
    <t>银河娱乐</t>
    <phoneticPr fontId="4" type="noConversion"/>
  </si>
  <si>
    <t>更名时间</t>
    <phoneticPr fontId="4" type="noConversion"/>
  </si>
  <si>
    <t>股价</t>
    <phoneticPr fontId="4" type="noConversion"/>
  </si>
  <si>
    <t>不复权价</t>
    <phoneticPr fontId="4" type="noConversion"/>
  </si>
  <si>
    <t>股本(万)</t>
    <phoneticPr fontId="4" type="noConversion"/>
  </si>
  <si>
    <t>市值(万元)</t>
    <phoneticPr fontId="4" type="noConversion"/>
  </si>
  <si>
    <t>收益率</t>
    <phoneticPr fontId="4" type="noConversion"/>
  </si>
  <si>
    <t>年化收益率</t>
    <phoneticPr fontId="4" type="noConversion"/>
  </si>
  <si>
    <r>
      <t>a.</t>
    </r>
    <r>
      <rPr>
        <sz val="10"/>
        <color theme="1"/>
        <rFont val="宋体"/>
        <family val="3"/>
        <charset val="134"/>
      </rPr>
      <t>收益率</t>
    </r>
    <phoneticPr fontId="4" type="noConversion"/>
  </si>
  <si>
    <t>b.</t>
    <phoneticPr fontId="4" type="noConversion"/>
  </si>
  <si>
    <t>c.</t>
    <phoneticPr fontId="4" type="noConversion"/>
  </si>
  <si>
    <t>时间</t>
    <phoneticPr fontId="4" type="noConversion"/>
  </si>
  <si>
    <t>PE</t>
    <phoneticPr fontId="4" type="noConversion"/>
  </si>
  <si>
    <t>PB</t>
    <phoneticPr fontId="4" type="noConversion"/>
  </si>
  <si>
    <t>市值(万元)</t>
    <phoneticPr fontId="4" type="noConversion"/>
  </si>
  <si>
    <t>归母净利(万元)</t>
    <phoneticPr fontId="4" type="noConversion"/>
  </si>
  <si>
    <r>
      <t>注：总市值</t>
    </r>
    <r>
      <rPr>
        <sz val="10"/>
        <color theme="1"/>
        <rFont val="Times New Roman"/>
        <family val="1"/>
      </rPr>
      <t xml:space="preserve"> = PE x </t>
    </r>
    <r>
      <rPr>
        <sz val="10"/>
        <color theme="1"/>
        <rFont val="宋体"/>
        <family val="3"/>
        <charset val="134"/>
      </rPr>
      <t>归母净利，此处的归母净利为</t>
    </r>
    <r>
      <rPr>
        <sz val="10"/>
        <color theme="1"/>
        <rFont val="Times New Roman"/>
        <family val="1"/>
      </rPr>
      <t>07</t>
    </r>
    <r>
      <rPr>
        <sz val="10"/>
        <color theme="1"/>
        <rFont val="宋体"/>
        <family val="3"/>
        <charset val="134"/>
      </rPr>
      <t>年下半年净利润和</t>
    </r>
    <r>
      <rPr>
        <sz val="10"/>
        <color theme="1"/>
        <rFont val="Times New Roman"/>
        <family val="1"/>
      </rPr>
      <t>08</t>
    </r>
    <r>
      <rPr>
        <sz val="10"/>
        <color theme="1"/>
        <rFont val="宋体"/>
        <family val="3"/>
        <charset val="134"/>
      </rPr>
      <t>年上半年净利润</t>
    </r>
    <phoneticPr fontId="4" type="noConversion"/>
  </si>
  <si>
    <t>d.</t>
    <phoneticPr fontId="4" type="noConversion"/>
  </si>
  <si>
    <t>e.</t>
    <phoneticPr fontId="4" type="noConversion"/>
  </si>
  <si>
    <r>
      <t>PB=</t>
    </r>
    <r>
      <rPr>
        <sz val="10"/>
        <color theme="1"/>
        <rFont val="宋体"/>
        <family val="3"/>
        <charset val="134"/>
      </rPr>
      <t>每股股价/每股的净资产,截止08年12月31日，股东权益为70.11亿元</t>
    </r>
    <phoneticPr fontId="4" type="noConversion"/>
  </si>
  <si>
    <t>股东权益（万元）</t>
    <phoneticPr fontId="4" type="noConversion"/>
  </si>
  <si>
    <t>时间</t>
    <phoneticPr fontId="4" type="noConversion"/>
  </si>
  <si>
    <r>
      <t>f.</t>
    </r>
    <r>
      <rPr>
        <sz val="10"/>
        <color theme="1"/>
        <rFont val="宋体"/>
        <family val="3"/>
        <charset val="134"/>
      </rPr>
      <t>金沙中国</t>
    </r>
    <phoneticPr fontId="4" type="noConversion"/>
  </si>
  <si>
    <t>1928.HK</t>
    <phoneticPr fontId="4" type="noConversion"/>
  </si>
  <si>
    <t>金沙中国</t>
    <phoneticPr fontId="4" type="noConversion"/>
  </si>
  <si>
    <r>
      <t>h.</t>
    </r>
    <r>
      <rPr>
        <sz val="10"/>
        <color theme="1"/>
        <rFont val="宋体"/>
        <family val="3"/>
        <charset val="134"/>
      </rPr>
      <t>最高点受益</t>
    </r>
    <phoneticPr fontId="4" type="noConversion"/>
  </si>
  <si>
    <t>i.PE,PB</t>
    <phoneticPr fontId="4" type="noConversion"/>
  </si>
  <si>
    <r>
      <t>7.</t>
    </r>
    <r>
      <rPr>
        <b/>
        <sz val="10"/>
        <color theme="1"/>
        <rFont val="宋体"/>
        <family val="3"/>
        <charset val="134"/>
      </rPr>
      <t>参考美股、港股其它博彩股</t>
    </r>
    <r>
      <rPr>
        <b/>
        <sz val="10"/>
        <color theme="1"/>
        <rFont val="Times New Roman"/>
        <family val="1"/>
      </rPr>
      <t>(</t>
    </r>
    <r>
      <rPr>
        <b/>
        <sz val="10"/>
        <color theme="1"/>
        <rFont val="宋体"/>
        <family val="3"/>
        <charset val="134"/>
      </rPr>
      <t>永利</t>
    </r>
    <r>
      <rPr>
        <b/>
        <sz val="10"/>
        <color theme="1"/>
        <rFont val="Times New Roman"/>
        <family val="1"/>
      </rPr>
      <t>NYSE:WYNN</t>
    </r>
    <r>
      <rPr>
        <b/>
        <sz val="10"/>
        <color theme="1"/>
        <rFont val="宋体"/>
        <family val="3"/>
        <charset val="134"/>
      </rPr>
      <t>、米高梅</t>
    </r>
    <r>
      <rPr>
        <b/>
        <sz val="10"/>
        <color theme="1"/>
        <rFont val="Times New Roman"/>
        <family val="1"/>
      </rPr>
      <t>NYSE:MGM</t>
    </r>
    <r>
      <rPr>
        <b/>
        <sz val="10"/>
        <color theme="1"/>
        <rFont val="宋体"/>
        <family val="3"/>
        <charset val="134"/>
      </rPr>
      <t>、澳博控股</t>
    </r>
    <r>
      <rPr>
        <b/>
        <sz val="10"/>
        <color theme="1"/>
        <rFont val="Times New Roman"/>
        <family val="1"/>
      </rPr>
      <t>880.HK</t>
    </r>
    <r>
      <rPr>
        <b/>
        <sz val="10"/>
        <color theme="1"/>
        <rFont val="宋体"/>
        <family val="3"/>
        <charset val="134"/>
      </rPr>
      <t>等</t>
    </r>
    <r>
      <rPr>
        <b/>
        <sz val="10"/>
        <color theme="1"/>
        <rFont val="Times New Roman"/>
        <family val="1"/>
      </rPr>
      <t>),</t>
    </r>
    <r>
      <rPr>
        <b/>
        <sz val="10"/>
        <color theme="1"/>
        <rFont val="宋体"/>
        <family val="3"/>
        <charset val="134"/>
      </rPr>
      <t>熊市投资博彩股是否包赚不赔</t>
    </r>
    <r>
      <rPr>
        <b/>
        <sz val="10"/>
        <color theme="1"/>
        <rFont val="Times New Roman"/>
        <family val="1"/>
      </rPr>
      <t>?</t>
    </r>
    <r>
      <rPr>
        <b/>
        <sz val="10"/>
        <color theme="1"/>
        <rFont val="宋体"/>
        <family val="3"/>
        <charset val="134"/>
      </rPr>
      <t>有何风险</t>
    </r>
    <r>
      <rPr>
        <b/>
        <sz val="10"/>
        <color theme="1"/>
        <rFont val="Times New Roman"/>
        <family val="1"/>
      </rPr>
      <t>?</t>
    </r>
    <phoneticPr fontId="4" type="noConversion"/>
  </si>
  <si>
    <t>NYSE:WYNN</t>
    <phoneticPr fontId="4" type="noConversion"/>
  </si>
  <si>
    <t>永利</t>
    <phoneticPr fontId="4" type="noConversion"/>
  </si>
  <si>
    <t>最低价（后复权）</t>
    <phoneticPr fontId="4" type="noConversion"/>
  </si>
  <si>
    <t>最高价</t>
    <phoneticPr fontId="4" type="noConversion"/>
  </si>
  <si>
    <t>最低价时间</t>
    <phoneticPr fontId="4" type="noConversion"/>
  </si>
  <si>
    <t>最高价时间</t>
    <phoneticPr fontId="4" type="noConversion"/>
  </si>
  <si>
    <t>NYSE:MGM</t>
    <phoneticPr fontId="4" type="noConversion"/>
  </si>
  <si>
    <t>880.HK</t>
    <phoneticPr fontId="4" type="noConversion"/>
  </si>
  <si>
    <t>澳博控股</t>
    <phoneticPr fontId="4" type="noConversion"/>
  </si>
  <si>
    <t>1928.HK</t>
    <phoneticPr fontId="4" type="noConversion"/>
  </si>
  <si>
    <t>金沙中国</t>
    <phoneticPr fontId="4" type="noConversion"/>
  </si>
  <si>
    <t>27.HK</t>
    <phoneticPr fontId="4" type="noConversion"/>
  </si>
  <si>
    <t>银河娱乐</t>
    <phoneticPr fontId="4" type="noConversion"/>
  </si>
  <si>
    <t>对比了以上博彩股在牛熊市的股价和收益，可以判断出在08年底到09年初的熊市中各股都达到了最低点，而在13年底到14年初的牛市中均达到了最高点。</t>
    <phoneticPr fontId="4" type="noConversion"/>
  </si>
  <si>
    <t>其中永利、澳博控股和银河娱乐在熊牛转换中收益率均在1000%以上，而美高梅和金沙中国的上市时间不在熊市中，固参考价值不高，但在牛市中收益也相当可观，</t>
    <phoneticPr fontId="4" type="noConversion"/>
  </si>
  <si>
    <t>美高梅</t>
    <phoneticPr fontId="4" type="noConversion"/>
  </si>
  <si>
    <t>可以说在熊市投资博彩股是包赚的，风险在于牛市之后的熊市会让之前的利润蒸发。</t>
    <phoneticPr fontId="4" type="noConversion"/>
  </si>
  <si>
    <r>
      <t>8.</t>
    </r>
    <r>
      <rPr>
        <b/>
        <sz val="10"/>
        <color theme="1"/>
        <rFont val="宋体"/>
        <family val="3"/>
        <charset val="134"/>
      </rPr>
      <t>博彩业提升收入主要靠哪些驱动因素</t>
    </r>
    <r>
      <rPr>
        <b/>
        <sz val="10"/>
        <color theme="1"/>
        <rFont val="Times New Roman"/>
        <family val="1"/>
      </rPr>
      <t>?</t>
    </r>
    <phoneticPr fontId="4" type="noConversion"/>
  </si>
  <si>
    <r>
      <t>a.</t>
    </r>
    <r>
      <rPr>
        <b/>
        <sz val="10"/>
        <color theme="1"/>
        <rFont val="宋体"/>
        <family val="3"/>
        <charset val="134"/>
      </rPr>
      <t>客流增加</t>
    </r>
    <phoneticPr fontId="4" type="noConversion"/>
  </si>
  <si>
    <r>
      <t>b.</t>
    </r>
    <r>
      <rPr>
        <b/>
        <sz val="10"/>
        <color theme="1"/>
        <rFont val="宋体"/>
        <family val="3"/>
        <charset val="134"/>
      </rPr>
      <t>客人的收入增加</t>
    </r>
    <phoneticPr fontId="4" type="noConversion"/>
  </si>
  <si>
    <r>
      <t>c.</t>
    </r>
    <r>
      <rPr>
        <b/>
        <sz val="10"/>
        <color theme="1"/>
        <rFont val="宋体"/>
        <family val="3"/>
        <charset val="134"/>
      </rPr>
      <t>增加赌台数量</t>
    </r>
    <phoneticPr fontId="4" type="noConversion"/>
  </si>
  <si>
    <r>
      <t>d.</t>
    </r>
    <r>
      <rPr>
        <b/>
        <sz val="10"/>
        <color theme="1"/>
        <rFont val="宋体"/>
        <family val="3"/>
        <charset val="134"/>
      </rPr>
      <t>开新赌场</t>
    </r>
    <phoneticPr fontId="4" type="noConversion"/>
  </si>
  <si>
    <r>
      <t>e.</t>
    </r>
    <r>
      <rPr>
        <b/>
        <sz val="10"/>
        <color theme="1"/>
        <rFont val="宋体"/>
        <family val="3"/>
        <charset val="134"/>
      </rPr>
      <t>提高最低投注金额</t>
    </r>
    <phoneticPr fontId="4" type="noConversion"/>
  </si>
  <si>
    <r>
      <t>f.</t>
    </r>
    <r>
      <rPr>
        <b/>
        <sz val="10"/>
        <color theme="1"/>
        <rFont val="宋体"/>
        <family val="3"/>
        <charset val="134"/>
      </rPr>
      <t>增加非赌业收入</t>
    </r>
    <r>
      <rPr>
        <b/>
        <sz val="10"/>
        <color theme="1"/>
        <rFont val="Times New Roman"/>
        <family val="1"/>
      </rPr>
      <t xml:space="preserve">     </t>
    </r>
    <r>
      <rPr>
        <b/>
        <sz val="10"/>
        <color theme="1"/>
        <rFont val="宋体"/>
        <family val="3"/>
        <charset val="134"/>
      </rPr>
      <t>把你的选择按重要性排序</t>
    </r>
    <r>
      <rPr>
        <b/>
        <sz val="10"/>
        <color theme="1"/>
        <rFont val="Times New Roman"/>
        <family val="1"/>
      </rPr>
      <t>,</t>
    </r>
    <r>
      <rPr>
        <b/>
        <sz val="10"/>
        <color theme="1"/>
        <rFont val="宋体"/>
        <family val="3"/>
        <charset val="134"/>
      </rPr>
      <t>并加以说明</t>
    </r>
    <phoneticPr fontId="4" type="noConversion"/>
  </si>
  <si>
    <t>增加赌台数量</t>
  </si>
  <si>
    <t>开新赌场</t>
  </si>
  <si>
    <t>时间</t>
    <phoneticPr fontId="4" type="noConversion"/>
  </si>
  <si>
    <t>提高最低投注金额</t>
    <phoneticPr fontId="4" type="noConversion"/>
  </si>
  <si>
    <t>神秘的绿洲</t>
    <phoneticPr fontId="4" type="noConversion"/>
  </si>
  <si>
    <t>城市娱乐会</t>
    <phoneticPr fontId="4" type="noConversion"/>
  </si>
  <si>
    <r>
      <rPr>
        <sz val="10"/>
        <color theme="1"/>
        <rFont val="宋体"/>
        <family val="3"/>
        <charset val="134"/>
      </rPr>
      <t>澳门银河</t>
    </r>
    <r>
      <rPr>
        <sz val="10"/>
        <color theme="1"/>
        <rFont val="Times New Roman"/>
        <family val="1"/>
      </rPr>
      <t>TM</t>
    </r>
    <phoneticPr fontId="4" type="noConversion"/>
  </si>
  <si>
    <t>客人的收入(亿元)</t>
    <phoneticPr fontId="4" type="noConversion"/>
  </si>
  <si>
    <t>红伶</t>
    <phoneticPr fontId="4" type="noConversion"/>
  </si>
  <si>
    <r>
      <rPr>
        <sz val="10"/>
        <color theme="1"/>
        <rFont val="宋体"/>
        <family val="3"/>
        <charset val="134"/>
      </rPr>
      <t>澳门银河</t>
    </r>
    <r>
      <rPr>
        <sz val="10"/>
        <color theme="1"/>
        <rFont val="Times New Roman"/>
        <family val="1"/>
      </rPr>
      <t>TM</t>
    </r>
    <r>
      <rPr>
        <sz val="10"/>
        <color theme="1"/>
        <rFont val="宋体"/>
        <family val="3"/>
        <charset val="134"/>
      </rPr>
      <t>第二期</t>
    </r>
    <phoneticPr fontId="4" type="noConversion"/>
  </si>
  <si>
    <t>澳门百老汇TM</t>
    <phoneticPr fontId="4" type="noConversion"/>
  </si>
  <si>
    <t>客流量（万人次）</t>
    <phoneticPr fontId="4" type="noConversion"/>
  </si>
  <si>
    <t>客人收入增速</t>
    <phoneticPr fontId="4" type="noConversion"/>
  </si>
  <si>
    <r>
      <t>从</t>
    </r>
    <r>
      <rPr>
        <sz val="10"/>
        <color theme="1"/>
        <rFont val="宋体"/>
        <family val="3"/>
        <charset val="134"/>
      </rPr>
      <t>上面针对银河娱乐的相关数据中，可以发现2009时客流量大量减少，收入相较于2008年也是增长缓慢，在之后的09年到2014年客流量加大，最近几年客流较为稳定；</t>
    </r>
    <phoneticPr fontId="4" type="noConversion"/>
  </si>
  <si>
    <t>博彩收益总额在09年增速明显变缓，但在之后几年增速明显，但在2014年之后博彩收益却下降了；</t>
    <phoneticPr fontId="4" type="noConversion"/>
  </si>
  <si>
    <t>赌桌数量在10年就没再增加总量维持在5500桌；开发的新赌场从开始的博彩发展到后来的购物、美食和旅游。</t>
    <phoneticPr fontId="4" type="noConversion"/>
  </si>
  <si>
    <t>非赌收入(亿元)</t>
    <phoneticPr fontId="4" type="noConversion"/>
  </si>
  <si>
    <t>非赌增速</t>
    <phoneticPr fontId="4" type="noConversion"/>
  </si>
  <si>
    <r>
      <rPr>
        <sz val="10"/>
        <rFont val="宋体"/>
        <family val="3"/>
        <charset val="134"/>
      </rPr>
      <t>综合股价的变化，提升收入的驱动因素排序为</t>
    </r>
    <r>
      <rPr>
        <sz val="10"/>
        <rFont val="Times New Roman"/>
        <family val="1"/>
      </rPr>
      <t>b.f.b.d.c.e.</t>
    </r>
    <phoneticPr fontId="4" type="noConversion"/>
  </si>
  <si>
    <r>
      <t>9.14</t>
    </r>
    <r>
      <rPr>
        <b/>
        <sz val="10"/>
        <color theme="1"/>
        <rFont val="宋体"/>
        <family val="3"/>
        <charset val="134"/>
      </rPr>
      <t>年后澳门博彩业不振主要有哪些主要原因</t>
    </r>
    <r>
      <rPr>
        <b/>
        <sz val="10"/>
        <color theme="1"/>
        <rFont val="Times New Roman"/>
        <family val="1"/>
      </rPr>
      <t>?</t>
    </r>
    <phoneticPr fontId="4" type="noConversion"/>
  </si>
  <si>
    <t>博彩业的收入的下降；</t>
    <phoneticPr fontId="4" type="noConversion"/>
  </si>
  <si>
    <t>博彩业转型向旅游多元化发展，加强了购物、奢侈品和度假村的发展；</t>
    <phoneticPr fontId="4" type="noConversion"/>
  </si>
  <si>
    <t>反腐政策的实施加之消费理性化，奢侈品销量下降。</t>
    <phoneticPr fontId="4" type="noConversion"/>
  </si>
  <si>
    <t>【附加题】：</t>
    <phoneticPr fontId="4" type="noConversion"/>
  </si>
  <si>
    <r>
      <t>1.</t>
    </r>
    <r>
      <rPr>
        <b/>
        <sz val="10"/>
        <color theme="1"/>
        <rFont val="宋体"/>
        <family val="3"/>
        <charset val="134"/>
      </rPr>
      <t>酒店的入住率，餐饮的翻台率和博彩单个台子的净收入有何联系</t>
    </r>
    <r>
      <rPr>
        <b/>
        <sz val="10"/>
        <color theme="1"/>
        <rFont val="Times New Roman"/>
        <family val="1"/>
      </rPr>
      <t>?</t>
    </r>
    <r>
      <rPr>
        <b/>
        <sz val="10"/>
        <color theme="1"/>
        <rFont val="宋体"/>
        <family val="3"/>
        <charset val="134"/>
      </rPr>
      <t>对比快餐和赌场，商业模式和关键营运指标有何异同</t>
    </r>
    <r>
      <rPr>
        <b/>
        <sz val="10"/>
        <color theme="1"/>
        <rFont val="Times New Roman"/>
        <family val="1"/>
      </rPr>
      <t>?</t>
    </r>
    <phoneticPr fontId="4" type="noConversion"/>
  </si>
  <si>
    <t>入住率</t>
    <phoneticPr fontId="4" type="noConversion"/>
  </si>
  <si>
    <t>翻台率</t>
    <phoneticPr fontId="4" type="noConversion"/>
  </si>
  <si>
    <t>贵宾区浮赢率</t>
    <phoneticPr fontId="4" type="noConversion"/>
  </si>
  <si>
    <t>中场浮赢率</t>
    <phoneticPr fontId="4" type="noConversion"/>
  </si>
  <si>
    <t>从上述数据可以看出入住率从10年开始就接近100%的水平了，中场博彩的浮赢率一直在上升，说明高入住率一定程度上保证了中场博彩台的使用率，对贵宾区的影响不高。</t>
    <phoneticPr fontId="4" type="noConversion"/>
  </si>
  <si>
    <r>
      <t>2.</t>
    </r>
    <r>
      <rPr>
        <b/>
        <sz val="10"/>
        <color theme="1"/>
        <rFont val="宋体"/>
        <family val="3"/>
        <charset val="134"/>
      </rPr>
      <t>按照中美人口、经济总量对比，澳门和拉斯维加斯博彩业收入对比，你认为澳门的博彩业发展是否面临増长的极限</t>
    </r>
    <r>
      <rPr>
        <b/>
        <sz val="10"/>
        <color theme="1"/>
        <rFont val="Times New Roman"/>
        <family val="1"/>
      </rPr>
      <t>?</t>
    </r>
    <phoneticPr fontId="4" type="noConversion"/>
  </si>
  <si>
    <t>中国GDP（美元亿）</t>
    <phoneticPr fontId="4" type="noConversion"/>
  </si>
  <si>
    <t>美国GDP（美元亿）</t>
    <phoneticPr fontId="4" type="noConversion"/>
  </si>
  <si>
    <t>美国人口</t>
    <phoneticPr fontId="4" type="noConversion"/>
  </si>
  <si>
    <t>中国人口（万人）</t>
    <phoneticPr fontId="4" type="noConversion"/>
  </si>
  <si>
    <t>博彩业收入（百万澳元）</t>
    <phoneticPr fontId="4" type="noConversion"/>
  </si>
  <si>
    <t>拉斯维加斯(百万)</t>
    <phoneticPr fontId="4" type="noConversion"/>
  </si>
  <si>
    <t>中国GDP增速</t>
    <phoneticPr fontId="4" type="noConversion"/>
  </si>
  <si>
    <t>美国GDP增速</t>
    <phoneticPr fontId="4" type="noConversion"/>
  </si>
  <si>
    <t>美国人口增速</t>
    <phoneticPr fontId="4" type="noConversion"/>
  </si>
  <si>
    <t>中国人口增速</t>
    <phoneticPr fontId="4" type="noConversion"/>
  </si>
  <si>
    <t>澳门博彩增速</t>
    <phoneticPr fontId="4" type="noConversion"/>
  </si>
  <si>
    <t>拉斯维加斯博彩增速</t>
    <phoneticPr fontId="4" type="noConversion"/>
  </si>
  <si>
    <t>1、澳门博彩业收入的半数是大陆游客，说明大陆的经济水平会大幅影响澳门的经济，中国人口一直保持着0.5%左右的增速，但澳门增速波动较大，所以人口的因素对其影响较小；</t>
    <phoneticPr fontId="4" type="noConversion"/>
  </si>
  <si>
    <r>
      <t>2</t>
    </r>
    <r>
      <rPr>
        <sz val="10"/>
        <color theme="1"/>
        <rFont val="宋体"/>
        <family val="3"/>
        <charset val="134"/>
      </rPr>
      <t>、中国GDP增速和美国GDP增速中，中国在09年到13年增速较大，使得澳门博彩的增速也大幅增加，而美国的GDP增速一直保持在4%左右，所以中国的GDP对澳门的博彩业影响较大；</t>
    </r>
    <phoneticPr fontId="4" type="noConversion"/>
  </si>
  <si>
    <r>
      <t>3</t>
    </r>
    <r>
      <rPr>
        <sz val="10"/>
        <color theme="1"/>
        <rFont val="宋体"/>
        <family val="3"/>
        <charset val="134"/>
      </rPr>
      <t>、对比拉斯维加斯的博彩业，拉斯维加斯的博彩业增速较为平稳，美国的GDP对其影响不明显，原因可能与博彩业的客源有关；</t>
    </r>
    <phoneticPr fontId="4" type="noConversion"/>
  </si>
  <si>
    <t>总结：澳门博彩业存在增长的极限，这会受大陆GDP、政策以及旅游意愿的影响。</t>
    <phoneticPr fontId="4" type="noConversion"/>
  </si>
  <si>
    <r>
      <t>3.</t>
    </r>
    <r>
      <rPr>
        <b/>
        <sz val="10"/>
        <color theme="1"/>
        <rFont val="宋体"/>
        <family val="3"/>
        <charset val="134"/>
      </rPr>
      <t>你认为人均</t>
    </r>
    <r>
      <rPr>
        <b/>
        <sz val="10"/>
        <color theme="1"/>
        <rFont val="Times New Roman"/>
        <family val="1"/>
      </rPr>
      <t>GDP</t>
    </r>
    <r>
      <rPr>
        <b/>
        <sz val="10"/>
        <color theme="1"/>
        <rFont val="宋体"/>
        <family val="3"/>
        <charset val="134"/>
      </rPr>
      <t>与博彩行业发展有怎样的联系</t>
    </r>
    <r>
      <rPr>
        <b/>
        <sz val="10"/>
        <color theme="1"/>
        <rFont val="Times New Roman"/>
        <family val="1"/>
      </rPr>
      <t>?</t>
    </r>
    <phoneticPr fontId="4" type="noConversion"/>
  </si>
  <si>
    <t>人均GDP</t>
    <phoneticPr fontId="4" type="noConversion"/>
  </si>
  <si>
    <t>中国人口（亿人）</t>
    <phoneticPr fontId="4" type="noConversion"/>
  </si>
  <si>
    <t>人均GDP增速</t>
    <phoneticPr fontId="4" type="noConversion"/>
  </si>
  <si>
    <r>
      <rPr>
        <sz val="10"/>
        <color theme="1"/>
        <rFont val="宋体"/>
        <family val="3"/>
        <charset val="134"/>
      </rPr>
      <t>人均</t>
    </r>
    <r>
      <rPr>
        <sz val="10"/>
        <color theme="1"/>
        <rFont val="Times New Roman"/>
        <family val="1"/>
      </rPr>
      <t>GDP</t>
    </r>
    <r>
      <rPr>
        <sz val="10"/>
        <color theme="1"/>
        <rFont val="宋体"/>
        <family val="3"/>
        <charset val="134"/>
      </rPr>
      <t>增速在09年后增速明显，这期间澳门博彩业的增速也十分明显，但在14年后人均GDP增速下降明显，此时澳门博彩业出现负增长，人均GDP的大幅增涨有利于博彩行业的发展，反之影响博彩业的发展。</t>
    </r>
    <phoneticPr fontId="4" type="noConversion"/>
  </si>
</sst>
</file>

<file path=xl/styles.xml><?xml version="1.0" encoding="utf-8"?>
<styleSheet xmlns="http://schemas.openxmlformats.org/spreadsheetml/2006/main">
  <numFmts count="7">
    <numFmt numFmtId="43" formatCode="_ * #,##0.00_ ;_ * \-#,##0.00_ ;_ * &quot;-&quot;??_ ;_ @_ "/>
    <numFmt numFmtId="176" formatCode="0.00_ "/>
    <numFmt numFmtId="177" formatCode="0.0%"/>
    <numFmt numFmtId="178" formatCode="#,##0_ "/>
    <numFmt numFmtId="179" formatCode="0.00_);[Red]\(0.00\)"/>
    <numFmt numFmtId="180" formatCode="_ * #,##0_ ;_ * \-#,##0_ ;_ * &quot;-&quot;??_ ;_ @_ "/>
    <numFmt numFmtId="181" formatCode="#,##0_);[Red]\(#,##0\)"/>
  </numFmts>
  <fonts count="12">
    <font>
      <sz val="11"/>
      <color theme="1"/>
      <name val="等线"/>
      <family val="2"/>
      <scheme val="minor"/>
    </font>
    <font>
      <sz val="11"/>
      <color theme="1"/>
      <name val="等线"/>
      <family val="2"/>
      <scheme val="minor"/>
    </font>
    <font>
      <sz val="10"/>
      <color theme="1"/>
      <name val="宋体"/>
      <family val="3"/>
      <charset val="134"/>
    </font>
    <font>
      <sz val="10"/>
      <color theme="1"/>
      <name val="Times New Roman"/>
      <family val="1"/>
    </font>
    <font>
      <sz val="9"/>
      <name val="等线"/>
      <family val="3"/>
      <charset val="134"/>
      <scheme val="minor"/>
    </font>
    <font>
      <b/>
      <sz val="10"/>
      <color theme="1"/>
      <name val="宋体"/>
      <family val="3"/>
      <charset val="134"/>
    </font>
    <font>
      <b/>
      <sz val="10"/>
      <color theme="1"/>
      <name val="Times New Roman"/>
      <family val="1"/>
    </font>
    <font>
      <b/>
      <sz val="12"/>
      <color theme="1"/>
      <name val="宋体"/>
      <family val="3"/>
      <charset val="134"/>
    </font>
    <font>
      <b/>
      <sz val="12"/>
      <color theme="1"/>
      <name val="Times New Roman"/>
      <family val="1"/>
    </font>
    <font>
      <sz val="10"/>
      <name val="Times New Roman"/>
      <family val="1"/>
    </font>
    <font>
      <sz val="11"/>
      <color theme="1"/>
      <name val="Times New Roman"/>
      <family val="1"/>
    </font>
    <font>
      <sz val="10"/>
      <name val="宋体"/>
      <family val="3"/>
      <charset val="134"/>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alignment vertical="center"/>
    </xf>
  </cellStyleXfs>
  <cellXfs count="76">
    <xf numFmtId="0" fontId="0" fillId="0" borderId="0" xfId="0"/>
    <xf numFmtId="0" fontId="3" fillId="0" borderId="0" xfId="0" applyFont="1"/>
    <xf numFmtId="0" fontId="6" fillId="0" borderId="0" xfId="0" applyFont="1"/>
    <xf numFmtId="49" fontId="3" fillId="0" borderId="0" xfId="0" applyNumberFormat="1" applyFont="1"/>
    <xf numFmtId="14" fontId="3" fillId="0" borderId="0" xfId="0" applyNumberFormat="1" applyFont="1"/>
    <xf numFmtId="176" fontId="3" fillId="0" borderId="0" xfId="0" applyNumberFormat="1" applyFont="1"/>
    <xf numFmtId="0" fontId="3" fillId="0" borderId="1" xfId="0" applyFont="1" applyBorder="1"/>
    <xf numFmtId="177" fontId="3" fillId="0" borderId="0" xfId="0" applyNumberFormat="1" applyFont="1"/>
    <xf numFmtId="178" fontId="3" fillId="0" borderId="0" xfId="0" applyNumberFormat="1" applyFont="1"/>
    <xf numFmtId="9" fontId="3" fillId="0" borderId="0" xfId="0" applyNumberFormat="1" applyFont="1"/>
    <xf numFmtId="0" fontId="3" fillId="0" borderId="0" xfId="0" applyFont="1" applyAlignment="1">
      <alignment horizontal="center"/>
    </xf>
    <xf numFmtId="14" fontId="3" fillId="0" borderId="0" xfId="0" applyNumberFormat="1" applyFont="1" applyAlignment="1">
      <alignment horizontal="right"/>
    </xf>
    <xf numFmtId="0" fontId="3" fillId="0" borderId="1" xfId="0" applyFont="1" applyBorder="1" applyAlignment="1">
      <alignment horizontal="right"/>
    </xf>
    <xf numFmtId="179" fontId="3" fillId="0" borderId="0" xfId="0" applyNumberFormat="1" applyFont="1"/>
    <xf numFmtId="0" fontId="3" fillId="2" borderId="0" xfId="0" applyFont="1" applyFill="1"/>
    <xf numFmtId="0" fontId="6" fillId="2" borderId="0" xfId="0" applyFont="1" applyFill="1"/>
    <xf numFmtId="180" fontId="3" fillId="0" borderId="0" xfId="1" applyNumberFormat="1" applyFont="1" applyAlignment="1"/>
    <xf numFmtId="178" fontId="3" fillId="0" borderId="0" xfId="1" applyNumberFormat="1" applyFont="1" applyAlignment="1"/>
    <xf numFmtId="181" fontId="3" fillId="0" borderId="0" xfId="0" applyNumberFormat="1" applyFont="1"/>
    <xf numFmtId="0" fontId="9" fillId="0" borderId="0" xfId="0" applyFont="1" applyFill="1"/>
    <xf numFmtId="0" fontId="3" fillId="0" borderId="0" xfId="0" applyFont="1" applyBorder="1"/>
    <xf numFmtId="0" fontId="3" fillId="0" borderId="0" xfId="0" applyFont="1" applyAlignment="1">
      <alignment horizontal="right"/>
    </xf>
    <xf numFmtId="0" fontId="8" fillId="0" borderId="0" xfId="0" applyFont="1"/>
    <xf numFmtId="0" fontId="3" fillId="0" borderId="0" xfId="0" applyFont="1" applyAlignment="1">
      <alignment horizontal="right" wrapText="1"/>
    </xf>
    <xf numFmtId="0" fontId="3" fillId="0" borderId="1" xfId="0" applyFont="1" applyBorder="1" applyAlignment="1">
      <alignment horizontal="center"/>
    </xf>
    <xf numFmtId="0" fontId="3" fillId="0" borderId="0" xfId="0" applyFont="1" applyAlignment="1">
      <alignment horizontal="left"/>
    </xf>
    <xf numFmtId="0" fontId="6" fillId="0" borderId="0" xfId="0" applyFont="1" applyBorder="1"/>
    <xf numFmtId="0" fontId="3" fillId="0" borderId="1" xfId="0" applyFont="1" applyBorder="1" applyAlignment="1">
      <alignment horizontal="left"/>
    </xf>
    <xf numFmtId="0" fontId="3" fillId="0" borderId="0" xfId="0" applyFont="1" applyAlignment="1">
      <alignment horizontal="left"/>
    </xf>
    <xf numFmtId="0" fontId="2" fillId="0" borderId="0" xfId="0" applyFont="1"/>
    <xf numFmtId="0" fontId="3" fillId="0" borderId="0" xfId="0" applyFont="1" applyBorder="1" applyAlignment="1">
      <alignment horizontal="right"/>
    </xf>
    <xf numFmtId="0" fontId="2" fillId="0" borderId="0" xfId="0" applyFont="1" applyAlignment="1">
      <alignment horizontal="left"/>
    </xf>
    <xf numFmtId="0" fontId="3" fillId="0" borderId="0" xfId="0" applyFont="1" applyBorder="1" applyAlignment="1">
      <alignment horizontal="center"/>
    </xf>
    <xf numFmtId="0" fontId="7" fillId="0" borderId="0" xfId="0" applyFont="1" applyAlignment="1">
      <alignment horizontal="right"/>
    </xf>
    <xf numFmtId="0" fontId="7" fillId="0" borderId="0" xfId="0" applyFont="1"/>
    <xf numFmtId="0" fontId="6" fillId="0" borderId="0" xfId="0" applyFont="1" applyFill="1"/>
    <xf numFmtId="0" fontId="3" fillId="0" borderId="0" xfId="0" applyFont="1" applyFill="1"/>
    <xf numFmtId="14" fontId="3" fillId="0" borderId="0" xfId="0" applyNumberFormat="1" applyFont="1" applyBorder="1" applyAlignment="1">
      <alignment horizontal="right" vertical="center"/>
    </xf>
    <xf numFmtId="14" fontId="3" fillId="0" borderId="0" xfId="0" applyNumberFormat="1" applyFont="1" applyAlignment="1">
      <alignment horizontal="left"/>
    </xf>
    <xf numFmtId="0" fontId="2" fillId="0" borderId="1" xfId="0" applyFont="1" applyBorder="1" applyAlignment="1">
      <alignment horizontal="right"/>
    </xf>
    <xf numFmtId="10" fontId="3" fillId="0" borderId="0" xfId="0" applyNumberFormat="1" applyFont="1" applyBorder="1" applyAlignment="1">
      <alignment horizontal="right"/>
    </xf>
    <xf numFmtId="0" fontId="2" fillId="0" borderId="0" xfId="0" applyFont="1" applyAlignment="1"/>
    <xf numFmtId="0" fontId="3" fillId="0" borderId="0" xfId="0" applyFont="1" applyAlignment="1"/>
    <xf numFmtId="0" fontId="3" fillId="0" borderId="0" xfId="0" applyFont="1" applyAlignment="1">
      <alignment horizontal="left"/>
    </xf>
    <xf numFmtId="14" fontId="3" fillId="0" borderId="0" xfId="0" applyNumberFormat="1" applyFont="1" applyAlignment="1">
      <alignment horizontal="left"/>
    </xf>
    <xf numFmtId="0" fontId="2" fillId="0" borderId="0" xfId="0" applyFont="1" applyAlignment="1">
      <alignment horizontal="center"/>
    </xf>
    <xf numFmtId="0" fontId="2" fillId="0" borderId="0" xfId="0" applyFont="1" applyFill="1"/>
    <xf numFmtId="180" fontId="2" fillId="0" borderId="0" xfId="1" applyNumberFormat="1" applyFont="1" applyAlignment="1"/>
    <xf numFmtId="180" fontId="2" fillId="0" borderId="0" xfId="1" applyNumberFormat="1" applyFont="1" applyAlignment="1">
      <alignment horizontal="center"/>
    </xf>
    <xf numFmtId="0" fontId="2" fillId="0" borderId="1" xfId="0" applyFont="1" applyBorder="1"/>
    <xf numFmtId="0" fontId="2" fillId="0" borderId="1" xfId="0" applyFont="1" applyBorder="1" applyAlignment="1">
      <alignment horizontal="center"/>
    </xf>
    <xf numFmtId="14" fontId="3" fillId="0" borderId="0" xfId="0" applyNumberFormat="1" applyFont="1" applyAlignment="1">
      <alignment horizontal="center"/>
    </xf>
    <xf numFmtId="10" fontId="3" fillId="0" borderId="1" xfId="0" applyNumberFormat="1" applyFont="1" applyBorder="1"/>
    <xf numFmtId="0" fontId="3" fillId="0" borderId="0" xfId="0" applyFont="1" applyAlignment="1">
      <alignment horizontal="left"/>
    </xf>
    <xf numFmtId="0" fontId="3" fillId="0" borderId="1" xfId="0" applyNumberFormat="1" applyFont="1" applyBorder="1"/>
    <xf numFmtId="0" fontId="3" fillId="0" borderId="0" xfId="0" applyFont="1" applyAlignment="1">
      <alignment horizontal="left"/>
    </xf>
    <xf numFmtId="14" fontId="3" fillId="0" borderId="0" xfId="0" applyNumberFormat="1" applyFont="1" applyAlignment="1">
      <alignment horizontal="left"/>
    </xf>
    <xf numFmtId="0" fontId="3" fillId="0" borderId="2" xfId="0" applyFont="1" applyBorder="1"/>
    <xf numFmtId="0" fontId="3" fillId="0" borderId="2" xfId="0" applyFont="1" applyBorder="1" applyAlignment="1">
      <alignment horizontal="right"/>
    </xf>
    <xf numFmtId="0" fontId="3" fillId="0" borderId="0" xfId="0" applyFont="1" applyAlignment="1">
      <alignment horizontal="left"/>
    </xf>
    <xf numFmtId="14" fontId="3" fillId="0" borderId="0" xfId="0" applyNumberFormat="1" applyFont="1" applyAlignment="1">
      <alignment horizontal="left"/>
    </xf>
    <xf numFmtId="10" fontId="3" fillId="0" borderId="0" xfId="0" applyNumberFormat="1" applyFont="1"/>
    <xf numFmtId="0" fontId="3" fillId="0" borderId="0" xfId="0" applyFont="1" applyFill="1" applyAlignment="1">
      <alignment horizontal="center"/>
    </xf>
    <xf numFmtId="0" fontId="5" fillId="0" borderId="0" xfId="0" applyFont="1" applyFill="1"/>
    <xf numFmtId="0" fontId="2" fillId="0" borderId="0" xfId="0" applyFont="1" applyBorder="1"/>
    <xf numFmtId="0" fontId="5" fillId="2" borderId="0" xfId="0" applyFont="1" applyFill="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xf numFmtId="0" fontId="3" fillId="0" borderId="0" xfId="0" applyFont="1" applyFill="1" applyAlignment="1">
      <alignment horizontal="left"/>
    </xf>
    <xf numFmtId="0" fontId="3" fillId="0" borderId="0" xfId="0" applyFont="1" applyAlignment="1">
      <alignment horizontal="left"/>
    </xf>
    <xf numFmtId="0" fontId="2" fillId="0" borderId="0" xfId="0" applyFont="1" applyAlignment="1">
      <alignment horizontal="left"/>
    </xf>
    <xf numFmtId="14" fontId="2" fillId="0" borderId="0" xfId="0" applyNumberFormat="1" applyFont="1" applyAlignment="1">
      <alignment horizontal="left"/>
    </xf>
    <xf numFmtId="14" fontId="3" fillId="0" borderId="0" xfId="0" applyNumberFormat="1" applyFont="1" applyAlignment="1">
      <alignment horizontal="left"/>
    </xf>
    <xf numFmtId="0" fontId="2" fillId="0" borderId="0" xfId="0" applyFont="1" applyBorder="1" applyAlignment="1">
      <alignment horizontal="left"/>
    </xf>
    <xf numFmtId="0" fontId="3" fillId="0" borderId="0" xfId="0" applyFont="1" applyBorder="1" applyAlignment="1">
      <alignment horizontal="left"/>
    </xf>
    <xf numFmtId="0" fontId="10" fillId="0" borderId="0" xfId="0" applyFont="1" applyAlignment="1">
      <alignment horizont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57</xdr:row>
      <xdr:rowOff>0</xdr:rowOff>
    </xdr:from>
    <xdr:to>
      <xdr:col>10</xdr:col>
      <xdr:colOff>556260</xdr:colOff>
      <xdr:row>71</xdr:row>
      <xdr:rowOff>144780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342900" y="9639300"/>
          <a:ext cx="8877300" cy="24917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B2:N419"/>
  <sheetViews>
    <sheetView showGridLines="0" tabSelected="1" workbookViewId="0">
      <selection activeCell="H290" sqref="H290"/>
    </sheetView>
  </sheetViews>
  <sheetFormatPr defaultColWidth="9" defaultRowHeight="13.2"/>
  <cols>
    <col min="1" max="1" width="5" style="1" customWidth="1"/>
    <col min="2" max="2" width="11.21875" style="1" customWidth="1"/>
    <col min="3" max="3" width="11.77734375" style="1" customWidth="1"/>
    <col min="4" max="4" width="13" style="1" customWidth="1"/>
    <col min="5" max="5" width="12.5546875" style="1" customWidth="1"/>
    <col min="6" max="6" width="15.33203125" style="1" customWidth="1"/>
    <col min="7" max="7" width="16.6640625" style="1" customWidth="1"/>
    <col min="8" max="8" width="14.5546875" style="1" customWidth="1"/>
    <col min="9" max="9" width="12.77734375" style="1" bestFit="1" customWidth="1"/>
    <col min="10" max="10" width="13.44140625" style="1" customWidth="1"/>
    <col min="11" max="16384" width="9" style="1"/>
  </cols>
  <sheetData>
    <row r="2" spans="2:11" ht="16.2">
      <c r="B2" s="22" t="s">
        <v>0</v>
      </c>
      <c r="E2" s="33" t="s">
        <v>5</v>
      </c>
      <c r="F2" s="34" t="s">
        <v>6</v>
      </c>
    </row>
    <row r="4" spans="2:11">
      <c r="B4" s="15" t="s">
        <v>2</v>
      </c>
      <c r="C4" s="14"/>
      <c r="D4" s="14"/>
      <c r="E4" s="14"/>
      <c r="F4" s="14"/>
      <c r="G4" s="14"/>
      <c r="H4" s="14"/>
      <c r="I4" s="14"/>
      <c r="J4" s="14"/>
      <c r="K4" s="14"/>
    </row>
    <row r="6" spans="2:11" ht="16.8" customHeight="1">
      <c r="B6" s="67" t="s">
        <v>7</v>
      </c>
      <c r="C6" s="67"/>
      <c r="D6" s="67"/>
      <c r="E6" s="67"/>
      <c r="F6" s="67"/>
      <c r="G6" s="67"/>
      <c r="H6" s="67"/>
      <c r="I6" s="67"/>
      <c r="J6" s="67"/>
      <c r="K6" s="67"/>
    </row>
    <row r="7" spans="2:11">
      <c r="B7" s="15"/>
      <c r="C7" s="14"/>
      <c r="D7" s="14"/>
      <c r="E7" s="14"/>
      <c r="F7" s="14"/>
      <c r="G7" s="14"/>
      <c r="H7" s="14"/>
      <c r="I7" s="14"/>
      <c r="J7" s="14"/>
      <c r="K7" s="14"/>
    </row>
    <row r="9" spans="2:11">
      <c r="B9" s="70" t="s">
        <v>8</v>
      </c>
      <c r="C9" s="69"/>
      <c r="D9" s="69"/>
      <c r="E9" s="69"/>
      <c r="F9" s="69"/>
      <c r="G9" s="69"/>
      <c r="H9" s="69"/>
      <c r="I9" s="69"/>
      <c r="J9" s="69"/>
      <c r="K9" s="69"/>
    </row>
    <row r="11" spans="2:11">
      <c r="B11" s="73" t="s">
        <v>9</v>
      </c>
      <c r="C11" s="74"/>
      <c r="D11" s="74"/>
      <c r="E11" s="74"/>
      <c r="F11" s="74"/>
      <c r="G11" s="74"/>
      <c r="H11" s="74"/>
      <c r="I11" s="74"/>
      <c r="J11" s="74"/>
      <c r="K11" s="74"/>
    </row>
    <row r="12" spans="2:11">
      <c r="B12" s="3"/>
      <c r="D12" s="4"/>
      <c r="E12" s="13"/>
      <c r="F12" s="13"/>
      <c r="G12" s="7"/>
    </row>
    <row r="13" spans="2:11">
      <c r="B13" s="67" t="s">
        <v>10</v>
      </c>
      <c r="C13" s="66"/>
      <c r="D13" s="66"/>
      <c r="E13" s="66"/>
      <c r="F13" s="66"/>
      <c r="G13" s="66"/>
      <c r="H13" s="66"/>
      <c r="I13" s="66"/>
      <c r="J13" s="66"/>
      <c r="K13" s="66"/>
    </row>
    <row r="15" spans="2:11">
      <c r="B15" s="69" t="s">
        <v>11</v>
      </c>
      <c r="C15" s="69"/>
      <c r="D15" s="69"/>
      <c r="E15" s="69"/>
      <c r="F15" s="69"/>
      <c r="G15" s="69"/>
      <c r="H15" s="69"/>
      <c r="I15" s="69"/>
      <c r="J15" s="69"/>
      <c r="K15" s="69"/>
    </row>
    <row r="16" spans="2:11">
      <c r="B16" s="70" t="s">
        <v>12</v>
      </c>
      <c r="C16" s="69"/>
      <c r="D16" s="69"/>
      <c r="E16" s="69"/>
      <c r="F16" s="69"/>
      <c r="G16" s="69"/>
      <c r="H16" s="69"/>
      <c r="I16" s="69"/>
      <c r="J16" s="69"/>
      <c r="K16" s="69"/>
    </row>
    <row r="17" spans="2:11">
      <c r="B17" s="35"/>
      <c r="C17" s="36"/>
      <c r="D17" s="36"/>
      <c r="E17" s="36"/>
      <c r="F17" s="36"/>
      <c r="G17" s="36"/>
      <c r="H17" s="36"/>
      <c r="I17" s="36"/>
      <c r="J17" s="36"/>
      <c r="K17" s="36"/>
    </row>
    <row r="18" spans="2:11">
      <c r="B18" s="69" t="s">
        <v>13</v>
      </c>
      <c r="C18" s="69"/>
      <c r="D18" s="69"/>
      <c r="E18" s="69"/>
      <c r="F18" s="69"/>
      <c r="G18" s="69"/>
      <c r="H18" s="69"/>
      <c r="I18" s="69"/>
      <c r="J18" s="69"/>
      <c r="K18" s="69"/>
    </row>
    <row r="21" spans="2:11">
      <c r="B21" s="69" t="s">
        <v>14</v>
      </c>
      <c r="C21" s="69"/>
      <c r="D21" s="69"/>
      <c r="E21" s="69"/>
      <c r="F21" s="69"/>
      <c r="G21" s="69"/>
      <c r="H21" s="69"/>
      <c r="I21" s="69"/>
      <c r="J21" s="69"/>
      <c r="K21" s="69"/>
    </row>
    <row r="22" spans="2:11">
      <c r="B22" s="3"/>
      <c r="F22" s="23"/>
    </row>
    <row r="23" spans="2:11">
      <c r="B23" s="32"/>
      <c r="C23" s="37"/>
      <c r="D23" s="30"/>
      <c r="E23" s="20"/>
      <c r="F23" s="32"/>
      <c r="G23" s="37"/>
      <c r="H23" s="30"/>
    </row>
    <row r="24" spans="2:11">
      <c r="B24" s="67" t="s">
        <v>15</v>
      </c>
      <c r="C24" s="66"/>
      <c r="D24" s="66"/>
      <c r="E24" s="66"/>
      <c r="F24" s="66"/>
      <c r="G24" s="66"/>
      <c r="H24" s="66"/>
      <c r="I24" s="66"/>
      <c r="J24" s="66"/>
      <c r="K24" s="66"/>
    </row>
    <row r="25" spans="2:11">
      <c r="B25" s="11"/>
      <c r="C25" s="8"/>
      <c r="D25" s="5"/>
      <c r="F25" s="11"/>
      <c r="G25" s="8"/>
      <c r="H25" s="5"/>
    </row>
    <row r="26" spans="2:11">
      <c r="B26" s="71" t="s">
        <v>16</v>
      </c>
      <c r="C26" s="72"/>
      <c r="D26" s="72"/>
      <c r="E26" s="72"/>
      <c r="F26" s="72"/>
      <c r="G26" s="72"/>
      <c r="H26" s="72"/>
      <c r="I26" s="72"/>
      <c r="J26" s="72"/>
      <c r="K26" s="72"/>
    </row>
    <row r="27" spans="2:11">
      <c r="B27" s="21"/>
      <c r="C27" s="9"/>
      <c r="D27" s="9"/>
      <c r="E27" s="9"/>
      <c r="F27" s="21"/>
      <c r="G27" s="9"/>
      <c r="H27" s="9"/>
    </row>
    <row r="29" spans="2:11">
      <c r="B29" s="67" t="s">
        <v>17</v>
      </c>
      <c r="C29" s="66"/>
      <c r="D29" s="66"/>
      <c r="E29" s="66"/>
      <c r="F29" s="66"/>
      <c r="G29" s="66"/>
      <c r="H29" s="66"/>
      <c r="I29" s="66"/>
      <c r="J29" s="66"/>
      <c r="K29" s="66"/>
    </row>
    <row r="30" spans="2:11">
      <c r="B30" s="67" t="s">
        <v>18</v>
      </c>
      <c r="C30" s="66"/>
      <c r="D30" s="66"/>
      <c r="E30" s="66"/>
      <c r="F30" s="66"/>
      <c r="G30" s="66"/>
      <c r="H30" s="66"/>
      <c r="I30" s="66"/>
      <c r="J30" s="66"/>
      <c r="K30" s="66"/>
    </row>
    <row r="31" spans="2:11">
      <c r="B31" s="67" t="s">
        <v>19</v>
      </c>
      <c r="C31" s="66"/>
      <c r="D31" s="66"/>
      <c r="E31" s="66"/>
      <c r="F31" s="66"/>
      <c r="G31" s="66"/>
      <c r="H31" s="66"/>
      <c r="I31" s="66"/>
      <c r="J31" s="66"/>
      <c r="K31" s="66"/>
    </row>
    <row r="32" spans="2:11">
      <c r="B32" s="67" t="s">
        <v>20</v>
      </c>
      <c r="C32" s="66"/>
      <c r="D32" s="66"/>
      <c r="E32" s="66"/>
      <c r="F32" s="66"/>
      <c r="G32" s="66"/>
      <c r="H32" s="66"/>
      <c r="I32" s="66"/>
      <c r="J32" s="66"/>
      <c r="K32" s="66"/>
    </row>
    <row r="33" spans="2:11">
      <c r="B33" s="67" t="s">
        <v>21</v>
      </c>
      <c r="C33" s="66"/>
      <c r="D33" s="66"/>
      <c r="E33" s="66"/>
      <c r="F33" s="66"/>
      <c r="G33" s="66"/>
      <c r="H33" s="66"/>
      <c r="I33" s="66"/>
      <c r="J33" s="66"/>
      <c r="K33" s="66"/>
    </row>
    <row r="34" spans="2:11">
      <c r="B34" s="67" t="s">
        <v>22</v>
      </c>
      <c r="C34" s="66"/>
      <c r="D34" s="66"/>
      <c r="E34" s="66"/>
      <c r="F34" s="66"/>
      <c r="G34" s="66"/>
      <c r="H34" s="66"/>
      <c r="I34" s="66"/>
      <c r="J34" s="66"/>
      <c r="K34" s="66"/>
    </row>
    <row r="35" spans="2:11">
      <c r="B35" s="67" t="s">
        <v>23</v>
      </c>
      <c r="C35" s="66"/>
      <c r="D35" s="66"/>
      <c r="E35" s="66"/>
      <c r="F35" s="66"/>
      <c r="G35" s="66"/>
      <c r="H35" s="66"/>
      <c r="I35" s="66"/>
      <c r="J35" s="66"/>
      <c r="K35" s="66"/>
    </row>
    <row r="37" spans="2:11">
      <c r="B37" s="69" t="s">
        <v>24</v>
      </c>
      <c r="C37" s="69"/>
      <c r="D37" s="69"/>
      <c r="E37" s="69"/>
      <c r="F37" s="69"/>
      <c r="G37" s="69"/>
      <c r="H37" s="69"/>
      <c r="I37" s="69"/>
      <c r="J37" s="69"/>
      <c r="K37" s="69"/>
    </row>
    <row r="38" spans="2:11">
      <c r="B38" s="68" t="s">
        <v>25</v>
      </c>
      <c r="C38" s="68"/>
      <c r="D38" s="68"/>
      <c r="E38" s="68"/>
      <c r="F38" s="68"/>
      <c r="G38" s="68"/>
      <c r="H38" s="68"/>
      <c r="I38" s="68"/>
      <c r="J38" s="68"/>
      <c r="K38" s="68"/>
    </row>
    <row r="40" spans="2:11">
      <c r="B40" s="1" t="s">
        <v>3</v>
      </c>
    </row>
    <row r="42" spans="2:11">
      <c r="B42" s="24" t="s">
        <v>4</v>
      </c>
      <c r="C42" s="12" t="s">
        <v>1</v>
      </c>
      <c r="D42" s="12" t="s">
        <v>27</v>
      </c>
      <c r="E42" s="39" t="s">
        <v>26</v>
      </c>
      <c r="F42" s="12"/>
    </row>
    <row r="43" spans="2:11">
      <c r="B43" s="10">
        <v>2009</v>
      </c>
      <c r="C43" s="8">
        <v>349081.4</v>
      </c>
      <c r="E43" s="8">
        <v>154747.9</v>
      </c>
    </row>
    <row r="44" spans="2:11">
      <c r="B44" s="32">
        <v>2010</v>
      </c>
      <c r="C44" s="8">
        <v>413030.3</v>
      </c>
      <c r="D44" s="40">
        <f>(C44-C43)/C43*100%</f>
        <v>0.18319194319720261</v>
      </c>
      <c r="E44" s="8">
        <v>182038</v>
      </c>
      <c r="F44" s="40">
        <f>E44/E43-1</f>
        <v>0.17635198926770568</v>
      </c>
    </row>
    <row r="45" spans="2:11">
      <c r="B45" s="10">
        <v>2011</v>
      </c>
      <c r="C45" s="8">
        <v>489300.6</v>
      </c>
      <c r="D45" s="40">
        <f t="shared" ref="D45:D50" si="0">(C45-C44)/C44*100%</f>
        <v>0.18466030216185106</v>
      </c>
      <c r="E45" s="8">
        <v>216098.6</v>
      </c>
      <c r="F45" s="40">
        <f t="shared" ref="F45:F50" si="1">E45/E44-1</f>
        <v>0.18710708753117489</v>
      </c>
    </row>
    <row r="46" spans="2:11">
      <c r="B46" s="10">
        <v>2012</v>
      </c>
      <c r="C46" s="8">
        <v>540367.4</v>
      </c>
      <c r="D46" s="40">
        <f t="shared" si="0"/>
        <v>0.10436692699743276</v>
      </c>
      <c r="E46" s="8">
        <v>244821.9</v>
      </c>
      <c r="F46" s="40">
        <f t="shared" si="1"/>
        <v>0.13291756633314611</v>
      </c>
    </row>
    <row r="47" spans="2:11">
      <c r="B47" s="10">
        <v>2013</v>
      </c>
      <c r="C47" s="8">
        <v>595244.4</v>
      </c>
      <c r="D47" s="40">
        <f t="shared" si="0"/>
        <v>0.10155497907534762</v>
      </c>
      <c r="E47" s="8">
        <v>277959.3</v>
      </c>
      <c r="F47" s="40">
        <f t="shared" si="1"/>
        <v>0.13535308728508344</v>
      </c>
    </row>
    <row r="48" spans="2:11">
      <c r="B48" s="10">
        <v>2014</v>
      </c>
      <c r="C48" s="8">
        <v>643974</v>
      </c>
      <c r="D48" s="40">
        <f t="shared" si="0"/>
        <v>8.1864860887393434E-2</v>
      </c>
      <c r="E48" s="8">
        <v>308058.59999999998</v>
      </c>
      <c r="F48" s="40">
        <f t="shared" si="1"/>
        <v>0.10828671679630797</v>
      </c>
    </row>
    <row r="49" spans="2:11">
      <c r="B49" s="10">
        <v>2015</v>
      </c>
      <c r="C49" s="8">
        <v>689052.1</v>
      </c>
      <c r="D49" s="40">
        <f t="shared" si="0"/>
        <v>6.9999875771382045E-2</v>
      </c>
      <c r="E49" s="8">
        <v>346149.7</v>
      </c>
      <c r="F49" s="40">
        <f t="shared" si="1"/>
        <v>0.12364887719414441</v>
      </c>
    </row>
    <row r="50" spans="2:11">
      <c r="B50" s="10">
        <v>2016</v>
      </c>
      <c r="C50" s="8">
        <v>744127</v>
      </c>
      <c r="D50" s="40">
        <f t="shared" si="0"/>
        <v>7.99284988754842E-2</v>
      </c>
      <c r="E50" s="8">
        <v>383365</v>
      </c>
      <c r="F50" s="40">
        <f t="shared" si="1"/>
        <v>0.10751215442336082</v>
      </c>
    </row>
    <row r="51" spans="2:11">
      <c r="B51" s="10"/>
      <c r="C51" s="8"/>
      <c r="D51" s="7"/>
      <c r="E51" s="8"/>
      <c r="F51" s="7"/>
    </row>
    <row r="52" spans="2:11">
      <c r="B52" s="69" t="s">
        <v>28</v>
      </c>
      <c r="C52" s="69"/>
      <c r="D52" s="69"/>
      <c r="E52" s="69"/>
      <c r="F52" s="69"/>
      <c r="G52" s="69"/>
      <c r="H52" s="69"/>
      <c r="I52" s="69"/>
      <c r="J52" s="69"/>
      <c r="K52" s="69"/>
    </row>
    <row r="53" spans="2:11">
      <c r="B53" s="10"/>
      <c r="C53" s="8"/>
      <c r="D53" s="7"/>
      <c r="E53" s="8"/>
      <c r="F53" s="7"/>
    </row>
    <row r="54" spans="2:11">
      <c r="B54" s="1" t="s">
        <v>29</v>
      </c>
    </row>
    <row r="55" spans="2:11">
      <c r="B55" s="10"/>
      <c r="D55" s="7"/>
      <c r="E55" s="7"/>
      <c r="F55" s="7"/>
    </row>
    <row r="56" spans="2:11">
      <c r="B56" s="29" t="s">
        <v>30</v>
      </c>
    </row>
    <row r="62" spans="2:11">
      <c r="B62" s="35"/>
      <c r="C62" s="36"/>
      <c r="D62" s="36"/>
      <c r="E62" s="36"/>
      <c r="F62" s="36"/>
      <c r="G62" s="36"/>
      <c r="H62" s="36"/>
      <c r="I62" s="36"/>
      <c r="J62" s="36"/>
      <c r="K62" s="36"/>
    </row>
    <row r="64" spans="2:11">
      <c r="B64" s="20"/>
    </row>
    <row r="65" spans="2:14">
      <c r="B65" s="20"/>
    </row>
    <row r="66" spans="2:14">
      <c r="B66" s="20"/>
    </row>
    <row r="67" spans="2:14">
      <c r="B67" s="20"/>
    </row>
    <row r="69" spans="2:14">
      <c r="B69" s="35"/>
      <c r="C69" s="36"/>
      <c r="D69" s="36"/>
      <c r="E69" s="36"/>
      <c r="F69" s="36"/>
      <c r="G69" s="36"/>
      <c r="H69" s="36"/>
      <c r="I69" s="36"/>
      <c r="J69" s="36"/>
      <c r="K69" s="36"/>
    </row>
    <row r="74" spans="2:14">
      <c r="B74" s="68" t="s">
        <v>34</v>
      </c>
      <c r="C74" s="68"/>
      <c r="D74" s="68"/>
      <c r="E74" s="68"/>
      <c r="F74" s="68"/>
      <c r="G74" s="68"/>
      <c r="H74" s="68"/>
      <c r="I74" s="68"/>
      <c r="J74" s="68"/>
      <c r="K74" s="68"/>
      <c r="L74" s="68"/>
      <c r="M74" s="68"/>
      <c r="N74" s="68"/>
    </row>
    <row r="76" spans="2:14">
      <c r="B76" s="1" t="s">
        <v>31</v>
      </c>
    </row>
    <row r="77" spans="2:14">
      <c r="B77" s="41" t="s">
        <v>32</v>
      </c>
      <c r="C77" s="42"/>
      <c r="D77" s="42"/>
      <c r="E77" s="42"/>
      <c r="F77" s="42"/>
      <c r="G77" s="42"/>
      <c r="H77" s="42"/>
    </row>
    <row r="78" spans="2:14">
      <c r="B78" s="74"/>
      <c r="C78" s="74"/>
      <c r="D78" s="74"/>
      <c r="E78" s="74"/>
      <c r="F78" s="30"/>
    </row>
    <row r="79" spans="2:14">
      <c r="B79" s="42" t="s">
        <v>33</v>
      </c>
      <c r="C79" s="42"/>
      <c r="D79" s="42"/>
      <c r="E79" s="42"/>
      <c r="F79" s="16"/>
    </row>
    <row r="80" spans="2:14">
      <c r="B80" s="69" t="s">
        <v>35</v>
      </c>
      <c r="C80" s="69"/>
      <c r="D80" s="69"/>
      <c r="E80" s="69"/>
      <c r="F80" s="69"/>
      <c r="G80" s="69"/>
      <c r="H80" s="69"/>
      <c r="I80" s="69"/>
    </row>
    <row r="81" spans="2:11">
      <c r="B81" s="69"/>
      <c r="C81" s="69"/>
      <c r="D81" s="69"/>
      <c r="E81" s="69"/>
      <c r="F81" s="16"/>
    </row>
    <row r="82" spans="2:11">
      <c r="B82" s="1" t="s">
        <v>36</v>
      </c>
    </row>
    <row r="83" spans="2:11">
      <c r="B83" s="70" t="s">
        <v>37</v>
      </c>
      <c r="C83" s="69"/>
      <c r="D83" s="69"/>
      <c r="E83" s="69"/>
      <c r="F83" s="69"/>
      <c r="G83" s="69"/>
      <c r="H83" s="69"/>
    </row>
    <row r="85" spans="2:11">
      <c r="B85" s="74"/>
      <c r="C85" s="74"/>
      <c r="D85" s="74"/>
      <c r="E85" s="74"/>
      <c r="F85" s="30"/>
    </row>
    <row r="86" spans="2:11">
      <c r="B86" s="67" t="s">
        <v>38</v>
      </c>
      <c r="C86" s="66"/>
      <c r="D86" s="66"/>
      <c r="E86" s="66"/>
      <c r="F86" s="66"/>
      <c r="G86" s="66"/>
      <c r="H86" s="66"/>
      <c r="I86" s="66"/>
      <c r="J86" s="66"/>
      <c r="K86" s="66"/>
    </row>
    <row r="87" spans="2:11">
      <c r="B87" s="69"/>
      <c r="C87" s="69"/>
      <c r="D87" s="69"/>
      <c r="E87" s="69"/>
      <c r="F87" s="16"/>
    </row>
    <row r="88" spans="2:11">
      <c r="B88" s="25"/>
      <c r="C88" s="45" t="s">
        <v>39</v>
      </c>
      <c r="D88" s="25"/>
      <c r="E88" s="25"/>
      <c r="F88" s="48" t="s">
        <v>44</v>
      </c>
    </row>
    <row r="89" spans="2:11">
      <c r="B89" s="25"/>
      <c r="C89" s="31" t="s">
        <v>40</v>
      </c>
      <c r="D89" s="25"/>
      <c r="E89" s="25"/>
      <c r="F89" s="47" t="s">
        <v>45</v>
      </c>
    </row>
    <row r="90" spans="2:11">
      <c r="C90" s="29" t="s">
        <v>41</v>
      </c>
      <c r="F90" s="29" t="s">
        <v>46</v>
      </c>
    </row>
    <row r="91" spans="2:11">
      <c r="B91" s="35"/>
      <c r="C91" s="46" t="s">
        <v>42</v>
      </c>
      <c r="D91" s="36"/>
      <c r="E91" s="36"/>
      <c r="F91" s="46" t="s">
        <v>47</v>
      </c>
      <c r="G91" s="36"/>
      <c r="H91" s="36"/>
      <c r="I91" s="36"/>
      <c r="J91" s="36"/>
      <c r="K91" s="36"/>
    </row>
    <row r="92" spans="2:11">
      <c r="B92" s="35"/>
      <c r="C92" s="46" t="s">
        <v>43</v>
      </c>
      <c r="D92" s="36"/>
      <c r="E92" s="36"/>
      <c r="F92" s="36"/>
      <c r="G92" s="36"/>
      <c r="H92" s="36"/>
      <c r="I92" s="36"/>
      <c r="J92" s="36"/>
      <c r="K92" s="36"/>
    </row>
    <row r="94" spans="2:11">
      <c r="B94" s="29" t="s">
        <v>48</v>
      </c>
    </row>
    <row r="95" spans="2:11">
      <c r="B95" s="29" t="s">
        <v>49</v>
      </c>
    </row>
    <row r="96" spans="2:11">
      <c r="B96" s="20"/>
      <c r="C96" s="30"/>
      <c r="D96" s="30"/>
      <c r="E96" s="30"/>
      <c r="F96" s="30"/>
      <c r="G96" s="30"/>
    </row>
    <row r="97" spans="2:11">
      <c r="B97" s="67" t="s">
        <v>50</v>
      </c>
      <c r="C97" s="66"/>
      <c r="D97" s="66"/>
      <c r="E97" s="66"/>
      <c r="F97" s="66"/>
      <c r="G97" s="66"/>
      <c r="H97" s="66"/>
      <c r="I97" s="66"/>
      <c r="J97" s="66"/>
      <c r="K97" s="66"/>
    </row>
    <row r="98" spans="2:11">
      <c r="B98" s="67" t="s">
        <v>51</v>
      </c>
      <c r="C98" s="66"/>
      <c r="D98" s="66"/>
      <c r="E98" s="66"/>
      <c r="F98" s="66"/>
      <c r="G98" s="66"/>
      <c r="H98" s="66"/>
      <c r="I98" s="66"/>
      <c r="J98" s="66"/>
      <c r="K98" s="66"/>
    </row>
    <row r="99" spans="2:11">
      <c r="B99" s="67" t="s">
        <v>52</v>
      </c>
      <c r="C99" s="66"/>
      <c r="D99" s="66"/>
      <c r="E99" s="66"/>
      <c r="F99" s="66"/>
      <c r="G99" s="66"/>
      <c r="H99" s="66"/>
      <c r="I99" s="66"/>
      <c r="J99" s="66"/>
      <c r="K99" s="66"/>
    </row>
    <row r="100" spans="2:11">
      <c r="B100" s="67" t="s">
        <v>53</v>
      </c>
      <c r="C100" s="66"/>
      <c r="D100" s="66"/>
      <c r="E100" s="66"/>
      <c r="F100" s="66"/>
      <c r="G100" s="66"/>
      <c r="H100" s="66"/>
      <c r="I100" s="66"/>
      <c r="J100" s="66"/>
      <c r="K100" s="66"/>
    </row>
    <row r="101" spans="2:11">
      <c r="B101" s="67" t="s">
        <v>54</v>
      </c>
      <c r="C101" s="66"/>
      <c r="D101" s="66"/>
      <c r="E101" s="66"/>
      <c r="F101" s="66"/>
      <c r="G101" s="66"/>
      <c r="H101" s="66"/>
      <c r="I101" s="66"/>
      <c r="J101" s="66"/>
      <c r="K101" s="66"/>
    </row>
    <row r="102" spans="2:11" ht="15.6" customHeight="1">
      <c r="B102" s="67" t="s">
        <v>55</v>
      </c>
      <c r="C102" s="67"/>
      <c r="D102" s="67"/>
      <c r="E102" s="67"/>
      <c r="F102" s="67"/>
      <c r="G102" s="67"/>
      <c r="H102" s="67"/>
      <c r="I102" s="67"/>
      <c r="J102" s="67"/>
      <c r="K102" s="67"/>
    </row>
    <row r="103" spans="2:11">
      <c r="B103" s="67" t="s">
        <v>56</v>
      </c>
      <c r="C103" s="66"/>
      <c r="D103" s="66"/>
      <c r="E103" s="66"/>
      <c r="F103" s="66"/>
      <c r="G103" s="66"/>
      <c r="H103" s="66"/>
      <c r="I103" s="66"/>
      <c r="J103" s="66"/>
      <c r="K103" s="66"/>
    </row>
    <row r="104" spans="2:11">
      <c r="B104" s="67" t="s">
        <v>57</v>
      </c>
      <c r="C104" s="66"/>
      <c r="D104" s="66"/>
      <c r="E104" s="66"/>
      <c r="F104" s="66"/>
      <c r="G104" s="66"/>
      <c r="H104" s="66"/>
      <c r="I104" s="66"/>
      <c r="J104" s="66"/>
      <c r="K104" s="66"/>
    </row>
    <row r="105" spans="2:11">
      <c r="B105" s="67" t="s">
        <v>58</v>
      </c>
      <c r="C105" s="66"/>
      <c r="D105" s="66"/>
      <c r="E105" s="66"/>
      <c r="F105" s="66"/>
      <c r="G105" s="66"/>
      <c r="H105" s="66"/>
      <c r="I105" s="66"/>
      <c r="J105" s="66"/>
      <c r="K105" s="66"/>
    </row>
    <row r="106" spans="2:11">
      <c r="B106" s="67"/>
      <c r="C106" s="66"/>
      <c r="D106" s="66"/>
      <c r="E106" s="66"/>
      <c r="F106" s="66"/>
      <c r="G106" s="66"/>
      <c r="H106" s="66"/>
      <c r="I106" s="66"/>
      <c r="J106" s="66"/>
      <c r="K106" s="66"/>
    </row>
    <row r="107" spans="2:11">
      <c r="B107" s="29" t="s">
        <v>59</v>
      </c>
      <c r="C107" s="5"/>
      <c r="D107" s="5"/>
      <c r="E107" s="5"/>
      <c r="F107" s="5"/>
      <c r="G107" s="5"/>
      <c r="H107" s="5"/>
      <c r="I107" s="5"/>
      <c r="J107" s="5"/>
    </row>
    <row r="108" spans="2:11">
      <c r="D108" s="9"/>
      <c r="E108" s="9"/>
      <c r="F108" s="9"/>
      <c r="G108" s="9"/>
      <c r="H108" s="9"/>
      <c r="I108" s="9"/>
      <c r="J108" s="9"/>
    </row>
    <row r="109" spans="2:11">
      <c r="B109" s="1" t="s">
        <v>71</v>
      </c>
      <c r="C109" s="5"/>
      <c r="D109" s="5"/>
      <c r="E109" s="5"/>
      <c r="F109" s="5"/>
      <c r="G109" s="5"/>
      <c r="H109" s="5"/>
      <c r="I109" s="5"/>
      <c r="J109" s="5"/>
    </row>
    <row r="110" spans="2:11">
      <c r="B110" s="29"/>
      <c r="D110" s="9"/>
      <c r="E110" s="9"/>
      <c r="F110" s="9"/>
      <c r="G110" s="38">
        <v>43194</v>
      </c>
      <c r="H110" s="9"/>
      <c r="I110" s="9"/>
      <c r="J110" s="9"/>
    </row>
    <row r="111" spans="2:11">
      <c r="B111" s="49" t="s">
        <v>60</v>
      </c>
      <c r="C111" s="49" t="s">
        <v>62</v>
      </c>
      <c r="D111" s="50" t="s">
        <v>64</v>
      </c>
      <c r="E111" s="49"/>
      <c r="F111" s="49" t="s">
        <v>65</v>
      </c>
      <c r="G111" s="49" t="s">
        <v>66</v>
      </c>
      <c r="H111" s="49" t="s">
        <v>69</v>
      </c>
      <c r="I111" s="6"/>
      <c r="J111" s="49" t="s">
        <v>70</v>
      </c>
    </row>
    <row r="112" spans="2:11">
      <c r="B112" s="1" t="s">
        <v>61</v>
      </c>
      <c r="C112" s="29" t="s">
        <v>63</v>
      </c>
      <c r="D112" s="51">
        <v>38657</v>
      </c>
      <c r="F112" s="28">
        <v>8</v>
      </c>
      <c r="G112" s="28">
        <v>70.3</v>
      </c>
    </row>
    <row r="113" spans="2:11">
      <c r="E113" s="29" t="s">
        <v>67</v>
      </c>
      <c r="F113" s="28">
        <v>144387</v>
      </c>
      <c r="G113" s="28">
        <v>431376</v>
      </c>
    </row>
    <row r="114" spans="2:11">
      <c r="B114" s="6"/>
      <c r="C114" s="6"/>
      <c r="D114" s="6"/>
      <c r="E114" s="49" t="s">
        <v>68</v>
      </c>
      <c r="F114" s="27">
        <f>F112*F113</f>
        <v>1155096</v>
      </c>
      <c r="G114" s="27">
        <f>G112*G113</f>
        <v>30325732.799999997</v>
      </c>
      <c r="H114" s="52">
        <f>G114/F114-1</f>
        <v>25.253863574975583</v>
      </c>
      <c r="I114" s="6"/>
      <c r="J114" s="52">
        <f>H114/4535*365</f>
        <v>2.0325601333773071</v>
      </c>
    </row>
    <row r="115" spans="2:11">
      <c r="C115" s="5"/>
      <c r="D115" s="5"/>
      <c r="E115" s="5"/>
      <c r="F115" s="5"/>
      <c r="G115" s="5"/>
      <c r="H115" s="5"/>
      <c r="I115" s="5"/>
      <c r="J115" s="5"/>
    </row>
    <row r="116" spans="2:11">
      <c r="B116" s="1" t="s">
        <v>72</v>
      </c>
      <c r="D116" s="9"/>
      <c r="E116" s="9"/>
      <c r="F116" s="9"/>
      <c r="G116" s="9"/>
      <c r="H116" s="9"/>
      <c r="I116" s="9"/>
      <c r="J116" s="9"/>
    </row>
    <row r="117" spans="2:11">
      <c r="B117" s="29"/>
      <c r="D117" s="9"/>
      <c r="E117" s="9"/>
      <c r="F117" s="9"/>
      <c r="G117" s="44">
        <v>39759</v>
      </c>
      <c r="H117" s="9"/>
      <c r="I117" s="9"/>
      <c r="J117" s="9"/>
    </row>
    <row r="118" spans="2:11">
      <c r="B118" s="49" t="s">
        <v>60</v>
      </c>
      <c r="C118" s="49" t="s">
        <v>62</v>
      </c>
      <c r="D118" s="50" t="s">
        <v>64</v>
      </c>
      <c r="E118" s="49"/>
      <c r="F118" s="49" t="s">
        <v>65</v>
      </c>
      <c r="G118" s="49" t="s">
        <v>66</v>
      </c>
      <c r="H118" s="49" t="s">
        <v>69</v>
      </c>
      <c r="I118" s="6"/>
      <c r="J118" s="49" t="s">
        <v>70</v>
      </c>
    </row>
    <row r="119" spans="2:11">
      <c r="B119" s="1" t="s">
        <v>61</v>
      </c>
      <c r="C119" s="29" t="s">
        <v>63</v>
      </c>
      <c r="D119" s="51">
        <v>38657</v>
      </c>
      <c r="F119" s="43">
        <v>8</v>
      </c>
      <c r="G119" s="43">
        <v>0.5</v>
      </c>
    </row>
    <row r="120" spans="2:11">
      <c r="E120" s="29" t="s">
        <v>67</v>
      </c>
      <c r="F120" s="43">
        <v>144387</v>
      </c>
      <c r="G120" s="43">
        <v>393817</v>
      </c>
    </row>
    <row r="121" spans="2:11">
      <c r="B121" s="6"/>
      <c r="C121" s="6"/>
      <c r="D121" s="6"/>
      <c r="E121" s="49" t="s">
        <v>68</v>
      </c>
      <c r="F121" s="27">
        <f>F119*F120</f>
        <v>1155096</v>
      </c>
      <c r="G121" s="27">
        <f>G119*G120</f>
        <v>196908.5</v>
      </c>
      <c r="H121" s="52">
        <f>G121/F121-1</f>
        <v>-0.82953061910005754</v>
      </c>
      <c r="I121" s="6"/>
      <c r="J121" s="52">
        <f>H121/1102*365</f>
        <v>-0.27475378944784118</v>
      </c>
    </row>
    <row r="123" spans="2:11">
      <c r="B123" s="1" t="s">
        <v>73</v>
      </c>
    </row>
    <row r="125" spans="2:11">
      <c r="B125" s="49" t="s">
        <v>60</v>
      </c>
      <c r="C125" s="49" t="s">
        <v>62</v>
      </c>
      <c r="D125" s="50" t="s">
        <v>74</v>
      </c>
      <c r="E125" s="49"/>
      <c r="F125" s="49" t="s">
        <v>65</v>
      </c>
      <c r="G125" s="50" t="s">
        <v>78</v>
      </c>
      <c r="H125" s="50" t="s">
        <v>75</v>
      </c>
      <c r="I125" s="50" t="s">
        <v>83</v>
      </c>
      <c r="J125" s="24" t="s">
        <v>76</v>
      </c>
    </row>
    <row r="126" spans="2:11">
      <c r="B126" s="1" t="s">
        <v>61</v>
      </c>
      <c r="C126" s="29" t="s">
        <v>63</v>
      </c>
      <c r="D126" s="51">
        <v>39759</v>
      </c>
      <c r="F126" s="43">
        <v>0.5</v>
      </c>
      <c r="G126" s="43">
        <v>446500</v>
      </c>
      <c r="H126" s="5">
        <f>F128/G126</f>
        <v>0.44100447928331465</v>
      </c>
      <c r="I126" s="1">
        <v>701100</v>
      </c>
      <c r="J126" s="5">
        <f>F126/(I126/F127)</f>
        <v>0.28085651119669092</v>
      </c>
      <c r="K126" s="35"/>
    </row>
    <row r="127" spans="2:11">
      <c r="E127" s="29" t="s">
        <v>67</v>
      </c>
      <c r="F127" s="59">
        <v>393817</v>
      </c>
      <c r="G127" s="43"/>
    </row>
    <row r="128" spans="2:11">
      <c r="B128" s="6"/>
      <c r="C128" s="6"/>
      <c r="D128" s="6"/>
      <c r="E128" s="49" t="s">
        <v>77</v>
      </c>
      <c r="F128" s="27">
        <f>F126*F127</f>
        <v>196908.5</v>
      </c>
      <c r="G128" s="27"/>
      <c r="H128" s="52"/>
      <c r="I128" s="6"/>
      <c r="J128" s="54"/>
    </row>
    <row r="130" spans="2:10">
      <c r="B130" s="29" t="s">
        <v>79</v>
      </c>
    </row>
    <row r="131" spans="2:10">
      <c r="B131" s="6" t="s">
        <v>82</v>
      </c>
      <c r="C131" s="12"/>
      <c r="D131" s="12"/>
      <c r="E131" s="12"/>
      <c r="F131" s="12"/>
      <c r="G131" s="12"/>
      <c r="H131" s="12"/>
    </row>
    <row r="132" spans="2:10">
      <c r="C132" s="9"/>
      <c r="D132" s="9"/>
      <c r="E132" s="9"/>
      <c r="F132" s="9"/>
      <c r="G132" s="9"/>
      <c r="H132" s="9"/>
    </row>
    <row r="133" spans="2:10">
      <c r="B133" s="1" t="s">
        <v>80</v>
      </c>
      <c r="C133" s="9"/>
      <c r="D133" s="9"/>
      <c r="E133" s="9"/>
      <c r="F133" s="9"/>
      <c r="G133" s="9"/>
      <c r="H133" s="9"/>
    </row>
    <row r="134" spans="2:10">
      <c r="B134" s="29"/>
      <c r="D134" s="9"/>
      <c r="E134" s="9"/>
      <c r="F134" s="9"/>
      <c r="G134" s="44">
        <v>41659</v>
      </c>
      <c r="H134" s="9"/>
      <c r="I134" s="9"/>
      <c r="J134" s="9"/>
    </row>
    <row r="135" spans="2:10">
      <c r="B135" s="49" t="s">
        <v>60</v>
      </c>
      <c r="C135" s="49" t="s">
        <v>62</v>
      </c>
      <c r="D135" s="50" t="s">
        <v>84</v>
      </c>
      <c r="E135" s="49"/>
      <c r="F135" s="49" t="s">
        <v>65</v>
      </c>
      <c r="G135" s="49" t="s">
        <v>66</v>
      </c>
      <c r="H135" s="50" t="s">
        <v>69</v>
      </c>
      <c r="I135" s="6"/>
      <c r="J135" s="49"/>
    </row>
    <row r="136" spans="2:10">
      <c r="B136" s="1" t="s">
        <v>61</v>
      </c>
      <c r="C136" s="29" t="s">
        <v>63</v>
      </c>
      <c r="D136" s="51">
        <v>39759</v>
      </c>
      <c r="F136" s="43">
        <v>0.5</v>
      </c>
      <c r="G136" s="43">
        <v>84.5</v>
      </c>
    </row>
    <row r="137" spans="2:10">
      <c r="E137" s="29" t="s">
        <v>67</v>
      </c>
      <c r="F137" s="59">
        <v>393817</v>
      </c>
      <c r="G137" s="43">
        <v>422398</v>
      </c>
    </row>
    <row r="138" spans="2:10">
      <c r="B138" s="6"/>
      <c r="C138" s="6"/>
      <c r="D138" s="6"/>
      <c r="E138" s="49" t="s">
        <v>68</v>
      </c>
      <c r="F138" s="27">
        <f>F136*F137</f>
        <v>196908.5</v>
      </c>
      <c r="G138" s="27">
        <f>G136*G137</f>
        <v>35692631</v>
      </c>
      <c r="H138" s="52">
        <f>G138/F138-1</f>
        <v>180.26505965968965</v>
      </c>
      <c r="I138" s="6"/>
      <c r="J138" s="52"/>
    </row>
    <row r="139" spans="2:10">
      <c r="C139" s="17"/>
      <c r="D139" s="17"/>
      <c r="E139" s="17"/>
      <c r="F139" s="17"/>
      <c r="G139" s="17"/>
      <c r="H139" s="17"/>
    </row>
    <row r="140" spans="2:10">
      <c r="B140" s="1" t="s">
        <v>81</v>
      </c>
      <c r="C140" s="17"/>
      <c r="D140" s="17"/>
      <c r="E140" s="17"/>
      <c r="F140" s="17"/>
      <c r="G140" s="17"/>
      <c r="H140" s="17"/>
    </row>
    <row r="141" spans="2:10">
      <c r="B141" s="49" t="s">
        <v>60</v>
      </c>
      <c r="C141" s="49" t="s">
        <v>62</v>
      </c>
      <c r="D141" s="50" t="s">
        <v>74</v>
      </c>
      <c r="E141" s="49"/>
      <c r="F141" s="49" t="s">
        <v>65</v>
      </c>
      <c r="G141" s="50" t="s">
        <v>78</v>
      </c>
      <c r="H141" s="50" t="s">
        <v>75</v>
      </c>
      <c r="I141" s="50" t="s">
        <v>83</v>
      </c>
      <c r="J141" s="24" t="s">
        <v>76</v>
      </c>
    </row>
    <row r="142" spans="2:10">
      <c r="B142" s="1" t="s">
        <v>61</v>
      </c>
      <c r="C142" s="29" t="s">
        <v>63</v>
      </c>
      <c r="D142" s="51">
        <v>41659</v>
      </c>
      <c r="F142" s="53">
        <v>84.5</v>
      </c>
      <c r="G142" s="53">
        <v>1005200</v>
      </c>
      <c r="H142" s="5">
        <f>F144/G142</f>
        <v>35.507989454834856</v>
      </c>
      <c r="I142" s="1">
        <v>3244100</v>
      </c>
      <c r="J142" s="5">
        <f>F142/(I142/F143)</f>
        <v>11.002321445084924</v>
      </c>
    </row>
    <row r="143" spans="2:10">
      <c r="E143" s="29" t="s">
        <v>67</v>
      </c>
      <c r="F143" s="59">
        <v>422398</v>
      </c>
      <c r="G143" s="53"/>
    </row>
    <row r="144" spans="2:10">
      <c r="B144" s="6"/>
      <c r="C144" s="6"/>
      <c r="D144" s="6"/>
      <c r="E144" s="49" t="s">
        <v>68</v>
      </c>
      <c r="F144" s="27">
        <f>F142*F143</f>
        <v>35692631</v>
      </c>
      <c r="G144" s="27"/>
      <c r="H144" s="52"/>
      <c r="I144" s="6"/>
      <c r="J144" s="54"/>
    </row>
    <row r="145" spans="2:11">
      <c r="B145" s="57"/>
      <c r="C145" s="58"/>
      <c r="D145" s="58"/>
      <c r="E145" s="58"/>
      <c r="F145" s="58"/>
      <c r="G145" s="58"/>
      <c r="H145" s="58"/>
    </row>
    <row r="146" spans="2:11">
      <c r="B146" s="1" t="s">
        <v>85</v>
      </c>
      <c r="C146" s="9"/>
      <c r="D146" s="9"/>
      <c r="E146" s="9"/>
      <c r="F146" s="9"/>
      <c r="G146" s="9"/>
      <c r="H146" s="9"/>
    </row>
    <row r="147" spans="2:11">
      <c r="B147" s="29"/>
      <c r="D147" s="9"/>
      <c r="E147" s="9"/>
      <c r="F147" s="9"/>
      <c r="G147" s="56">
        <v>43196</v>
      </c>
      <c r="H147" s="9"/>
      <c r="I147" s="9"/>
      <c r="J147" s="9"/>
    </row>
    <row r="148" spans="2:11">
      <c r="B148" s="49" t="s">
        <v>60</v>
      </c>
      <c r="C148" s="49" t="s">
        <v>62</v>
      </c>
      <c r="D148" s="50" t="s">
        <v>84</v>
      </c>
      <c r="E148" s="49"/>
      <c r="F148" s="49" t="s">
        <v>65</v>
      </c>
      <c r="G148" s="49" t="s">
        <v>66</v>
      </c>
      <c r="H148" s="50" t="s">
        <v>69</v>
      </c>
      <c r="I148" s="6"/>
      <c r="J148" s="49" t="s">
        <v>70</v>
      </c>
    </row>
    <row r="149" spans="2:11">
      <c r="B149" s="1" t="s">
        <v>86</v>
      </c>
      <c r="C149" s="29" t="s">
        <v>87</v>
      </c>
      <c r="D149" s="51">
        <v>40147</v>
      </c>
      <c r="F149" s="55">
        <v>10.38</v>
      </c>
      <c r="G149" s="55">
        <v>41.4</v>
      </c>
    </row>
    <row r="150" spans="2:11">
      <c r="E150" s="29" t="s">
        <v>67</v>
      </c>
      <c r="F150" s="55">
        <v>804787</v>
      </c>
      <c r="G150" s="55">
        <v>807599</v>
      </c>
    </row>
    <row r="151" spans="2:11">
      <c r="B151" s="6"/>
      <c r="C151" s="6"/>
      <c r="D151" s="6"/>
      <c r="E151" s="49" t="s">
        <v>68</v>
      </c>
      <c r="F151" s="27">
        <f>F149*F150</f>
        <v>8353689.0600000005</v>
      </c>
      <c r="G151" s="27">
        <f>G149*G150</f>
        <v>33434598.599999998</v>
      </c>
      <c r="H151" s="52">
        <f>G151/F151-1</f>
        <v>3.0023752811311839</v>
      </c>
      <c r="I151" s="6"/>
      <c r="J151" s="52">
        <f>H151/3376*365</f>
        <v>0.32460514739718072</v>
      </c>
    </row>
    <row r="152" spans="2:11">
      <c r="C152" s="18"/>
      <c r="D152" s="18"/>
      <c r="E152" s="18"/>
      <c r="F152" s="18"/>
      <c r="G152" s="18"/>
      <c r="H152" s="18"/>
    </row>
    <row r="153" spans="2:11">
      <c r="B153" s="1" t="s">
        <v>88</v>
      </c>
    </row>
    <row r="154" spans="2:11">
      <c r="B154" s="29"/>
      <c r="D154" s="9"/>
      <c r="E154" s="9"/>
      <c r="F154" s="9"/>
      <c r="G154" s="56">
        <v>41698</v>
      </c>
      <c r="H154" s="9"/>
      <c r="I154" s="9"/>
      <c r="J154" s="9"/>
      <c r="K154" s="35"/>
    </row>
    <row r="155" spans="2:11">
      <c r="B155" s="49" t="s">
        <v>60</v>
      </c>
      <c r="C155" s="49" t="s">
        <v>62</v>
      </c>
      <c r="D155" s="50" t="s">
        <v>84</v>
      </c>
      <c r="E155" s="49"/>
      <c r="F155" s="49" t="s">
        <v>65</v>
      </c>
      <c r="G155" s="49" t="s">
        <v>66</v>
      </c>
      <c r="H155" s="50" t="s">
        <v>69</v>
      </c>
      <c r="I155" s="6"/>
      <c r="J155" s="49"/>
      <c r="K155" s="35"/>
    </row>
    <row r="156" spans="2:11">
      <c r="B156" s="1" t="s">
        <v>86</v>
      </c>
      <c r="C156" s="29" t="s">
        <v>87</v>
      </c>
      <c r="D156" s="51">
        <v>40147</v>
      </c>
      <c r="F156" s="55">
        <v>10.38</v>
      </c>
      <c r="G156" s="55">
        <v>68</v>
      </c>
      <c r="K156" s="36"/>
    </row>
    <row r="157" spans="2:11">
      <c r="E157" s="29" t="s">
        <v>67</v>
      </c>
      <c r="F157" s="55">
        <v>804787</v>
      </c>
      <c r="G157" s="55">
        <v>806371</v>
      </c>
    </row>
    <row r="158" spans="2:11">
      <c r="B158" s="6"/>
      <c r="C158" s="6"/>
      <c r="D158" s="6"/>
      <c r="E158" s="49" t="s">
        <v>68</v>
      </c>
      <c r="F158" s="27">
        <f>F156*F157</f>
        <v>8353689.0600000005</v>
      </c>
      <c r="G158" s="27">
        <f>G156*G157</f>
        <v>54833228</v>
      </c>
      <c r="H158" s="52">
        <f>G158/F158-1</f>
        <v>5.5639536743782028</v>
      </c>
      <c r="I158" s="6"/>
      <c r="J158" s="52"/>
    </row>
    <row r="160" spans="2:11">
      <c r="B160" s="1" t="s">
        <v>89</v>
      </c>
    </row>
    <row r="162" spans="2:11">
      <c r="B162" s="49" t="s">
        <v>60</v>
      </c>
      <c r="C162" s="49" t="s">
        <v>62</v>
      </c>
      <c r="D162" s="50" t="s">
        <v>74</v>
      </c>
      <c r="E162" s="49"/>
      <c r="F162" s="49" t="s">
        <v>65</v>
      </c>
      <c r="G162" s="50" t="s">
        <v>78</v>
      </c>
      <c r="H162" s="50" t="s">
        <v>75</v>
      </c>
      <c r="I162" s="50" t="s">
        <v>83</v>
      </c>
      <c r="J162" s="24" t="s">
        <v>76</v>
      </c>
    </row>
    <row r="163" spans="2:11">
      <c r="B163" s="1" t="s">
        <v>86</v>
      </c>
      <c r="C163" s="29" t="s">
        <v>87</v>
      </c>
      <c r="D163" s="56">
        <v>41698</v>
      </c>
      <c r="F163" s="55">
        <v>68</v>
      </c>
      <c r="G163" s="55">
        <v>1717630</v>
      </c>
      <c r="H163" s="5">
        <f>F165/G163</f>
        <v>31.923771708691628</v>
      </c>
      <c r="I163" s="1">
        <v>5001821</v>
      </c>
      <c r="J163" s="5">
        <f>F163/(I163/F164)</f>
        <v>10.962653001776753</v>
      </c>
    </row>
    <row r="164" spans="2:11">
      <c r="E164" s="29" t="s">
        <v>67</v>
      </c>
      <c r="F164" s="55">
        <v>806371</v>
      </c>
      <c r="G164" s="55"/>
    </row>
    <row r="165" spans="2:11">
      <c r="B165" s="6"/>
      <c r="C165" s="6"/>
      <c r="D165" s="6"/>
      <c r="E165" s="49" t="s">
        <v>68</v>
      </c>
      <c r="F165" s="27">
        <f>F163*F164</f>
        <v>54833228</v>
      </c>
      <c r="G165" s="27"/>
      <c r="H165" s="52"/>
      <c r="I165" s="6"/>
      <c r="J165" s="54"/>
    </row>
    <row r="168" spans="2:11">
      <c r="B168" s="66" t="s">
        <v>90</v>
      </c>
      <c r="C168" s="66"/>
      <c r="D168" s="66"/>
      <c r="E168" s="66"/>
      <c r="F168" s="66"/>
      <c r="G168" s="66"/>
      <c r="H168" s="66"/>
      <c r="I168" s="66"/>
      <c r="J168" s="66"/>
      <c r="K168" s="66"/>
    </row>
    <row r="170" spans="2:11">
      <c r="B170" s="29"/>
      <c r="D170" s="9"/>
      <c r="E170" s="9"/>
      <c r="F170" s="9"/>
      <c r="G170" s="60"/>
      <c r="H170" s="9"/>
      <c r="I170" s="9"/>
      <c r="J170" s="9"/>
    </row>
    <row r="171" spans="2:11">
      <c r="B171" s="49" t="s">
        <v>60</v>
      </c>
      <c r="C171" s="49" t="s">
        <v>62</v>
      </c>
      <c r="D171" s="50" t="s">
        <v>95</v>
      </c>
      <c r="E171" s="49" t="s">
        <v>96</v>
      </c>
      <c r="F171" s="49" t="s">
        <v>93</v>
      </c>
      <c r="G171" s="49" t="s">
        <v>94</v>
      </c>
      <c r="H171" s="50" t="s">
        <v>69</v>
      </c>
      <c r="I171" s="6"/>
      <c r="J171" s="49"/>
    </row>
    <row r="172" spans="2:11">
      <c r="B172" s="1" t="s">
        <v>91</v>
      </c>
      <c r="C172" s="29" t="s">
        <v>92</v>
      </c>
      <c r="D172" s="51">
        <v>39878</v>
      </c>
      <c r="E172" s="4">
        <v>41703</v>
      </c>
      <c r="F172" s="10">
        <v>26.5</v>
      </c>
      <c r="G172" s="59">
        <v>298.06</v>
      </c>
      <c r="H172" s="61">
        <f>G172/F172-1</f>
        <v>10.247547169811321</v>
      </c>
    </row>
    <row r="173" spans="2:11">
      <c r="B173" s="1" t="s">
        <v>97</v>
      </c>
      <c r="C173" s="29" t="s">
        <v>106</v>
      </c>
      <c r="D173" s="51">
        <v>40820</v>
      </c>
      <c r="E173" s="4">
        <v>41705</v>
      </c>
      <c r="F173" s="10">
        <v>14.8</v>
      </c>
      <c r="G173" s="59">
        <v>57.5</v>
      </c>
      <c r="H173" s="61">
        <f t="shared" ref="H173:H176" si="2">G173/F173-1</f>
        <v>2.8851351351351351</v>
      </c>
    </row>
    <row r="174" spans="2:11">
      <c r="B174" s="1" t="s">
        <v>98</v>
      </c>
      <c r="C174" s="29" t="s">
        <v>99</v>
      </c>
      <c r="D174" s="4">
        <v>39748</v>
      </c>
      <c r="E174" s="4">
        <v>41574</v>
      </c>
      <c r="F174" s="10">
        <v>1.2</v>
      </c>
      <c r="G174" s="59">
        <v>32.6</v>
      </c>
      <c r="H174" s="61">
        <f t="shared" si="2"/>
        <v>26.166666666666668</v>
      </c>
    </row>
    <row r="175" spans="2:11">
      <c r="B175" s="1" t="s">
        <v>100</v>
      </c>
      <c r="C175" s="29" t="s">
        <v>101</v>
      </c>
      <c r="D175" s="4">
        <v>40147</v>
      </c>
      <c r="E175" s="4">
        <v>41698</v>
      </c>
      <c r="F175" s="10">
        <v>10.38</v>
      </c>
      <c r="G175" s="59">
        <v>74.930000000000007</v>
      </c>
      <c r="H175" s="61">
        <f t="shared" si="2"/>
        <v>6.2186897880539505</v>
      </c>
    </row>
    <row r="176" spans="2:11">
      <c r="B176" s="1" t="s">
        <v>102</v>
      </c>
      <c r="C176" s="29" t="s">
        <v>103</v>
      </c>
      <c r="D176" s="51">
        <v>39759</v>
      </c>
      <c r="E176" s="51">
        <v>41659</v>
      </c>
      <c r="F176" s="10">
        <v>0.77</v>
      </c>
      <c r="G176" s="59">
        <v>130.69999999999999</v>
      </c>
      <c r="H176" s="61">
        <f t="shared" si="2"/>
        <v>168.74025974025972</v>
      </c>
    </row>
    <row r="178" spans="2:11">
      <c r="B178" s="29" t="s">
        <v>104</v>
      </c>
    </row>
    <row r="179" spans="2:11">
      <c r="B179" s="29" t="s">
        <v>105</v>
      </c>
    </row>
    <row r="180" spans="2:11">
      <c r="B180" s="29" t="s">
        <v>107</v>
      </c>
    </row>
    <row r="182" spans="2:11">
      <c r="B182" s="67" t="s">
        <v>108</v>
      </c>
      <c r="C182" s="66"/>
      <c r="D182" s="66"/>
      <c r="E182" s="66"/>
      <c r="F182" s="66"/>
      <c r="G182" s="66"/>
      <c r="H182" s="66"/>
      <c r="I182" s="66"/>
      <c r="J182" s="66"/>
      <c r="K182" s="66"/>
    </row>
    <row r="183" spans="2:11">
      <c r="B183" s="67" t="s">
        <v>109</v>
      </c>
      <c r="C183" s="66"/>
      <c r="D183" s="66"/>
      <c r="E183" s="66"/>
      <c r="F183" s="66"/>
      <c r="G183" s="66"/>
      <c r="H183" s="66"/>
      <c r="I183" s="66"/>
      <c r="J183" s="66"/>
      <c r="K183" s="66"/>
    </row>
    <row r="184" spans="2:11">
      <c r="B184" s="67" t="s">
        <v>110</v>
      </c>
      <c r="C184" s="66"/>
      <c r="D184" s="66"/>
      <c r="E184" s="66"/>
      <c r="F184" s="66"/>
      <c r="G184" s="66"/>
      <c r="H184" s="66"/>
      <c r="I184" s="66"/>
      <c r="J184" s="66"/>
      <c r="K184" s="66"/>
    </row>
    <row r="185" spans="2:11">
      <c r="B185" s="67" t="s">
        <v>111</v>
      </c>
      <c r="C185" s="66"/>
      <c r="D185" s="66"/>
      <c r="E185" s="66"/>
      <c r="F185" s="66"/>
      <c r="G185" s="66"/>
      <c r="H185" s="66"/>
      <c r="I185" s="66"/>
      <c r="J185" s="66"/>
      <c r="K185" s="66"/>
    </row>
    <row r="186" spans="2:11">
      <c r="B186" s="67" t="s">
        <v>112</v>
      </c>
      <c r="C186" s="66"/>
      <c r="D186" s="66"/>
      <c r="E186" s="66"/>
      <c r="F186" s="66"/>
      <c r="G186" s="66"/>
      <c r="H186" s="66"/>
      <c r="I186" s="66"/>
      <c r="J186" s="66"/>
      <c r="K186" s="66"/>
    </row>
    <row r="187" spans="2:11">
      <c r="B187" s="67" t="s">
        <v>113</v>
      </c>
      <c r="C187" s="66"/>
      <c r="D187" s="66"/>
      <c r="E187" s="66"/>
      <c r="F187" s="66"/>
      <c r="G187" s="66"/>
      <c r="H187" s="66"/>
      <c r="I187" s="66"/>
      <c r="J187" s="66"/>
      <c r="K187" s="66"/>
    </row>
    <row r="188" spans="2:11">
      <c r="B188" s="67" t="s">
        <v>114</v>
      </c>
      <c r="C188" s="66"/>
      <c r="D188" s="66"/>
      <c r="E188" s="66"/>
      <c r="F188" s="66"/>
      <c r="G188" s="66"/>
      <c r="H188" s="66"/>
      <c r="I188" s="66"/>
      <c r="J188" s="66"/>
      <c r="K188" s="66"/>
    </row>
    <row r="190" spans="2:11">
      <c r="B190" s="49" t="s">
        <v>63</v>
      </c>
      <c r="C190" s="49" t="s">
        <v>117</v>
      </c>
      <c r="D190" s="50" t="s">
        <v>126</v>
      </c>
      <c r="E190" s="49" t="s">
        <v>122</v>
      </c>
      <c r="F190" s="49" t="s">
        <v>115</v>
      </c>
      <c r="G190" s="49" t="s">
        <v>116</v>
      </c>
      <c r="H190" s="50" t="s">
        <v>118</v>
      </c>
      <c r="I190" s="49" t="s">
        <v>127</v>
      </c>
      <c r="J190" s="49" t="s">
        <v>131</v>
      </c>
      <c r="K190" s="29" t="s">
        <v>132</v>
      </c>
    </row>
    <row r="191" spans="2:11">
      <c r="C191" s="1">
        <v>2007</v>
      </c>
      <c r="D191" s="1">
        <v>2700</v>
      </c>
      <c r="E191" s="10">
        <v>810</v>
      </c>
      <c r="F191" s="10">
        <v>1613</v>
      </c>
      <c r="G191" s="29" t="s">
        <v>119</v>
      </c>
      <c r="I191" s="61">
        <f>E192/E191-1</f>
        <v>0.30864197530864201</v>
      </c>
      <c r="J191" s="5">
        <v>2.34</v>
      </c>
      <c r="K191" s="61"/>
    </row>
    <row r="192" spans="2:11">
      <c r="B192" s="35"/>
      <c r="C192" s="36">
        <v>2008</v>
      </c>
      <c r="D192" s="36">
        <v>3000</v>
      </c>
      <c r="E192" s="62">
        <v>1060</v>
      </c>
      <c r="F192" s="10">
        <v>1273</v>
      </c>
      <c r="G192" s="46" t="s">
        <v>120</v>
      </c>
      <c r="H192" s="36"/>
      <c r="I192" s="61">
        <f t="shared" ref="I192:I199" si="3">E193/E192-1</f>
        <v>8.4905660377358583E-2</v>
      </c>
      <c r="J192" s="5">
        <v>3.52</v>
      </c>
      <c r="K192" s="61">
        <f>J192/J191-1</f>
        <v>0.50427350427350448</v>
      </c>
    </row>
    <row r="193" spans="2:11">
      <c r="B193" s="35"/>
      <c r="C193" s="1">
        <v>2009</v>
      </c>
      <c r="D193" s="36">
        <v>2200</v>
      </c>
      <c r="E193" s="62">
        <v>1150</v>
      </c>
      <c r="F193" s="62">
        <v>1125</v>
      </c>
      <c r="G193" s="36" t="s">
        <v>121</v>
      </c>
      <c r="H193" s="36"/>
      <c r="I193" s="61">
        <f t="shared" si="3"/>
        <v>0.59130434782608687</v>
      </c>
      <c r="J193" s="5">
        <v>2.97</v>
      </c>
      <c r="K193" s="61">
        <f t="shared" ref="K193:K200" si="4">J193/J192-1</f>
        <v>-0.15625</v>
      </c>
    </row>
    <row r="194" spans="2:11">
      <c r="C194" s="36">
        <v>2010</v>
      </c>
      <c r="D194" s="1">
        <v>2500</v>
      </c>
      <c r="E194" s="10">
        <v>1830</v>
      </c>
      <c r="F194" s="10">
        <v>0</v>
      </c>
      <c r="I194" s="61">
        <f t="shared" si="3"/>
        <v>0.42076502732240439</v>
      </c>
      <c r="J194" s="5">
        <v>3.15</v>
      </c>
      <c r="K194" s="61">
        <f t="shared" si="4"/>
        <v>6.0606060606060552E-2</v>
      </c>
    </row>
    <row r="195" spans="2:11">
      <c r="C195" s="1">
        <v>2011</v>
      </c>
      <c r="D195" s="1">
        <v>2800</v>
      </c>
      <c r="E195" s="10">
        <v>2600</v>
      </c>
      <c r="F195" s="10">
        <v>0</v>
      </c>
      <c r="I195" s="61">
        <f t="shared" si="3"/>
        <v>0.13461538461538458</v>
      </c>
      <c r="J195" s="5">
        <v>3.6</v>
      </c>
      <c r="K195" s="61">
        <f t="shared" si="4"/>
        <v>0.14285714285714302</v>
      </c>
    </row>
    <row r="196" spans="2:11">
      <c r="C196" s="36">
        <v>2012</v>
      </c>
      <c r="D196" s="1">
        <v>2810</v>
      </c>
      <c r="E196" s="10">
        <v>2950</v>
      </c>
      <c r="F196" s="10">
        <v>0</v>
      </c>
      <c r="G196" s="29" t="s">
        <v>123</v>
      </c>
      <c r="I196" s="61">
        <f t="shared" si="3"/>
        <v>0.18644067796610164</v>
      </c>
      <c r="J196" s="5">
        <v>4.16</v>
      </c>
      <c r="K196" s="61">
        <f t="shared" si="4"/>
        <v>0.15555555555555567</v>
      </c>
    </row>
    <row r="197" spans="2:11">
      <c r="C197" s="1">
        <v>2013</v>
      </c>
      <c r="D197" s="1">
        <v>2930</v>
      </c>
      <c r="E197" s="10">
        <v>3500</v>
      </c>
      <c r="F197" s="10">
        <v>0</v>
      </c>
      <c r="I197" s="61">
        <f t="shared" si="3"/>
        <v>-2.4857142857142911E-2</v>
      </c>
      <c r="J197" s="5">
        <v>3.64</v>
      </c>
      <c r="K197" s="61">
        <f t="shared" si="4"/>
        <v>-0.125</v>
      </c>
    </row>
    <row r="198" spans="2:11">
      <c r="C198" s="36">
        <v>2014</v>
      </c>
      <c r="D198" s="1">
        <v>3150</v>
      </c>
      <c r="E198" s="10">
        <v>3413</v>
      </c>
      <c r="F198" s="10">
        <v>0</v>
      </c>
      <c r="G198" s="36" t="s">
        <v>124</v>
      </c>
      <c r="I198" s="61">
        <f t="shared" si="3"/>
        <v>-0.34368590682683853</v>
      </c>
      <c r="J198" s="5">
        <v>3.73</v>
      </c>
      <c r="K198" s="61">
        <f t="shared" si="4"/>
        <v>2.4725274725274637E-2</v>
      </c>
    </row>
    <row r="199" spans="2:11">
      <c r="C199" s="1">
        <v>2015</v>
      </c>
      <c r="D199" s="1">
        <v>3070</v>
      </c>
      <c r="E199" s="10">
        <v>2240</v>
      </c>
      <c r="F199" s="10">
        <v>0</v>
      </c>
      <c r="G199" s="29" t="s">
        <v>125</v>
      </c>
      <c r="I199" s="61">
        <f t="shared" si="3"/>
        <v>-3.2589285714285765E-2</v>
      </c>
      <c r="J199" s="5">
        <v>2.75</v>
      </c>
      <c r="K199" s="61">
        <f t="shared" si="4"/>
        <v>-0.2627345844504021</v>
      </c>
    </row>
    <row r="200" spans="2:11">
      <c r="C200" s="36">
        <v>2016</v>
      </c>
      <c r="D200" s="1">
        <v>3100</v>
      </c>
      <c r="E200" s="10">
        <v>2167</v>
      </c>
      <c r="F200" s="10">
        <v>0</v>
      </c>
      <c r="I200" s="61"/>
      <c r="J200" s="1">
        <v>2.08</v>
      </c>
      <c r="K200" s="61">
        <f t="shared" si="4"/>
        <v>-0.24363636363636365</v>
      </c>
    </row>
    <row r="202" spans="2:11">
      <c r="B202" s="63" t="s">
        <v>128</v>
      </c>
      <c r="C202" s="36"/>
      <c r="D202" s="36"/>
      <c r="E202" s="36"/>
      <c r="F202" s="36"/>
      <c r="G202" s="36"/>
      <c r="H202" s="36"/>
      <c r="I202" s="36"/>
      <c r="J202" s="36"/>
      <c r="K202" s="36"/>
    </row>
    <row r="203" spans="2:11">
      <c r="B203" s="46" t="s">
        <v>129</v>
      </c>
      <c r="C203" s="36"/>
      <c r="D203" s="36"/>
      <c r="E203" s="36"/>
      <c r="F203" s="36"/>
      <c r="G203" s="36"/>
      <c r="H203" s="36"/>
      <c r="I203" s="36"/>
      <c r="J203" s="36"/>
      <c r="K203" s="36"/>
    </row>
    <row r="204" spans="2:11">
      <c r="B204" s="46" t="s">
        <v>130</v>
      </c>
      <c r="C204" s="36"/>
      <c r="D204" s="36"/>
      <c r="E204" s="36"/>
      <c r="F204" s="36"/>
      <c r="G204" s="36"/>
      <c r="H204" s="36"/>
      <c r="I204" s="36"/>
      <c r="J204" s="36"/>
      <c r="K204" s="36"/>
    </row>
    <row r="205" spans="2:11">
      <c r="B205" s="19" t="s">
        <v>133</v>
      </c>
      <c r="C205" s="19"/>
      <c r="D205" s="19"/>
      <c r="E205" s="19"/>
      <c r="F205" s="19"/>
      <c r="G205" s="19"/>
      <c r="H205" s="19"/>
      <c r="I205" s="19"/>
      <c r="J205" s="19"/>
      <c r="K205" s="19"/>
    </row>
    <row r="206" spans="2:11">
      <c r="B206" s="35"/>
      <c r="C206" s="36"/>
      <c r="D206" s="36"/>
      <c r="E206" s="36"/>
      <c r="F206" s="36"/>
      <c r="G206" s="36"/>
      <c r="H206" s="36"/>
      <c r="I206" s="36"/>
      <c r="J206" s="36"/>
      <c r="K206" s="36"/>
    </row>
    <row r="208" spans="2:11">
      <c r="B208" s="67" t="s">
        <v>134</v>
      </c>
      <c r="C208" s="66"/>
      <c r="D208" s="66"/>
      <c r="E208" s="66"/>
      <c r="F208" s="66"/>
      <c r="G208" s="66"/>
      <c r="H208" s="66"/>
      <c r="I208" s="66"/>
      <c r="J208" s="66"/>
      <c r="K208" s="66"/>
    </row>
    <row r="210" spans="2:11">
      <c r="B210" s="29" t="s">
        <v>135</v>
      </c>
    </row>
    <row r="211" spans="2:11">
      <c r="B211" s="29" t="s">
        <v>136</v>
      </c>
    </row>
    <row r="212" spans="2:11">
      <c r="B212" s="64" t="s">
        <v>137</v>
      </c>
      <c r="C212" s="20"/>
      <c r="D212" s="20"/>
      <c r="E212" s="20"/>
      <c r="F212" s="20"/>
      <c r="I212" s="20"/>
      <c r="J212" s="20"/>
      <c r="K212" s="20"/>
    </row>
    <row r="214" spans="2:11">
      <c r="B214" s="65" t="s">
        <v>138</v>
      </c>
      <c r="C214" s="66"/>
      <c r="D214" s="66"/>
      <c r="E214" s="66"/>
      <c r="F214" s="66"/>
      <c r="G214" s="66"/>
      <c r="H214" s="66"/>
      <c r="I214" s="66"/>
      <c r="J214" s="66"/>
      <c r="K214" s="66"/>
    </row>
    <row r="215" spans="2:11">
      <c r="B215" s="67" t="s">
        <v>139</v>
      </c>
      <c r="C215" s="66"/>
      <c r="D215" s="66"/>
      <c r="E215" s="66"/>
      <c r="F215" s="66"/>
      <c r="G215" s="66"/>
      <c r="H215" s="66"/>
      <c r="I215" s="66"/>
      <c r="J215" s="66"/>
      <c r="K215" s="66"/>
    </row>
    <row r="217" spans="2:11">
      <c r="B217" s="49" t="s">
        <v>63</v>
      </c>
      <c r="C217" s="49" t="s">
        <v>74</v>
      </c>
      <c r="D217" s="50" t="s">
        <v>140</v>
      </c>
      <c r="E217" s="49" t="s">
        <v>141</v>
      </c>
      <c r="F217" s="49" t="s">
        <v>142</v>
      </c>
      <c r="G217" s="49" t="s">
        <v>143</v>
      </c>
      <c r="H217" s="50"/>
      <c r="I217" s="49"/>
      <c r="J217" s="49"/>
      <c r="K217" s="29"/>
    </row>
    <row r="218" spans="2:11">
      <c r="C218" s="1">
        <v>2007</v>
      </c>
      <c r="D218" s="61">
        <v>0.70199999999999996</v>
      </c>
      <c r="F218" s="61">
        <v>0.03</v>
      </c>
      <c r="G218" s="61">
        <v>0.156</v>
      </c>
    </row>
    <row r="219" spans="2:11">
      <c r="B219" s="26"/>
      <c r="C219" s="1">
        <v>2008</v>
      </c>
      <c r="D219" s="61">
        <v>0.83</v>
      </c>
      <c r="F219" s="61">
        <v>2.5999999999999999E-2</v>
      </c>
      <c r="G219" s="61">
        <v>0.154</v>
      </c>
    </row>
    <row r="220" spans="2:11">
      <c r="C220" s="1">
        <v>2009</v>
      </c>
      <c r="D220" s="61">
        <v>0.91</v>
      </c>
      <c r="F220" s="61">
        <v>2.9000000000000001E-2</v>
      </c>
      <c r="G220" s="61">
        <v>0.154</v>
      </c>
    </row>
    <row r="221" spans="2:11">
      <c r="C221" s="1">
        <v>2010</v>
      </c>
      <c r="D221" s="61">
        <v>0.97</v>
      </c>
      <c r="F221" s="61">
        <v>2.9000000000000001E-2</v>
      </c>
      <c r="G221" s="61">
        <v>0.16800000000000001</v>
      </c>
    </row>
    <row r="222" spans="2:11">
      <c r="C222" s="1">
        <v>2011</v>
      </c>
      <c r="D222" s="61">
        <v>1</v>
      </c>
      <c r="F222" s="61">
        <v>3.1E-2</v>
      </c>
      <c r="G222" s="61">
        <v>0.189</v>
      </c>
    </row>
    <row r="223" spans="2:11">
      <c r="C223" s="1">
        <v>2012</v>
      </c>
      <c r="D223" s="61">
        <v>0.99</v>
      </c>
      <c r="F223" s="61">
        <v>3.3000000000000002E-2</v>
      </c>
      <c r="G223" s="61">
        <v>0.29499999999999998</v>
      </c>
    </row>
    <row r="224" spans="2:11">
      <c r="C224" s="1">
        <v>2013</v>
      </c>
      <c r="D224" s="61">
        <v>0.98</v>
      </c>
      <c r="F224" s="61">
        <v>3.4000000000000002E-2</v>
      </c>
      <c r="G224" s="61">
        <v>0.375</v>
      </c>
    </row>
    <row r="225" spans="2:7">
      <c r="C225" s="1">
        <v>2014</v>
      </c>
      <c r="D225" s="61">
        <v>0.98</v>
      </c>
      <c r="F225" s="61">
        <v>2.9000000000000001E-2</v>
      </c>
      <c r="G225" s="61">
        <v>0.39400000000000002</v>
      </c>
    </row>
    <row r="226" spans="2:7">
      <c r="B226" s="2"/>
      <c r="C226" s="1">
        <v>2015</v>
      </c>
      <c r="D226" s="61">
        <v>1</v>
      </c>
      <c r="F226" s="61">
        <v>3.5999999999999997E-2</v>
      </c>
      <c r="G226" s="61">
        <v>0.43</v>
      </c>
    </row>
    <row r="227" spans="2:7">
      <c r="C227" s="1">
        <v>2016</v>
      </c>
      <c r="D227" s="61">
        <v>0.98</v>
      </c>
      <c r="F227" s="61">
        <v>0.04</v>
      </c>
      <c r="G227" s="61">
        <v>0.436</v>
      </c>
    </row>
    <row r="229" spans="2:7">
      <c r="B229" s="29" t="s">
        <v>144</v>
      </c>
    </row>
    <row r="244" spans="2:11">
      <c r="B244" s="67" t="s">
        <v>145</v>
      </c>
      <c r="C244" s="66"/>
      <c r="D244" s="66"/>
      <c r="E244" s="66"/>
      <c r="F244" s="66"/>
      <c r="G244" s="66"/>
      <c r="H244" s="66"/>
      <c r="I244" s="66"/>
      <c r="J244" s="66"/>
      <c r="K244" s="66"/>
    </row>
    <row r="246" spans="2:11">
      <c r="B246" s="49" t="s">
        <v>74</v>
      </c>
      <c r="C246" s="49" t="s">
        <v>146</v>
      </c>
      <c r="D246" s="50" t="s">
        <v>147</v>
      </c>
      <c r="E246" s="49" t="s">
        <v>148</v>
      </c>
      <c r="F246" s="49" t="s">
        <v>149</v>
      </c>
      <c r="G246" s="49" t="s">
        <v>150</v>
      </c>
      <c r="H246" s="50" t="s">
        <v>151</v>
      </c>
      <c r="I246" s="49"/>
      <c r="J246" s="49"/>
    </row>
    <row r="247" spans="2:11">
      <c r="B247" s="10">
        <v>2009</v>
      </c>
      <c r="C247" s="1">
        <v>51099.54</v>
      </c>
      <c r="D247" s="1">
        <v>144187.39000000001</v>
      </c>
      <c r="E247" s="1">
        <v>306771529</v>
      </c>
      <c r="F247" s="1">
        <v>133450</v>
      </c>
      <c r="G247" s="1">
        <v>120383.03</v>
      </c>
      <c r="H247" s="1">
        <v>10334.007</v>
      </c>
    </row>
    <row r="248" spans="2:11" ht="13.8">
      <c r="B248" s="75">
        <v>2010</v>
      </c>
      <c r="C248" s="1">
        <v>61006.2</v>
      </c>
      <c r="D248" s="1">
        <v>149643.72</v>
      </c>
      <c r="E248" s="1">
        <v>309326225</v>
      </c>
      <c r="F248" s="1">
        <v>134091</v>
      </c>
      <c r="G248" s="1">
        <v>189587.76</v>
      </c>
      <c r="H248" s="1">
        <v>10339.191999999999</v>
      </c>
    </row>
    <row r="249" spans="2:11">
      <c r="B249" s="10">
        <v>2011</v>
      </c>
      <c r="C249" s="1">
        <v>75725.539999999994</v>
      </c>
      <c r="D249" s="1">
        <v>155179.26</v>
      </c>
      <c r="E249" s="1">
        <v>311587816</v>
      </c>
      <c r="F249" s="1">
        <v>134735</v>
      </c>
      <c r="G249" s="1">
        <v>269058.3</v>
      </c>
      <c r="H249" s="1">
        <v>10644.419</v>
      </c>
    </row>
    <row r="250" spans="2:11" ht="13.8">
      <c r="B250" s="75">
        <v>2012</v>
      </c>
      <c r="C250" s="1">
        <v>85605.47</v>
      </c>
      <c r="D250" s="1">
        <v>161552.54999999999</v>
      </c>
      <c r="E250" s="1">
        <v>313914040</v>
      </c>
      <c r="F250" s="1">
        <v>135404</v>
      </c>
      <c r="G250" s="1">
        <v>305234.92</v>
      </c>
      <c r="H250" s="1">
        <v>10801.078</v>
      </c>
    </row>
    <row r="251" spans="2:11">
      <c r="B251" s="10">
        <v>2013</v>
      </c>
      <c r="C251" s="1">
        <v>96072.24</v>
      </c>
      <c r="D251" s="1">
        <v>166915.17000000001</v>
      </c>
      <c r="E251" s="1">
        <v>317012372</v>
      </c>
      <c r="F251" s="1">
        <v>136072</v>
      </c>
      <c r="G251" s="1">
        <v>361866.28</v>
      </c>
      <c r="H251" s="1">
        <v>11078.550999999999</v>
      </c>
    </row>
    <row r="252" spans="2:11" ht="13.8">
      <c r="B252" s="75">
        <v>2014</v>
      </c>
      <c r="C252" s="1">
        <v>104823.72</v>
      </c>
      <c r="D252" s="1">
        <v>173931.03</v>
      </c>
      <c r="E252" s="1">
        <v>321355373</v>
      </c>
      <c r="F252" s="1">
        <v>136782</v>
      </c>
      <c r="G252" s="1">
        <v>352714.38</v>
      </c>
      <c r="H252" s="1">
        <v>10954.790999999999</v>
      </c>
    </row>
    <row r="253" spans="2:11">
      <c r="B253" s="10">
        <v>2015</v>
      </c>
      <c r="C253" s="1">
        <v>110646.66</v>
      </c>
      <c r="D253" s="1">
        <v>181207.14</v>
      </c>
      <c r="E253" s="1">
        <v>321362789</v>
      </c>
      <c r="F253" s="1">
        <v>137462</v>
      </c>
      <c r="G253" s="1">
        <v>231810.69</v>
      </c>
      <c r="H253" s="1">
        <v>11052.579</v>
      </c>
    </row>
    <row r="254" spans="2:11" ht="13.8">
      <c r="B254" s="75">
        <v>2016</v>
      </c>
      <c r="C254" s="1">
        <v>111991.45</v>
      </c>
      <c r="D254" s="1">
        <v>186244.75</v>
      </c>
      <c r="E254" s="1">
        <v>321383568</v>
      </c>
      <c r="F254" s="1">
        <v>138271</v>
      </c>
      <c r="G254" s="1">
        <v>224127.58</v>
      </c>
      <c r="H254" s="1">
        <v>11194.582</v>
      </c>
    </row>
    <row r="256" spans="2:11">
      <c r="B256" s="49" t="s">
        <v>74</v>
      </c>
      <c r="C256" s="49" t="s">
        <v>152</v>
      </c>
      <c r="D256" s="50" t="s">
        <v>153</v>
      </c>
      <c r="E256" s="49" t="s">
        <v>154</v>
      </c>
      <c r="F256" s="49" t="s">
        <v>155</v>
      </c>
      <c r="G256" s="49" t="s">
        <v>156</v>
      </c>
      <c r="H256" s="50" t="s">
        <v>157</v>
      </c>
      <c r="I256" s="49"/>
      <c r="J256" s="49"/>
    </row>
    <row r="257" spans="2:11">
      <c r="B257" s="10">
        <v>2009</v>
      </c>
    </row>
    <row r="258" spans="2:11" ht="13.8">
      <c r="B258" s="75">
        <v>2010</v>
      </c>
      <c r="C258" s="61">
        <f>C248/C247-1</f>
        <v>0.19386984696926812</v>
      </c>
      <c r="D258" s="61">
        <f>D248/D247-1</f>
        <v>3.7841936108282237E-2</v>
      </c>
      <c r="E258" s="61">
        <f>E248/E247-1</f>
        <v>8.3276828469958097E-3</v>
      </c>
      <c r="F258" s="61">
        <f>F248/F247-1</f>
        <v>4.8032971150242521E-3</v>
      </c>
      <c r="G258" s="61">
        <f>G248/G247-1</f>
        <v>0.57487114255223526</v>
      </c>
      <c r="H258" s="61">
        <f>H248/H247-1</f>
        <v>5.0174148324066969E-4</v>
      </c>
    </row>
    <row r="259" spans="2:11">
      <c r="B259" s="10">
        <v>2011</v>
      </c>
      <c r="C259" s="61">
        <f t="shared" ref="C259:H264" si="5">C249/C248-1</f>
        <v>0.24127613258980229</v>
      </c>
      <c r="D259" s="61">
        <f t="shared" si="5"/>
        <v>3.6991462120829377E-2</v>
      </c>
      <c r="E259" s="61">
        <f t="shared" si="5"/>
        <v>7.3113458129843156E-3</v>
      </c>
      <c r="F259" s="61">
        <f t="shared" si="5"/>
        <v>4.802708608333095E-3</v>
      </c>
      <c r="G259" s="61">
        <f t="shared" si="5"/>
        <v>0.41917547841696101</v>
      </c>
      <c r="H259" s="61">
        <f t="shared" si="5"/>
        <v>2.9521359115876722E-2</v>
      </c>
    </row>
    <row r="260" spans="2:11" ht="13.8">
      <c r="B260" s="75">
        <v>2012</v>
      </c>
      <c r="C260" s="61">
        <f t="shared" si="5"/>
        <v>0.13047024821480324</v>
      </c>
      <c r="D260" s="61">
        <f t="shared" si="5"/>
        <v>4.1070501302815643E-2</v>
      </c>
      <c r="E260" s="61">
        <f t="shared" si="5"/>
        <v>7.4657091213090609E-3</v>
      </c>
      <c r="F260" s="61">
        <f t="shared" si="5"/>
        <v>4.9653022599918106E-3</v>
      </c>
      <c r="G260" s="61">
        <f t="shared" si="5"/>
        <v>0.13445643564982013</v>
      </c>
      <c r="H260" s="61">
        <f t="shared" si="5"/>
        <v>1.4717477769336185E-2</v>
      </c>
    </row>
    <row r="261" spans="2:11">
      <c r="B261" s="10">
        <v>2013</v>
      </c>
      <c r="C261" s="61">
        <f t="shared" si="5"/>
        <v>0.12226753734311613</v>
      </c>
      <c r="D261" s="61">
        <f t="shared" si="5"/>
        <v>3.3194276413464285E-2</v>
      </c>
      <c r="E261" s="61">
        <f t="shared" si="5"/>
        <v>9.8700013545109933E-3</v>
      </c>
      <c r="F261" s="61">
        <f t="shared" si="5"/>
        <v>4.9333845381229757E-3</v>
      </c>
      <c r="G261" s="61">
        <f t="shared" si="5"/>
        <v>0.18553368664371717</v>
      </c>
      <c r="H261" s="61">
        <f t="shared" si="5"/>
        <v>2.5689380263710815E-2</v>
      </c>
    </row>
    <row r="262" spans="2:11" ht="13.8">
      <c r="B262" s="75">
        <v>2014</v>
      </c>
      <c r="C262" s="61">
        <f t="shared" si="5"/>
        <v>9.1092702741187193E-2</v>
      </c>
      <c r="D262" s="61">
        <f t="shared" si="5"/>
        <v>4.2032488718670491E-2</v>
      </c>
      <c r="E262" s="61">
        <f t="shared" si="5"/>
        <v>1.3699783931461207E-2</v>
      </c>
      <c r="F262" s="61">
        <f t="shared" si="5"/>
        <v>5.2178258568993385E-3</v>
      </c>
      <c r="G262" s="61">
        <f t="shared" si="5"/>
        <v>-2.5290833951149061E-2</v>
      </c>
      <c r="H262" s="61">
        <f t="shared" si="5"/>
        <v>-1.1171136008671145E-2</v>
      </c>
    </row>
    <row r="263" spans="2:11">
      <c r="B263" s="10">
        <v>2015</v>
      </c>
      <c r="C263" s="61">
        <f t="shared" si="5"/>
        <v>5.5549831660238747E-2</v>
      </c>
      <c r="D263" s="61">
        <f t="shared" si="5"/>
        <v>4.1833305994910752E-2</v>
      </c>
      <c r="E263" s="61">
        <f t="shared" si="5"/>
        <v>2.3077255347558889E-5</v>
      </c>
      <c r="F263" s="61">
        <f t="shared" si="5"/>
        <v>4.9714143673875721E-3</v>
      </c>
      <c r="G263" s="61">
        <f t="shared" si="5"/>
        <v>-0.34278072246444846</v>
      </c>
      <c r="H263" s="61">
        <f t="shared" si="5"/>
        <v>8.9265053071301281E-3</v>
      </c>
    </row>
    <row r="264" spans="2:11" ht="13.8">
      <c r="B264" s="75">
        <v>2016</v>
      </c>
      <c r="C264" s="61">
        <f t="shared" si="5"/>
        <v>1.2153914090131446E-2</v>
      </c>
      <c r="D264" s="61">
        <f t="shared" si="5"/>
        <v>2.7800284249285045E-2</v>
      </c>
      <c r="E264" s="61">
        <f t="shared" si="5"/>
        <v>6.4659010660994554E-5</v>
      </c>
      <c r="F264" s="61">
        <f t="shared" si="5"/>
        <v>5.8852628362746628E-3</v>
      </c>
      <c r="G264" s="61">
        <f t="shared" si="5"/>
        <v>-3.3143898583797071E-2</v>
      </c>
      <c r="H264" s="61">
        <f t="shared" si="5"/>
        <v>1.2847951595731599E-2</v>
      </c>
    </row>
    <row r="266" spans="2:11">
      <c r="B266" s="29" t="s">
        <v>158</v>
      </c>
    </row>
    <row r="267" spans="2:11">
      <c r="B267" s="1" t="s">
        <v>159</v>
      </c>
    </row>
    <row r="268" spans="2:11">
      <c r="B268" s="1" t="s">
        <v>160</v>
      </c>
    </row>
    <row r="269" spans="2:11">
      <c r="B269" s="20"/>
      <c r="C269" s="30"/>
      <c r="D269" s="20"/>
      <c r="E269" s="30"/>
      <c r="F269" s="30"/>
      <c r="G269" s="30"/>
    </row>
    <row r="270" spans="2:11">
      <c r="B270" s="29" t="s">
        <v>161</v>
      </c>
      <c r="C270" s="21"/>
      <c r="D270" s="21"/>
      <c r="E270" s="21"/>
      <c r="F270" s="21"/>
      <c r="G270" s="9"/>
    </row>
    <row r="271" spans="2:11">
      <c r="C271" s="21"/>
      <c r="D271" s="21"/>
      <c r="E271" s="21"/>
      <c r="F271" s="21"/>
      <c r="G271" s="9"/>
    </row>
    <row r="272" spans="2:11">
      <c r="B272" s="67" t="s">
        <v>162</v>
      </c>
      <c r="C272" s="66"/>
      <c r="D272" s="66"/>
      <c r="E272" s="66"/>
      <c r="F272" s="66"/>
      <c r="G272" s="66"/>
      <c r="H272" s="66"/>
      <c r="I272" s="66"/>
      <c r="J272" s="66"/>
      <c r="K272" s="66"/>
    </row>
    <row r="274" spans="2:11">
      <c r="B274" s="49" t="s">
        <v>74</v>
      </c>
      <c r="C274" s="49" t="s">
        <v>146</v>
      </c>
      <c r="D274" s="50"/>
      <c r="E274" s="49" t="s">
        <v>164</v>
      </c>
      <c r="F274" s="49" t="s">
        <v>163</v>
      </c>
      <c r="G274" s="49" t="s">
        <v>150</v>
      </c>
      <c r="H274" s="50"/>
      <c r="I274" s="49" t="s">
        <v>165</v>
      </c>
      <c r="J274" s="49"/>
    </row>
    <row r="275" spans="2:11">
      <c r="B275" s="10">
        <v>2009</v>
      </c>
      <c r="C275" s="1">
        <v>51099.54</v>
      </c>
      <c r="E275" s="1">
        <v>13.35</v>
      </c>
      <c r="F275" s="5">
        <f>C275/E275</f>
        <v>3827.6808988764046</v>
      </c>
      <c r="G275" s="1">
        <v>120383.03</v>
      </c>
    </row>
    <row r="276" spans="2:11" ht="13.8">
      <c r="B276" s="75">
        <v>2010</v>
      </c>
      <c r="C276" s="1">
        <v>61006.2</v>
      </c>
      <c r="E276" s="1">
        <v>13.41</v>
      </c>
      <c r="F276" s="5">
        <f t="shared" ref="F276:F282" si="6">C276/E276</f>
        <v>4549.3064876957487</v>
      </c>
      <c r="G276" s="1">
        <v>189587.76</v>
      </c>
      <c r="I276" s="61">
        <f>F276/F275-1</f>
        <v>0.18852814743025559</v>
      </c>
    </row>
    <row r="277" spans="2:11">
      <c r="B277" s="10">
        <v>2011</v>
      </c>
      <c r="C277" s="1">
        <v>75725.539999999994</v>
      </c>
      <c r="E277" s="1">
        <v>13.47</v>
      </c>
      <c r="F277" s="5">
        <f t="shared" si="6"/>
        <v>5621.7921306607268</v>
      </c>
      <c r="G277" s="1">
        <v>269058.3</v>
      </c>
      <c r="I277" s="61">
        <f t="shared" ref="I277:I282" si="7">F277/F276-1</f>
        <v>0.23574706295688563</v>
      </c>
    </row>
    <row r="278" spans="2:11" ht="13.8">
      <c r="B278" s="75">
        <v>2012</v>
      </c>
      <c r="C278" s="1">
        <v>85605.47</v>
      </c>
      <c r="E278" s="1">
        <v>13.54</v>
      </c>
      <c r="F278" s="5">
        <f t="shared" si="6"/>
        <v>6322.4128508124086</v>
      </c>
      <c r="G278" s="1">
        <v>305234.92</v>
      </c>
      <c r="I278" s="61">
        <f t="shared" si="7"/>
        <v>0.12462586731561309</v>
      </c>
    </row>
    <row r="279" spans="2:11">
      <c r="B279" s="10">
        <v>2013</v>
      </c>
      <c r="C279" s="1">
        <v>96072.24</v>
      </c>
      <c r="E279" s="1">
        <v>13.61</v>
      </c>
      <c r="F279" s="5">
        <f t="shared" si="6"/>
        <v>7058.9448934606917</v>
      </c>
      <c r="G279" s="1">
        <v>361866.28</v>
      </c>
      <c r="I279" s="61">
        <f t="shared" si="7"/>
        <v>0.11649540452797869</v>
      </c>
    </row>
    <row r="280" spans="2:11" ht="13.8">
      <c r="B280" s="75">
        <v>2014</v>
      </c>
      <c r="C280" s="1">
        <v>104823.72</v>
      </c>
      <c r="E280" s="1">
        <v>13.68</v>
      </c>
      <c r="F280" s="5">
        <f t="shared" si="6"/>
        <v>7662.5526315789475</v>
      </c>
      <c r="G280" s="1">
        <v>352714.38</v>
      </c>
      <c r="I280" s="61">
        <f t="shared" si="7"/>
        <v>8.5509626045874088E-2</v>
      </c>
    </row>
    <row r="281" spans="2:11">
      <c r="B281" s="10">
        <v>2015</v>
      </c>
      <c r="C281" s="1">
        <v>110646.66</v>
      </c>
      <c r="E281" s="1">
        <v>13.75</v>
      </c>
      <c r="F281" s="5">
        <f t="shared" si="6"/>
        <v>8047.0298181818189</v>
      </c>
      <c r="G281" s="1">
        <v>231810.69</v>
      </c>
      <c r="I281" s="61">
        <f t="shared" si="7"/>
        <v>5.0176123426332042E-2</v>
      </c>
    </row>
    <row r="282" spans="2:11" ht="13.8">
      <c r="B282" s="75">
        <v>2016</v>
      </c>
      <c r="C282" s="1">
        <v>111991.45</v>
      </c>
      <c r="E282" s="1">
        <v>13.83</v>
      </c>
      <c r="F282" s="5">
        <f t="shared" si="6"/>
        <v>8097.7187274041935</v>
      </c>
      <c r="G282" s="1">
        <v>224127.58</v>
      </c>
      <c r="I282" s="61">
        <f t="shared" si="7"/>
        <v>6.2990830614104709E-3</v>
      </c>
    </row>
    <row r="284" spans="2:11">
      <c r="B284" s="1" t="s">
        <v>166</v>
      </c>
    </row>
    <row r="288" spans="2:11">
      <c r="B288" s="15"/>
      <c r="C288" s="14"/>
      <c r="D288" s="14"/>
      <c r="E288" s="14"/>
      <c r="F288" s="14"/>
      <c r="G288" s="14"/>
      <c r="H288" s="14"/>
      <c r="I288" s="14"/>
      <c r="J288" s="14"/>
      <c r="K288" s="14"/>
    </row>
    <row r="294" spans="2:6">
      <c r="B294" s="2"/>
    </row>
    <row r="302" spans="2:6">
      <c r="B302" s="6"/>
      <c r="C302" s="6"/>
      <c r="D302" s="12"/>
      <c r="E302" s="12"/>
      <c r="F302" s="20"/>
    </row>
    <row r="304" spans="2:6">
      <c r="D304" s="9"/>
      <c r="E304" s="9"/>
    </row>
    <row r="305" spans="2:5">
      <c r="D305" s="9"/>
      <c r="E305" s="9"/>
    </row>
    <row r="306" spans="2:5">
      <c r="D306" s="9"/>
      <c r="E306" s="9"/>
    </row>
    <row r="307" spans="2:5">
      <c r="D307" s="9"/>
      <c r="E307" s="9"/>
    </row>
    <row r="308" spans="2:5">
      <c r="D308" s="9"/>
      <c r="E308" s="9"/>
    </row>
    <row r="309" spans="2:5">
      <c r="D309" s="9"/>
      <c r="E309" s="9"/>
    </row>
    <row r="310" spans="2:5">
      <c r="D310" s="9"/>
      <c r="E310" s="9"/>
    </row>
    <row r="312" spans="2:5">
      <c r="B312" s="2"/>
    </row>
    <row r="315" spans="2:5">
      <c r="B315" s="2"/>
    </row>
    <row r="320" spans="2:5">
      <c r="B320" s="26"/>
    </row>
    <row r="329" spans="2:2">
      <c r="B329" s="26"/>
    </row>
    <row r="341" spans="2:11">
      <c r="B341" s="6"/>
      <c r="C341" s="12"/>
      <c r="D341" s="12"/>
      <c r="E341" s="12"/>
      <c r="H341" s="21"/>
    </row>
    <row r="342" spans="2:11">
      <c r="C342" s="5"/>
      <c r="D342" s="5"/>
      <c r="E342" s="13"/>
    </row>
    <row r="343" spans="2:11">
      <c r="C343" s="5"/>
      <c r="D343" s="5"/>
      <c r="E343" s="13"/>
    </row>
    <row r="344" spans="2:11">
      <c r="C344" s="5"/>
      <c r="D344" s="5"/>
      <c r="E344" s="5"/>
    </row>
    <row r="345" spans="2:11">
      <c r="E345" s="9"/>
    </row>
    <row r="346" spans="2:11">
      <c r="E346" s="9"/>
    </row>
    <row r="347" spans="2:11">
      <c r="B347" s="2"/>
      <c r="E347" s="9"/>
    </row>
    <row r="348" spans="2:11">
      <c r="E348" s="9"/>
    </row>
    <row r="349" spans="2:11">
      <c r="E349" s="9"/>
    </row>
    <row r="351" spans="2:11">
      <c r="B351" s="15"/>
      <c r="C351" s="14"/>
      <c r="D351" s="14"/>
      <c r="E351" s="14"/>
      <c r="F351" s="14"/>
      <c r="G351" s="14"/>
      <c r="H351" s="14"/>
      <c r="I351" s="14"/>
      <c r="J351" s="14"/>
      <c r="K351" s="14"/>
    </row>
    <row r="357" spans="2:2">
      <c r="B357" s="26"/>
    </row>
    <row r="368" spans="2:2">
      <c r="B368" s="26"/>
    </row>
    <row r="378" spans="2:6">
      <c r="C378" s="27"/>
      <c r="D378" s="12"/>
      <c r="E378" s="12"/>
      <c r="F378" s="12"/>
    </row>
    <row r="379" spans="2:6">
      <c r="D379" s="9"/>
      <c r="E379" s="9"/>
      <c r="F379" s="9"/>
    </row>
    <row r="380" spans="2:6">
      <c r="D380" s="9"/>
      <c r="E380" s="9"/>
      <c r="F380" s="9"/>
    </row>
    <row r="382" spans="2:6">
      <c r="B382" s="2"/>
    </row>
    <row r="390" spans="2:11">
      <c r="B390" s="2"/>
    </row>
    <row r="398" spans="2:11">
      <c r="B398" s="15"/>
      <c r="C398" s="14"/>
      <c r="D398" s="14"/>
      <c r="E398" s="14"/>
      <c r="F398" s="14"/>
      <c r="G398" s="14"/>
      <c r="H398" s="14"/>
      <c r="I398" s="14"/>
      <c r="J398" s="14"/>
      <c r="K398" s="14"/>
    </row>
    <row r="419" spans="2:2">
      <c r="B419" s="2"/>
    </row>
  </sheetData>
  <mergeCells count="51">
    <mergeCell ref="B244:K244"/>
    <mergeCell ref="B272:K272"/>
    <mergeCell ref="B100:K100"/>
    <mergeCell ref="B101:K101"/>
    <mergeCell ref="B103:K103"/>
    <mergeCell ref="B104:K104"/>
    <mergeCell ref="B187:K187"/>
    <mergeCell ref="B184:K184"/>
    <mergeCell ref="B182:K182"/>
    <mergeCell ref="B183:K183"/>
    <mergeCell ref="B185:K185"/>
    <mergeCell ref="B186:K186"/>
    <mergeCell ref="B78:E78"/>
    <mergeCell ref="B85:E85"/>
    <mergeCell ref="B87:E87"/>
    <mergeCell ref="B81:E81"/>
    <mergeCell ref="B86:K86"/>
    <mergeCell ref="B6:K6"/>
    <mergeCell ref="B9:K9"/>
    <mergeCell ref="B11:K11"/>
    <mergeCell ref="B13:K13"/>
    <mergeCell ref="B15:K15"/>
    <mergeCell ref="B16:K16"/>
    <mergeCell ref="B18:K18"/>
    <mergeCell ref="B21:K21"/>
    <mergeCell ref="B24:K24"/>
    <mergeCell ref="B26:K26"/>
    <mergeCell ref="B29:K29"/>
    <mergeCell ref="B30:K30"/>
    <mergeCell ref="B97:K97"/>
    <mergeCell ref="B98:K98"/>
    <mergeCell ref="B99:K99"/>
    <mergeCell ref="B31:K31"/>
    <mergeCell ref="B32:K32"/>
    <mergeCell ref="B33:K33"/>
    <mergeCell ref="B74:N74"/>
    <mergeCell ref="B80:I80"/>
    <mergeCell ref="B83:H83"/>
    <mergeCell ref="B34:K34"/>
    <mergeCell ref="B35:K35"/>
    <mergeCell ref="B37:K37"/>
    <mergeCell ref="B38:K38"/>
    <mergeCell ref="B52:K52"/>
    <mergeCell ref="B214:K214"/>
    <mergeCell ref="B215:K215"/>
    <mergeCell ref="B102:K102"/>
    <mergeCell ref="B105:K105"/>
    <mergeCell ref="B106:K106"/>
    <mergeCell ref="B168:K168"/>
    <mergeCell ref="B188:K188"/>
    <mergeCell ref="B208:K208"/>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2015-06-05T18:19:34Z</dcterms:created>
  <dcterms:modified xsi:type="dcterms:W3CDTF">2018-04-09T15:04:47Z</dcterms:modified>
</cp:coreProperties>
</file>