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67" i="1" l="1"/>
  <c r="N66" i="1"/>
  <c r="N65" i="1"/>
  <c r="H67" i="1"/>
  <c r="F67" i="1"/>
  <c r="D67" i="1"/>
  <c r="I53" i="1"/>
  <c r="H53" i="1"/>
  <c r="F53" i="1"/>
  <c r="D53" i="1"/>
  <c r="D32" i="1"/>
  <c r="G29" i="1"/>
  <c r="G30" i="1"/>
  <c r="G31" i="1"/>
  <c r="G32" i="1"/>
  <c r="G28" i="1"/>
  <c r="G25" i="1"/>
  <c r="F24" i="1"/>
  <c r="F25" i="1"/>
  <c r="D25" i="1"/>
  <c r="G23" i="1"/>
  <c r="G24" i="1"/>
  <c r="G22" i="1"/>
  <c r="F23" i="1"/>
  <c r="B22" i="1"/>
  <c r="D24" i="1"/>
  <c r="F18" i="1"/>
  <c r="G18" i="1"/>
  <c r="D18" i="1"/>
  <c r="H66" i="1" l="1"/>
  <c r="F32" i="1" l="1"/>
  <c r="F31" i="1"/>
  <c r="D31" i="1"/>
  <c r="F30" i="1"/>
  <c r="D30" i="1"/>
  <c r="F29" i="1"/>
  <c r="D29" i="1"/>
  <c r="B29" i="1"/>
  <c r="D23" i="1"/>
  <c r="G17" i="1"/>
  <c r="F17" i="1"/>
  <c r="D17" i="1"/>
  <c r="G16" i="1"/>
  <c r="F16" i="1"/>
  <c r="D16" i="1"/>
  <c r="G15" i="1"/>
  <c r="F15" i="1"/>
  <c r="D15" i="1"/>
  <c r="G14" i="1"/>
  <c r="F14" i="1"/>
  <c r="D14" i="1"/>
  <c r="G12" i="1"/>
  <c r="F12" i="1"/>
  <c r="D12" i="1"/>
  <c r="G11" i="1"/>
  <c r="F11" i="1"/>
  <c r="D11" i="1"/>
  <c r="G10" i="1"/>
  <c r="F10" i="1"/>
  <c r="D10" i="1"/>
  <c r="H9" i="1"/>
  <c r="G9" i="1"/>
  <c r="F9" i="1"/>
  <c r="D9" i="1"/>
  <c r="H8" i="1"/>
  <c r="G8" i="1"/>
  <c r="F8" i="1"/>
  <c r="D8" i="1"/>
  <c r="H7" i="1"/>
  <c r="G7" i="1"/>
  <c r="F7" i="1"/>
  <c r="D7" i="1"/>
  <c r="H6" i="1"/>
  <c r="G6" i="1"/>
  <c r="F6" i="1"/>
  <c r="D6" i="1"/>
  <c r="G5" i="1"/>
  <c r="F5" i="1"/>
  <c r="D5" i="1"/>
  <c r="B5" i="1"/>
  <c r="B6" i="1" s="1"/>
  <c r="B7" i="1" s="1"/>
  <c r="B8" i="1" s="1"/>
  <c r="B9" i="1" s="1"/>
  <c r="B10" i="1" s="1"/>
  <c r="B11" i="1" s="1"/>
  <c r="B12" i="1" s="1"/>
  <c r="B14" i="1" s="1"/>
  <c r="B15" i="1" s="1"/>
  <c r="B16" i="1" s="1"/>
  <c r="B17" i="1" s="1"/>
  <c r="G4" i="1"/>
  <c r="F65" i="1" l="1"/>
  <c r="D65" i="1"/>
  <c r="F66" i="1"/>
  <c r="D66" i="1"/>
  <c r="B66" i="1"/>
  <c r="I52" i="1"/>
  <c r="H52" i="1"/>
  <c r="F52" i="1"/>
  <c r="D52" i="1"/>
  <c r="I51" i="1"/>
  <c r="B52" i="1"/>
</calcChain>
</file>

<file path=xl/sharedStrings.xml><?xml version="1.0" encoding="utf-8"?>
<sst xmlns="http://schemas.openxmlformats.org/spreadsheetml/2006/main" count="99" uniqueCount="80">
  <si>
    <t>收入</t>
    <phoneticPr fontId="1" type="noConversion"/>
  </si>
  <si>
    <t>ARPU</t>
  </si>
  <si>
    <t>DNF CF</t>
    <phoneticPr fontId="1" type="noConversion"/>
  </si>
  <si>
    <t>LOL</t>
    <phoneticPr fontId="1" type="noConversion"/>
  </si>
  <si>
    <r>
      <rPr>
        <sz val="11"/>
        <color theme="1"/>
        <rFont val="宋体"/>
        <family val="2"/>
      </rPr>
      <t>腾讯</t>
    </r>
    <phoneticPr fontId="1" type="noConversion"/>
  </si>
  <si>
    <r>
      <rPr>
        <sz val="11"/>
        <color theme="1"/>
        <rFont val="宋体"/>
        <family val="2"/>
      </rPr>
      <t>收入</t>
    </r>
    <phoneticPr fontId="1" type="noConversion"/>
  </si>
  <si>
    <r>
      <rPr>
        <sz val="11"/>
        <color theme="1"/>
        <rFont val="宋体"/>
        <family val="2"/>
      </rPr>
      <t>增幅</t>
    </r>
    <phoneticPr fontId="1" type="noConversion"/>
  </si>
  <si>
    <r>
      <rPr>
        <sz val="11"/>
        <color theme="1"/>
        <rFont val="宋体"/>
        <family val="2"/>
      </rPr>
      <t>归母净利</t>
    </r>
    <phoneticPr fontId="1" type="noConversion"/>
  </si>
  <si>
    <r>
      <rPr>
        <sz val="11"/>
        <color theme="1"/>
        <rFont val="宋体"/>
        <family val="2"/>
      </rPr>
      <t>活跃用户数</t>
    </r>
    <phoneticPr fontId="1" type="noConversion"/>
  </si>
  <si>
    <r>
      <rPr>
        <sz val="11"/>
        <color theme="1"/>
        <rFont val="宋体"/>
        <family val="2"/>
      </rPr>
      <t>互联网增值收入</t>
    </r>
    <phoneticPr fontId="1" type="noConversion"/>
  </si>
  <si>
    <r>
      <rPr>
        <sz val="11"/>
        <color theme="1"/>
        <rFont val="宋体"/>
        <family val="2"/>
      </rPr>
      <t>电信增值收入</t>
    </r>
    <phoneticPr fontId="1" type="noConversion"/>
  </si>
  <si>
    <r>
      <rPr>
        <sz val="11"/>
        <color theme="1"/>
        <rFont val="宋体"/>
        <family val="2"/>
      </rPr>
      <t>网络广告</t>
    </r>
    <phoneticPr fontId="1" type="noConversion"/>
  </si>
  <si>
    <r>
      <rPr>
        <sz val="11"/>
        <color theme="1"/>
        <rFont val="宋体"/>
        <family val="2"/>
      </rPr>
      <t>网络游戏收入</t>
    </r>
    <phoneticPr fontId="1" type="noConversion"/>
  </si>
  <si>
    <r>
      <t>QQ</t>
    </r>
    <r>
      <rPr>
        <sz val="11"/>
        <color theme="1"/>
        <rFont val="宋体"/>
        <family val="2"/>
      </rPr>
      <t>幻想</t>
    </r>
    <r>
      <rPr>
        <sz val="11"/>
        <color theme="1"/>
        <rFont val="Arial"/>
        <family val="2"/>
      </rPr>
      <t xml:space="preserve"> Qzone</t>
    </r>
    <phoneticPr fontId="1" type="noConversion"/>
  </si>
  <si>
    <r>
      <rPr>
        <sz val="11"/>
        <color theme="1"/>
        <rFont val="宋体"/>
        <family val="2"/>
      </rPr>
      <t>多款网络游戏</t>
    </r>
    <phoneticPr fontId="1" type="noConversion"/>
  </si>
  <si>
    <r>
      <rPr>
        <sz val="11"/>
        <color theme="1"/>
        <rFont val="宋体"/>
        <family val="2"/>
      </rPr>
      <t>微信</t>
    </r>
    <phoneticPr fontId="1" type="noConversion"/>
  </si>
  <si>
    <r>
      <rPr>
        <sz val="11"/>
        <color theme="1"/>
        <rFont val="宋体"/>
        <family val="2"/>
      </rPr>
      <t>手游</t>
    </r>
    <phoneticPr fontId="1" type="noConversion"/>
  </si>
  <si>
    <r>
      <rPr>
        <sz val="11"/>
        <color theme="1"/>
        <rFont val="宋体"/>
        <family val="2"/>
      </rPr>
      <t>王者荣耀</t>
    </r>
    <phoneticPr fontId="1" type="noConversion"/>
  </si>
  <si>
    <r>
      <rPr>
        <sz val="11"/>
        <color theme="1"/>
        <rFont val="宋体"/>
        <family val="2"/>
      </rPr>
      <t>奇虎</t>
    </r>
    <phoneticPr fontId="1" type="noConversion"/>
  </si>
  <si>
    <r>
      <rPr>
        <sz val="11"/>
        <color theme="1"/>
        <rFont val="宋体"/>
        <family val="2"/>
      </rPr>
      <t>收入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2"/>
      </rPr>
      <t>亿美元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</si>
  <si>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2"/>
      </rPr>
      <t>互联网增值</t>
    </r>
    <phoneticPr fontId="1" type="noConversion"/>
  </si>
  <si>
    <r>
      <rPr>
        <sz val="11"/>
        <color theme="1"/>
        <rFont val="宋体"/>
        <family val="2"/>
      </rPr>
      <t>陌陌</t>
    </r>
    <phoneticPr fontId="1" type="noConversion"/>
  </si>
  <si>
    <r>
      <rPr>
        <sz val="11"/>
        <color theme="1"/>
        <rFont val="宋体"/>
        <family val="2"/>
      </rPr>
      <t>直播</t>
    </r>
    <phoneticPr fontId="1" type="noConversion"/>
  </si>
  <si>
    <r>
      <rPr>
        <sz val="11"/>
        <color theme="1"/>
        <rFont val="宋体"/>
        <family val="2"/>
      </rPr>
      <t>会员</t>
    </r>
    <phoneticPr fontId="1" type="noConversion"/>
  </si>
  <si>
    <r>
      <rPr>
        <sz val="11"/>
        <color theme="1"/>
        <rFont val="宋体"/>
        <family val="2"/>
      </rPr>
      <t>暴风</t>
    </r>
    <phoneticPr fontId="1" type="noConversion"/>
  </si>
  <si>
    <r>
      <rPr>
        <sz val="11"/>
        <color theme="1"/>
        <rFont val="宋体"/>
        <family val="2"/>
      </rPr>
      <t>广告业务</t>
    </r>
  </si>
  <si>
    <r>
      <rPr>
        <sz val="11"/>
        <color theme="1"/>
        <rFont val="宋体"/>
        <family val="2"/>
      </rPr>
      <t>扣非净利</t>
    </r>
    <phoneticPr fontId="1" type="noConversion"/>
  </si>
  <si>
    <r>
      <rPr>
        <sz val="11"/>
        <color theme="1"/>
        <rFont val="宋体"/>
        <family val="2"/>
      </rPr>
      <t>金融服务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</si>
  <si>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宋体"/>
        <family val="2"/>
      </rPr>
      <t>信息服务</t>
    </r>
    <phoneticPr fontId="1" type="noConversion"/>
  </si>
  <si>
    <r>
      <rPr>
        <sz val="11"/>
        <color theme="1"/>
        <rFont val="宋体"/>
        <family val="2"/>
      </rPr>
      <t>软件外包</t>
    </r>
    <phoneticPr fontId="1" type="noConversion"/>
  </si>
  <si>
    <r>
      <rPr>
        <sz val="11"/>
        <color theme="1"/>
        <rFont val="宋体"/>
        <family val="2"/>
      </rPr>
      <t>全年发放贷款</t>
    </r>
    <phoneticPr fontId="1" type="noConversion"/>
  </si>
  <si>
    <r>
      <rPr>
        <sz val="11"/>
        <color theme="1"/>
        <rFont val="宋体"/>
        <family val="2"/>
      </rPr>
      <t>笔数（万笔）</t>
    </r>
    <phoneticPr fontId="1" type="noConversion"/>
  </si>
  <si>
    <r>
      <rPr>
        <sz val="11"/>
        <color theme="1"/>
        <rFont val="宋体"/>
        <family val="2"/>
      </rPr>
      <t>每笔金额</t>
    </r>
    <phoneticPr fontId="1" type="noConversion"/>
  </si>
  <si>
    <r>
      <rPr>
        <sz val="11"/>
        <color theme="1"/>
        <rFont val="宋体"/>
        <family val="2"/>
      </rPr>
      <t>坏账率</t>
    </r>
    <phoneticPr fontId="1" type="noConversion"/>
  </si>
  <si>
    <r>
      <t>12</t>
    </r>
    <r>
      <rPr>
        <sz val="11"/>
        <color theme="1"/>
        <rFont val="宋体"/>
        <family val="2"/>
      </rPr>
      <t>月当月笔数</t>
    </r>
    <phoneticPr fontId="1" type="noConversion"/>
  </si>
  <si>
    <r>
      <rPr>
        <sz val="11"/>
        <color theme="1"/>
        <rFont val="宋体"/>
        <family val="2"/>
      </rPr>
      <t>利润</t>
    </r>
    <phoneticPr fontId="1" type="noConversion"/>
  </si>
  <si>
    <t>社交网络收入</t>
    <phoneticPr fontId="1" type="noConversion"/>
  </si>
  <si>
    <r>
      <t>ARPU</t>
    </r>
    <r>
      <rPr>
        <sz val="11"/>
        <color theme="1"/>
        <rFont val="宋体"/>
        <family val="2"/>
      </rPr>
      <t/>
    </r>
    <phoneticPr fontId="1" type="noConversion"/>
  </si>
  <si>
    <t>互联网广告</t>
    <phoneticPr fontId="1" type="noConversion"/>
  </si>
  <si>
    <t>智能硬件</t>
    <phoneticPr fontId="1" type="noConversion"/>
  </si>
  <si>
    <r>
      <t>第</t>
    </r>
    <r>
      <rPr>
        <sz val="11"/>
        <color rgb="FF000000"/>
        <rFont val="Calibri"/>
        <family val="2"/>
      </rPr>
      <t>1-4</t>
    </r>
    <r>
      <rPr>
        <sz val="11"/>
        <color rgb="FF000000"/>
        <rFont val="宋体"/>
        <family val="3"/>
        <charset val="134"/>
        <scheme val="minor"/>
      </rPr>
      <t>题</t>
    </r>
  </si>
  <si>
    <r>
      <t>①三家公司的</t>
    </r>
    <r>
      <rPr>
        <sz val="11"/>
        <color rgb="FF000000"/>
        <rFont val="Calibri"/>
        <family val="2"/>
      </rPr>
      <t>ARPU</t>
    </r>
    <r>
      <rPr>
        <sz val="11"/>
        <color rgb="FF000000"/>
        <rFont val="宋体"/>
        <family val="3"/>
        <charset val="134"/>
        <scheme val="minor"/>
      </rPr>
      <t>上市之后呈现快速上涨，在</t>
    </r>
    <r>
      <rPr>
        <sz val="11"/>
        <color rgb="FF000000"/>
        <rFont val="Calibri"/>
        <family val="2"/>
      </rPr>
      <t>ARPU</t>
    </r>
    <r>
      <rPr>
        <sz val="11"/>
        <color rgb="FF000000"/>
        <rFont val="宋体"/>
        <family val="3"/>
        <charset val="134"/>
        <scheme val="minor"/>
      </rPr>
      <t>上涨的基础上，活跃用户数的增长会带来收入的极大弹性</t>
    </r>
  </si>
  <si>
    <t>②每家公司的业务收入快速上涨，都有一个头部产品的出现，上市带来的资金可能加速了产品的研发与布局能力</t>
  </si>
  <si>
    <t>第五题</t>
  </si>
  <si>
    <t>①互联网公司的核心资产是用户数，其商业模式的基础建立广泛的用户数上，短期可以不看盈利，但必须看到用户数量的增长，</t>
  </si>
  <si>
    <r>
      <t>一般而言，收入、用户时长、月活、</t>
    </r>
    <r>
      <rPr>
        <sz val="11"/>
        <color rgb="FF000000"/>
        <rFont val="Calibri"/>
        <family val="2"/>
      </rPr>
      <t xml:space="preserve"> ARPU</t>
    </r>
    <r>
      <rPr>
        <sz val="11"/>
        <color rgb="FF000000"/>
        <rFont val="宋体"/>
        <family val="3"/>
        <charset val="134"/>
        <scheme val="minor"/>
      </rPr>
      <t>、渗透率都是重要的参考指标。</t>
    </r>
  </si>
  <si>
    <r>
      <t>②当公司处于成熟期，有稳定业绩增长，可以直接用</t>
    </r>
    <r>
      <rPr>
        <sz val="11"/>
        <color rgb="FF000000"/>
        <rFont val="Calibri"/>
        <family val="2"/>
      </rPr>
      <t>PE</t>
    </r>
  </si>
  <si>
    <r>
      <t>③处于有收入无利润的时候，推荐</t>
    </r>
    <r>
      <rPr>
        <sz val="11"/>
        <color rgb="FF000000"/>
        <rFont val="Calibri"/>
        <family val="2"/>
      </rPr>
      <t>PS</t>
    </r>
  </si>
  <si>
    <t>④没有收入的时候，采用类似业务的公司市值做参考，做出估值（背后的重点是用户数、用户时长、渗透率、用户价值等）</t>
  </si>
  <si>
    <r>
      <t>ARPU</t>
    </r>
    <r>
      <rPr>
        <sz val="11"/>
        <color theme="1"/>
        <rFont val="宋体"/>
        <family val="3"/>
        <charset val="134"/>
      </rPr>
      <t>（美元）</t>
    </r>
    <phoneticPr fontId="1" type="noConversion"/>
  </si>
  <si>
    <t>③产品性质有分别，腾讯和陌陌的主动使用率大于360，造成前者有更多的变现空间，社交类产品ARPU大幅领先工具类</t>
    <phoneticPr fontId="1" type="noConversion"/>
  </si>
  <si>
    <t>④总之，首要任务是提高月活</t>
    <phoneticPr fontId="1" type="noConversion"/>
  </si>
  <si>
    <t>第六题</t>
    <phoneticPr fontId="1" type="noConversion"/>
  </si>
  <si>
    <t>硬件收入</t>
    <phoneticPr fontId="1" type="noConversion"/>
  </si>
  <si>
    <t>网络付费</t>
    <phoneticPr fontId="1" type="noConversion"/>
  </si>
  <si>
    <t>暴风最大的问题不在于估值如何，而在于其竞争力存疑</t>
  </si>
  <si>
    <r>
      <rPr>
        <sz val="11"/>
        <color rgb="FF000000"/>
        <rFont val="宋体"/>
        <family val="2"/>
        <scheme val="minor"/>
      </rPr>
      <t>1、</t>
    </r>
    <r>
      <rPr>
        <sz val="11"/>
        <color rgb="FF000000"/>
        <rFont val="宋体"/>
        <family val="3"/>
        <charset val="134"/>
        <scheme val="minor"/>
      </rPr>
      <t>暴风目前市值</t>
    </r>
    <r>
      <rPr>
        <sz val="11"/>
        <color rgb="FF000000"/>
        <rFont val="宋体"/>
        <family val="2"/>
        <scheme val="minor"/>
      </rPr>
      <t>75</t>
    </r>
    <r>
      <rPr>
        <sz val="11"/>
        <color rgb="FF000000"/>
        <rFont val="宋体"/>
        <family val="3"/>
        <charset val="134"/>
        <scheme val="minor"/>
      </rPr>
      <t>亿，月活</t>
    </r>
    <r>
      <rPr>
        <sz val="11"/>
        <color rgb="FF000000"/>
        <rFont val="Calibri"/>
        <family val="2"/>
      </rPr>
      <t>2.5</t>
    </r>
    <r>
      <rPr>
        <sz val="11"/>
        <color rgb="FF000000"/>
        <rFont val="宋体"/>
        <family val="3"/>
        <charset val="134"/>
        <scheme val="minor"/>
      </rPr>
      <t>亿，整体估值大概</t>
    </r>
    <r>
      <rPr>
        <sz val="11"/>
        <color rgb="FF000000"/>
        <rFont val="Calibri"/>
        <family val="2"/>
      </rPr>
      <t>3.9</t>
    </r>
    <r>
      <rPr>
        <sz val="11"/>
        <color rgb="FF000000"/>
        <rFont val="宋体"/>
        <family val="3"/>
        <charset val="134"/>
        <scheme val="minor"/>
      </rPr>
      <t>倍</t>
    </r>
    <r>
      <rPr>
        <sz val="11"/>
        <color rgb="FF000000"/>
        <rFont val="Calibri"/>
        <family val="2"/>
      </rPr>
      <t>PS</t>
    </r>
    <r>
      <rPr>
        <sz val="11"/>
        <color rgb="FF000000"/>
        <rFont val="宋体"/>
        <family val="3"/>
        <charset val="134"/>
        <scheme val="minor"/>
      </rPr>
      <t>，单单看估值的话，可能并不算贵（毕竟是拥有</t>
    </r>
    <r>
      <rPr>
        <sz val="11"/>
        <color rgb="FF000000"/>
        <rFont val="宋体"/>
        <family val="2"/>
        <scheme val="minor"/>
      </rPr>
      <t>2.5亿的互联网企业</t>
    </r>
    <r>
      <rPr>
        <sz val="11"/>
        <color rgb="FF000000"/>
        <rFont val="宋体"/>
        <family val="3"/>
        <charset val="134"/>
        <scheme val="minor"/>
      </rPr>
      <t>）</t>
    </r>
    <phoneticPr fontId="1" type="noConversion"/>
  </si>
  <si>
    <t>1、在线视频行业基本已经是寡头竞争，奈飞的市值效应，BAT的全情投入，基本已经决定了这里不会给第四家任何的机会</t>
    <phoneticPr fontId="1" type="noConversion"/>
  </si>
  <si>
    <t>2、巨大版权采购成本，头部IP高达一两亿，暴风手上才几个钱？，自制剧能力更别谈了</t>
    <phoneticPr fontId="1" type="noConversion"/>
  </si>
  <si>
    <t>3、暴风的收入大头是硬件收入，已经是从互联网往制造业转了，后市不乐观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</si>
  <si>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、目前公司主要是两块业务，一个是互联网信息业务，一个是互联网金融业务，前者保持平稳，后者快速增长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</si>
  <si>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、互联网信息业务归母利润</t>
    </r>
    <r>
      <rPr>
        <sz val="11"/>
        <color theme="1"/>
        <rFont val="Arial"/>
        <family val="2"/>
      </rPr>
      <t>5.45</t>
    </r>
    <r>
      <rPr>
        <sz val="11"/>
        <color theme="1"/>
        <rFont val="宋体"/>
        <family val="3"/>
        <charset val="134"/>
      </rPr>
      <t>亿，互联网金融业务</t>
    </r>
    <r>
      <rPr>
        <sz val="11"/>
        <color theme="1"/>
        <rFont val="Arial"/>
        <family val="2"/>
      </rPr>
      <t>4.12</t>
    </r>
    <r>
      <rPr>
        <sz val="11"/>
        <color theme="1"/>
        <rFont val="宋体"/>
        <family val="3"/>
        <charset val="134"/>
      </rPr>
      <t>亿，前者很难继续高增长，给</t>
    </r>
    <r>
      <rPr>
        <sz val="11"/>
        <color theme="1"/>
        <rFont val="Arial"/>
        <family val="2"/>
      </rPr>
      <t>20</t>
    </r>
    <r>
      <rPr>
        <sz val="11"/>
        <color theme="1"/>
        <rFont val="宋体"/>
        <family val="3"/>
        <charset val="134"/>
      </rPr>
      <t>倍估值，后者由于</t>
    </r>
    <r>
      <rPr>
        <sz val="11"/>
        <color theme="1"/>
        <rFont val="Arial"/>
        <family val="2"/>
      </rPr>
      <t>17</t>
    </r>
    <r>
      <rPr>
        <sz val="11"/>
        <color theme="1"/>
        <rFont val="宋体"/>
        <family val="3"/>
        <charset val="134"/>
      </rPr>
      <t>年发生一笔巨大的资产减值，估值也给</t>
    </r>
    <r>
      <rPr>
        <sz val="11"/>
        <color theme="1"/>
        <rFont val="Arial"/>
        <family val="2"/>
      </rPr>
      <t>20</t>
    </r>
    <r>
      <rPr>
        <sz val="11"/>
        <color theme="1"/>
        <rFont val="宋体"/>
        <family val="3"/>
        <charset val="134"/>
      </rPr>
      <t>倍（本来想给</t>
    </r>
    <r>
      <rPr>
        <sz val="11"/>
        <color theme="1"/>
        <rFont val="Arial"/>
        <family val="2"/>
      </rPr>
      <t>30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</si>
  <si>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、合计就是</t>
    </r>
    <r>
      <rPr>
        <sz val="11"/>
        <color theme="1"/>
        <rFont val="Arial"/>
        <family val="2"/>
      </rPr>
      <t>110+80=190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</si>
  <si>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18</t>
    </r>
    <r>
      <rPr>
        <sz val="11"/>
        <color theme="1"/>
        <rFont val="宋体"/>
        <family val="3"/>
        <charset val="134"/>
      </rPr>
      <t>年中报业绩中值是</t>
    </r>
    <r>
      <rPr>
        <sz val="11"/>
        <color theme="1"/>
        <rFont val="Arial"/>
        <family val="2"/>
      </rPr>
      <t>6.22</t>
    </r>
    <r>
      <rPr>
        <sz val="11"/>
        <color theme="1"/>
        <rFont val="宋体"/>
        <family val="3"/>
        <charset val="134"/>
      </rPr>
      <t>亿，公司季度波动不大，全年预计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亿左右，增速</t>
    </r>
    <r>
      <rPr>
        <sz val="11"/>
        <color theme="1"/>
        <rFont val="Arial"/>
        <family val="2"/>
      </rPr>
      <t>30%</t>
    </r>
    <r>
      <rPr>
        <sz val="11"/>
        <color theme="1"/>
        <rFont val="宋体"/>
        <family val="3"/>
        <charset val="134"/>
      </rPr>
      <t>左右，目前市值</t>
    </r>
    <r>
      <rPr>
        <sz val="11"/>
        <color theme="1"/>
        <rFont val="Arial"/>
        <family val="2"/>
      </rPr>
      <t>250</t>
    </r>
    <r>
      <rPr>
        <sz val="11"/>
        <color theme="1"/>
        <rFont val="宋体"/>
        <family val="3"/>
        <charset val="134"/>
      </rPr>
      <t>亿，估值</t>
    </r>
    <r>
      <rPr>
        <sz val="11"/>
        <color theme="1"/>
        <rFont val="Arial"/>
        <family val="2"/>
      </rPr>
      <t>21</t>
    </r>
    <r>
      <rPr>
        <sz val="11"/>
        <color theme="1"/>
        <rFont val="宋体"/>
        <family val="3"/>
        <charset val="134"/>
      </rPr>
      <t>倍，不算贵吧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</si>
  <si>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190</t>
    </r>
    <r>
      <rPr>
        <sz val="11"/>
        <color theme="1"/>
        <rFont val="宋体"/>
        <family val="3"/>
        <charset val="134"/>
      </rPr>
      <t>亿是下限，</t>
    </r>
    <r>
      <rPr>
        <sz val="11"/>
        <color theme="1"/>
        <rFont val="Arial"/>
        <family val="2"/>
      </rPr>
      <t>250</t>
    </r>
    <r>
      <rPr>
        <sz val="11"/>
        <color theme="1"/>
        <rFont val="宋体"/>
        <family val="3"/>
        <charset val="134"/>
      </rPr>
      <t>亿是可以考虑范围</t>
    </r>
    <phoneticPr fontId="1" type="noConversion"/>
  </si>
  <si>
    <t>第七题</t>
    <phoneticPr fontId="1" type="noConversion"/>
  </si>
  <si>
    <r>
      <t>BAT</t>
    </r>
    <r>
      <rPr>
        <sz val="11"/>
        <color rgb="FF000000"/>
        <rFont val="宋体"/>
        <family val="3"/>
        <charset val="134"/>
        <scheme val="minor"/>
      </rPr>
      <t>等互联网企业的盈利模式呈现典型的用户与客户分离的模式：</t>
    </r>
  </si>
  <si>
    <t>①整个盈利模式的核心是需要庞大的用户基数</t>
  </si>
  <si>
    <t>②但不正面向用户收费，间接的向客户收费（广告商）</t>
  </si>
  <si>
    <t>③用户基数与广告收入呈现正向关系</t>
  </si>
  <si>
    <t>④即便是游戏、影视内容，也是采用对大多数用户免费，少部分用户收费的模式</t>
  </si>
  <si>
    <r>
      <t>综合上述，互联网企业的关键就是用户数，</t>
    </r>
    <r>
      <rPr>
        <sz val="11"/>
        <color rgb="FF000000"/>
        <rFont val="Calibri"/>
        <family val="2"/>
      </rPr>
      <t>ARPU</t>
    </r>
    <r>
      <rPr>
        <sz val="11"/>
        <color rgb="FF000000"/>
        <rFont val="宋体"/>
        <family val="3"/>
        <charset val="134"/>
        <scheme val="minor"/>
      </rPr>
      <t>指标越高的互联网企业，说明其单个用户贡献的收入越高，用户增长带来的边际效应越高</t>
    </r>
  </si>
  <si>
    <t>第八题</t>
    <phoneticPr fontId="1" type="noConversion"/>
  </si>
  <si>
    <t>暴风：靠用户数驱动广告收入，少部分付费用户，大部分免费用户，问题在于用户基本是被影视资源吸引的，这方面暴风似乎很难有所作为，开始靠硬件驱动收入</t>
    <phoneticPr fontId="1" type="noConversion"/>
  </si>
  <si>
    <t>奇虎：工具类产品的集大成者，工具类企业在商业化上天然不敌社交类企业，但奇虎的优点在于做到了市场垄断，但用户的表现空间比较小</t>
    <phoneticPr fontId="1" type="noConversion"/>
  </si>
  <si>
    <r>
      <t>2345</t>
    </r>
    <r>
      <rPr>
        <sz val="11"/>
        <color rgb="FF000000"/>
        <rFont val="宋体"/>
        <family val="3"/>
        <charset val="134"/>
        <scheme val="minor"/>
      </rPr>
      <t>：金融业务这块是公司未来最具潜力的地方，但这个不算典型的互联网模式，算是小额贷款的线上化而已，公司的互联网业务可以为其导流，风险控制仍是其关键</t>
    </r>
    <phoneticPr fontId="1" type="noConversion"/>
  </si>
  <si>
    <t>第十题</t>
  </si>
  <si>
    <t>1、用户数无法继续增长，大的行业背景下渗透率到顶</t>
    <phoneticPr fontId="1" type="noConversion"/>
  </si>
  <si>
    <r>
      <rPr>
        <sz val="11"/>
        <color rgb="FF000000"/>
        <rFont val="宋体"/>
        <family val="2"/>
        <scheme val="minor"/>
      </rPr>
      <t>2、</t>
    </r>
    <r>
      <rPr>
        <sz val="11"/>
        <color rgb="FF000000"/>
        <rFont val="宋体"/>
        <family val="3"/>
        <charset val="134"/>
        <scheme val="minor"/>
      </rPr>
      <t>没有新的头部产品，</t>
    </r>
    <r>
      <rPr>
        <sz val="11"/>
        <color rgb="FF000000"/>
        <rFont val="Calibri"/>
        <family val="2"/>
      </rPr>
      <t>ARPU</t>
    </r>
    <r>
      <rPr>
        <sz val="11"/>
        <color rgb="FF000000"/>
        <rFont val="宋体"/>
        <family val="3"/>
        <charset val="134"/>
        <scheme val="minor"/>
      </rPr>
      <t>基本停滞</t>
    </r>
    <phoneticPr fontId="1" type="noConversion"/>
  </si>
  <si>
    <t>3、每年的资本开支较低，投资方向暂时不明，现金流充裕，开始加大分红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</si>
</sst>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_);[Red]\(0.00\)"/>
    <numFmt numFmtId="178" formatCode="#,##0_);[Red]\(#,##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17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34"/>
  <sheetViews>
    <sheetView showGridLines="0" tabSelected="1" topLeftCell="A40" workbookViewId="0">
      <selection activeCell="B52" sqref="B1:B1048576"/>
    </sheetView>
  </sheetViews>
  <sheetFormatPr defaultColWidth="11.625" defaultRowHeight="14.25" x14ac:dyDescent="0.2"/>
  <cols>
    <col min="1" max="11" width="11.625" style="1"/>
    <col min="12" max="12" width="13.25" style="1" customWidth="1"/>
    <col min="13" max="13" width="11.625" style="1"/>
    <col min="14" max="14" width="16.25" style="1" bestFit="1" customWidth="1"/>
    <col min="15" max="16384" width="11.625" style="1"/>
  </cols>
  <sheetData>
    <row r="3" spans="2:12" x14ac:dyDescent="0.2">
      <c r="B3" s="1" t="s">
        <v>4</v>
      </c>
      <c r="C3" s="1" t="s">
        <v>5</v>
      </c>
      <c r="D3" s="1" t="s">
        <v>6</v>
      </c>
      <c r="E3" s="1" t="s">
        <v>8</v>
      </c>
      <c r="F3" s="1" t="s">
        <v>6</v>
      </c>
      <c r="G3" s="1" t="s">
        <v>1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2:12" s="3" customFormat="1" x14ac:dyDescent="0.2">
      <c r="B4" s="2">
        <v>2004</v>
      </c>
      <c r="C4" s="3">
        <v>11.435</v>
      </c>
      <c r="E4" s="3">
        <v>1.35</v>
      </c>
      <c r="G4" s="3">
        <f t="shared" ref="G4:G12" si="0">C4/E4</f>
        <v>8.4703703703703699</v>
      </c>
      <c r="H4" s="3">
        <v>4.3899999999999997</v>
      </c>
      <c r="I4" s="3">
        <v>6.41</v>
      </c>
      <c r="J4" s="3">
        <v>0.55000000000000004</v>
      </c>
    </row>
    <row r="5" spans="2:12" x14ac:dyDescent="0.2">
      <c r="B5" s="1">
        <f t="shared" ref="B5:B17" si="1">B4+1</f>
        <v>2005</v>
      </c>
      <c r="C5" s="3">
        <v>14.263999999999999</v>
      </c>
      <c r="D5" s="5">
        <f t="shared" ref="D5:D18" si="2">C5/C4-1</f>
        <v>0.24739833843463033</v>
      </c>
      <c r="E5" s="3">
        <v>2.02</v>
      </c>
      <c r="F5" s="5">
        <f t="shared" ref="F5:F18" si="3">(E5-E4)/ABS(E4)</f>
        <v>0.49629629629629624</v>
      </c>
      <c r="G5" s="3">
        <f t="shared" si="0"/>
        <v>7.0613861386138614</v>
      </c>
      <c r="H5" s="3">
        <v>7.86</v>
      </c>
      <c r="I5" s="3">
        <v>5.17</v>
      </c>
      <c r="J5" s="3">
        <v>1.1299999999999999</v>
      </c>
      <c r="L5" s="1" t="s">
        <v>13</v>
      </c>
    </row>
    <row r="6" spans="2:12" x14ac:dyDescent="0.2">
      <c r="B6" s="1">
        <f t="shared" si="1"/>
        <v>2006</v>
      </c>
      <c r="C6" s="3">
        <v>28.004000000000001</v>
      </c>
      <c r="D6" s="5">
        <f t="shared" si="2"/>
        <v>0.96326416152551908</v>
      </c>
      <c r="E6" s="3">
        <v>2.3199999999999998</v>
      </c>
      <c r="F6" s="5">
        <f t="shared" si="3"/>
        <v>0.14851485148514842</v>
      </c>
      <c r="G6" s="3">
        <f t="shared" si="0"/>
        <v>12.070689655172416</v>
      </c>
      <c r="H6" s="3">
        <f>18.25</f>
        <v>18.25</v>
      </c>
      <c r="I6" s="3">
        <v>7</v>
      </c>
      <c r="J6" s="3">
        <v>2.66</v>
      </c>
      <c r="L6" s="1" t="s">
        <v>14</v>
      </c>
    </row>
    <row r="7" spans="2:12" x14ac:dyDescent="0.2">
      <c r="B7" s="1">
        <f t="shared" si="1"/>
        <v>2007</v>
      </c>
      <c r="C7" s="3">
        <v>38.21</v>
      </c>
      <c r="D7" s="5">
        <f t="shared" si="2"/>
        <v>0.36444793600914149</v>
      </c>
      <c r="E7" s="3">
        <v>3</v>
      </c>
      <c r="F7" s="5">
        <f t="shared" si="3"/>
        <v>0.29310344827586216</v>
      </c>
      <c r="G7" s="3">
        <f t="shared" si="0"/>
        <v>12.736666666666666</v>
      </c>
      <c r="H7" s="3">
        <f>25.13</f>
        <v>25.13</v>
      </c>
      <c r="I7" s="3">
        <v>8.07</v>
      </c>
      <c r="J7" s="3">
        <v>4.93</v>
      </c>
    </row>
    <row r="8" spans="2:12" x14ac:dyDescent="0.2">
      <c r="B8" s="1">
        <f t="shared" si="1"/>
        <v>2008</v>
      </c>
      <c r="C8" s="3">
        <v>71.540000000000006</v>
      </c>
      <c r="D8" s="5">
        <f t="shared" si="2"/>
        <v>0.87228474221408026</v>
      </c>
      <c r="E8" s="3">
        <v>3.766</v>
      </c>
      <c r="F8" s="5">
        <f t="shared" si="3"/>
        <v>0.25533333333333336</v>
      </c>
      <c r="G8" s="3">
        <f t="shared" si="0"/>
        <v>18.996282527881043</v>
      </c>
      <c r="H8" s="3">
        <f>49.15-K8</f>
        <v>25.889999999999997</v>
      </c>
      <c r="I8" s="3">
        <v>13.99</v>
      </c>
      <c r="J8" s="3">
        <v>8.26</v>
      </c>
      <c r="K8" s="1">
        <v>23.26</v>
      </c>
      <c r="L8" s="1" t="s">
        <v>2</v>
      </c>
    </row>
    <row r="9" spans="2:12" x14ac:dyDescent="0.2">
      <c r="B9" s="1">
        <f t="shared" si="1"/>
        <v>2009</v>
      </c>
      <c r="C9" s="3">
        <v>124.39</v>
      </c>
      <c r="D9" s="5">
        <f t="shared" si="2"/>
        <v>0.73874755381604684</v>
      </c>
      <c r="E9" s="3">
        <v>5.23</v>
      </c>
      <c r="F9" s="5">
        <f t="shared" si="3"/>
        <v>0.38874137015400967</v>
      </c>
      <c r="G9" s="3">
        <f t="shared" si="0"/>
        <v>23.783938814531545</v>
      </c>
      <c r="H9" s="3">
        <f>95.3-K9</f>
        <v>41.449999999999996</v>
      </c>
      <c r="I9" s="3">
        <v>19.05</v>
      </c>
      <c r="J9" s="3">
        <v>9.6199999999999992</v>
      </c>
      <c r="K9" s="1">
        <v>53.85</v>
      </c>
    </row>
    <row r="10" spans="2:12" x14ac:dyDescent="0.2">
      <c r="B10" s="1">
        <f t="shared" si="1"/>
        <v>2010</v>
      </c>
      <c r="C10" s="3">
        <v>196.46</v>
      </c>
      <c r="D10" s="5">
        <f t="shared" si="2"/>
        <v>0.57938741056355014</v>
      </c>
      <c r="E10" s="3">
        <v>6.47</v>
      </c>
      <c r="F10" s="5">
        <f t="shared" si="3"/>
        <v>0.23709369024856583</v>
      </c>
      <c r="G10" s="3">
        <f t="shared" si="0"/>
        <v>30.364760432766616</v>
      </c>
      <c r="H10" s="3">
        <v>59.72</v>
      </c>
      <c r="I10" s="3">
        <v>27.16</v>
      </c>
      <c r="J10" s="3">
        <v>13.72</v>
      </c>
      <c r="K10" s="1">
        <v>95.01</v>
      </c>
    </row>
    <row r="11" spans="2:12" x14ac:dyDescent="0.2">
      <c r="B11" s="1">
        <f t="shared" si="1"/>
        <v>2011</v>
      </c>
      <c r="C11" s="3">
        <v>284.95999999999998</v>
      </c>
      <c r="D11" s="5">
        <f t="shared" si="2"/>
        <v>0.45047337880484561</v>
      </c>
      <c r="E11" s="3">
        <v>7.21</v>
      </c>
      <c r="F11" s="5">
        <f t="shared" si="3"/>
        <v>0.11437403400309122</v>
      </c>
      <c r="G11" s="3">
        <f t="shared" si="0"/>
        <v>39.52288488210818</v>
      </c>
      <c r="H11" s="3">
        <v>72.209999999999994</v>
      </c>
      <c r="I11" s="3">
        <v>32.700000000000003</v>
      </c>
      <c r="J11" s="3">
        <v>19.920000000000002</v>
      </c>
      <c r="K11" s="1">
        <v>158.21</v>
      </c>
      <c r="L11" s="1" t="s">
        <v>3</v>
      </c>
    </row>
    <row r="12" spans="2:12" x14ac:dyDescent="0.2">
      <c r="B12" s="1">
        <f t="shared" si="1"/>
        <v>2012</v>
      </c>
      <c r="C12" s="3">
        <v>438.93</v>
      </c>
      <c r="D12" s="5">
        <f t="shared" si="2"/>
        <v>0.54032144862436837</v>
      </c>
      <c r="E12" s="3">
        <v>7.98</v>
      </c>
      <c r="F12" s="5">
        <f t="shared" si="3"/>
        <v>0.10679611650485443</v>
      </c>
      <c r="G12" s="3">
        <f t="shared" si="0"/>
        <v>55.003759398496236</v>
      </c>
      <c r="H12" s="3">
        <v>91.46</v>
      </c>
      <c r="I12" s="3">
        <v>37.229999999999997</v>
      </c>
      <c r="J12" s="3">
        <v>33.82</v>
      </c>
      <c r="K12" s="1">
        <v>228.49</v>
      </c>
      <c r="L12" s="1" t="s">
        <v>15</v>
      </c>
    </row>
    <row r="13" spans="2:12" x14ac:dyDescent="0.2">
      <c r="C13" s="3"/>
      <c r="D13" s="5"/>
      <c r="E13" s="3"/>
      <c r="F13" s="5"/>
      <c r="G13" s="3"/>
      <c r="H13" s="7" t="s">
        <v>36</v>
      </c>
      <c r="I13" s="3"/>
      <c r="J13" s="3"/>
    </row>
    <row r="14" spans="2:12" x14ac:dyDescent="0.2">
      <c r="B14" s="1">
        <f>B12+1</f>
        <v>2013</v>
      </c>
      <c r="C14" s="3">
        <v>604.37</v>
      </c>
      <c r="D14" s="5">
        <f>C14/C12-1</f>
        <v>0.37691659262296939</v>
      </c>
      <c r="E14" s="3">
        <v>8.08</v>
      </c>
      <c r="F14" s="5">
        <f>(E14-E12)/ABS(E12)</f>
        <v>1.2531328320801959E-2</v>
      </c>
      <c r="G14" s="3">
        <f>C14/E14</f>
        <v>74.79826732673267</v>
      </c>
      <c r="H14" s="3">
        <v>130.19</v>
      </c>
      <c r="I14" s="3"/>
      <c r="J14" s="3">
        <v>50.34</v>
      </c>
      <c r="K14" s="1">
        <v>319.66000000000003</v>
      </c>
    </row>
    <row r="15" spans="2:12" x14ac:dyDescent="0.2">
      <c r="B15" s="1">
        <f t="shared" si="1"/>
        <v>2014</v>
      </c>
      <c r="C15" s="3">
        <v>789.32</v>
      </c>
      <c r="D15" s="5">
        <f t="shared" si="2"/>
        <v>0.30602114598673014</v>
      </c>
      <c r="E15" s="3">
        <v>8.15</v>
      </c>
      <c r="F15" s="5">
        <f t="shared" si="3"/>
        <v>8.6633663366336988E-3</v>
      </c>
      <c r="G15" s="3">
        <f>C15/E15</f>
        <v>96.849079754601235</v>
      </c>
      <c r="H15" s="3">
        <v>185.54</v>
      </c>
      <c r="I15" s="3"/>
      <c r="J15" s="3">
        <v>80.38</v>
      </c>
      <c r="K15" s="1">
        <v>447.56</v>
      </c>
      <c r="L15" s="1" t="s">
        <v>16</v>
      </c>
    </row>
    <row r="16" spans="2:12" x14ac:dyDescent="0.2">
      <c r="B16" s="1">
        <f t="shared" si="1"/>
        <v>2015</v>
      </c>
      <c r="C16" s="3">
        <v>1028.6300000000001</v>
      </c>
      <c r="D16" s="5">
        <f t="shared" si="2"/>
        <v>0.30318502001723013</v>
      </c>
      <c r="E16" s="3">
        <v>8.5299999999999994</v>
      </c>
      <c r="F16" s="5">
        <f t="shared" si="3"/>
        <v>4.6625766871165521E-2</v>
      </c>
      <c r="G16" s="3">
        <f>C16/E16</f>
        <v>120.58968347010553</v>
      </c>
      <c r="H16" s="3">
        <v>240.87</v>
      </c>
      <c r="I16" s="3"/>
      <c r="J16" s="3">
        <v>174.68</v>
      </c>
      <c r="K16" s="1">
        <v>565.87</v>
      </c>
    </row>
    <row r="17" spans="2:12" x14ac:dyDescent="0.2">
      <c r="B17" s="1">
        <f t="shared" si="1"/>
        <v>2016</v>
      </c>
      <c r="C17" s="3">
        <v>1519.38</v>
      </c>
      <c r="D17" s="5">
        <f t="shared" si="2"/>
        <v>0.47709088787999576</v>
      </c>
      <c r="E17" s="3">
        <v>8.89</v>
      </c>
      <c r="F17" s="5">
        <f t="shared" si="3"/>
        <v>4.2203985932004834E-2</v>
      </c>
      <c r="G17" s="3">
        <f>C17/E17</f>
        <v>170.90888638920134</v>
      </c>
      <c r="H17" s="3">
        <v>369.66</v>
      </c>
      <c r="I17" s="3"/>
      <c r="J17" s="3">
        <v>269.7</v>
      </c>
      <c r="K17" s="1">
        <v>708.44</v>
      </c>
      <c r="L17" s="1" t="s">
        <v>17</v>
      </c>
    </row>
    <row r="18" spans="2:12" x14ac:dyDescent="0.2">
      <c r="B18" s="1">
        <v>2017</v>
      </c>
      <c r="C18" s="3">
        <v>2377.6</v>
      </c>
      <c r="D18" s="5">
        <f t="shared" si="2"/>
        <v>0.56484881991338565</v>
      </c>
      <c r="E18" s="3">
        <v>9.8800000000000008</v>
      </c>
      <c r="F18" s="5">
        <f t="shared" si="3"/>
        <v>0.11136107986501689</v>
      </c>
      <c r="G18" s="3">
        <f>C18/E18</f>
        <v>240.64777327935221</v>
      </c>
      <c r="H18" s="3">
        <v>561</v>
      </c>
      <c r="I18" s="3"/>
      <c r="J18" s="3">
        <v>404.39</v>
      </c>
      <c r="K18" s="1">
        <v>978.83</v>
      </c>
    </row>
    <row r="21" spans="2:12" x14ac:dyDescent="0.2">
      <c r="B21" s="1" t="s">
        <v>18</v>
      </c>
      <c r="C21" s="6" t="s">
        <v>0</v>
      </c>
      <c r="D21" s="1" t="s">
        <v>6</v>
      </c>
      <c r="E21" s="1" t="s">
        <v>8</v>
      </c>
      <c r="F21" s="1" t="s">
        <v>6</v>
      </c>
      <c r="G21" s="1" t="s">
        <v>37</v>
      </c>
      <c r="H21" s="6" t="s">
        <v>38</v>
      </c>
      <c r="I21" s="1" t="s">
        <v>20</v>
      </c>
      <c r="J21" s="8" t="s">
        <v>39</v>
      </c>
    </row>
    <row r="22" spans="2:12" x14ac:dyDescent="0.2">
      <c r="B22" s="1">
        <f>2014</f>
        <v>2014</v>
      </c>
      <c r="C22" s="3">
        <v>78.19</v>
      </c>
      <c r="D22" s="5"/>
      <c r="E22" s="3">
        <v>4.59</v>
      </c>
      <c r="F22" s="5"/>
      <c r="G22" s="3">
        <f>C22/E22</f>
        <v>17.034858387799563</v>
      </c>
      <c r="H22" s="3">
        <v>41.28</v>
      </c>
      <c r="I22" s="3">
        <v>35.35</v>
      </c>
      <c r="J22" s="3"/>
    </row>
    <row r="23" spans="2:12" x14ac:dyDescent="0.2">
      <c r="B23" s="1">
        <v>2015</v>
      </c>
      <c r="C23" s="3">
        <v>93.57</v>
      </c>
      <c r="D23" s="5">
        <f>C23/C22-1</f>
        <v>0.19670034531269986</v>
      </c>
      <c r="E23" s="3">
        <v>4.6900000000000004</v>
      </c>
      <c r="F23" s="5">
        <f>E23/E22-1</f>
        <v>2.1786492374727739E-2</v>
      </c>
      <c r="G23" s="3">
        <f t="shared" ref="G23:G25" si="4">C23/E23</f>
        <v>19.950959488272918</v>
      </c>
      <c r="H23" s="3">
        <v>58.93</v>
      </c>
      <c r="I23" s="3">
        <v>27.45</v>
      </c>
      <c r="J23" s="3">
        <v>2.77</v>
      </c>
      <c r="K23" s="3"/>
      <c r="L23" s="3"/>
    </row>
    <row r="24" spans="2:12" x14ac:dyDescent="0.2">
      <c r="B24" s="1">
        <v>2016</v>
      </c>
      <c r="C24" s="3">
        <v>99.04</v>
      </c>
      <c r="D24" s="5">
        <f>C24/C23-1</f>
        <v>5.8458907769584512E-2</v>
      </c>
      <c r="E24" s="3">
        <v>4.8499999999999996</v>
      </c>
      <c r="F24" s="5">
        <f t="shared" ref="F24:F25" si="5">E24/E23-1</f>
        <v>3.4115138592750283E-2</v>
      </c>
      <c r="G24" s="3">
        <f t="shared" si="4"/>
        <v>20.420618556701033</v>
      </c>
      <c r="H24" s="3">
        <v>59.22</v>
      </c>
      <c r="I24" s="3">
        <v>26.24</v>
      </c>
      <c r="J24" s="3">
        <v>8.0399999999999991</v>
      </c>
      <c r="K24" s="3"/>
      <c r="L24" s="3"/>
    </row>
    <row r="25" spans="2:12" x14ac:dyDescent="0.2">
      <c r="B25" s="1">
        <v>2017</v>
      </c>
      <c r="C25" s="1">
        <v>122.38</v>
      </c>
      <c r="D25" s="5">
        <f>C25/C24-1</f>
        <v>0.23566235864297247</v>
      </c>
      <c r="E25" s="3">
        <v>5.15</v>
      </c>
      <c r="F25" s="5">
        <f t="shared" si="5"/>
        <v>6.1855670103093008E-2</v>
      </c>
      <c r="G25" s="3">
        <f t="shared" si="4"/>
        <v>23.763106796116503</v>
      </c>
      <c r="H25" s="3">
        <v>91.14</v>
      </c>
      <c r="I25" s="3">
        <v>16.98</v>
      </c>
      <c r="J25" s="3">
        <v>10.99</v>
      </c>
    </row>
    <row r="27" spans="2:12" x14ac:dyDescent="0.2">
      <c r="B27" s="1" t="s">
        <v>21</v>
      </c>
      <c r="C27" s="1" t="s">
        <v>19</v>
      </c>
      <c r="D27" s="1" t="s">
        <v>6</v>
      </c>
      <c r="E27" s="1" t="s">
        <v>8</v>
      </c>
      <c r="F27" s="1" t="s">
        <v>6</v>
      </c>
      <c r="G27" s="1" t="s">
        <v>49</v>
      </c>
      <c r="H27" s="1" t="s">
        <v>22</v>
      </c>
      <c r="I27" s="1" t="s">
        <v>23</v>
      </c>
      <c r="J27" s="1" t="s">
        <v>16</v>
      </c>
    </row>
    <row r="28" spans="2:12" x14ac:dyDescent="0.2">
      <c r="B28" s="1">
        <v>2013</v>
      </c>
      <c r="C28" s="3">
        <v>0.03</v>
      </c>
      <c r="D28" s="5"/>
      <c r="E28" s="3">
        <v>0.33</v>
      </c>
      <c r="F28" s="5"/>
      <c r="G28" s="3">
        <f>C28/E28</f>
        <v>9.0909090909090898E-2</v>
      </c>
      <c r="H28" s="3"/>
      <c r="I28" s="3"/>
      <c r="J28" s="3"/>
    </row>
    <row r="29" spans="2:12" x14ac:dyDescent="0.2">
      <c r="B29" s="1">
        <f>B28+1</f>
        <v>2014</v>
      </c>
      <c r="C29" s="3">
        <v>0.45</v>
      </c>
      <c r="D29" s="5">
        <f>(C29-C28)/ABS(C28)</f>
        <v>14.000000000000002</v>
      </c>
      <c r="E29" s="3">
        <v>0.69</v>
      </c>
      <c r="F29" s="5">
        <f>E29/E28-1</f>
        <v>1.0909090909090908</v>
      </c>
      <c r="G29" s="3">
        <f t="shared" ref="G29:G32" si="6">C29/E29</f>
        <v>0.65217391304347838</v>
      </c>
      <c r="H29" s="3"/>
      <c r="I29" s="3"/>
      <c r="J29" s="3"/>
    </row>
    <row r="30" spans="2:12" x14ac:dyDescent="0.2">
      <c r="B30" s="1">
        <v>2015</v>
      </c>
      <c r="C30" s="3">
        <v>1.34</v>
      </c>
      <c r="D30" s="5">
        <f>(C30-C29)/ABS(C29)</f>
        <v>1.9777777777777781</v>
      </c>
      <c r="E30" s="3">
        <v>0.69</v>
      </c>
      <c r="F30" s="5">
        <f>E30/E29-1</f>
        <v>0</v>
      </c>
      <c r="G30" s="3">
        <f t="shared" si="6"/>
        <v>1.9420289855072466</v>
      </c>
      <c r="H30" s="3"/>
      <c r="I30" s="3"/>
      <c r="J30" s="3"/>
    </row>
    <row r="31" spans="2:12" x14ac:dyDescent="0.2">
      <c r="B31" s="1">
        <v>2016</v>
      </c>
      <c r="C31" s="3">
        <v>5.53</v>
      </c>
      <c r="D31" s="5">
        <f>(C31-C30)/ABS(C30)</f>
        <v>3.1268656716417911</v>
      </c>
      <c r="E31" s="3">
        <v>0.81</v>
      </c>
      <c r="F31" s="5">
        <f>E31/E30-1</f>
        <v>0.17391304347826098</v>
      </c>
      <c r="G31" s="3">
        <f t="shared" si="6"/>
        <v>6.8271604938271606</v>
      </c>
    </row>
    <row r="32" spans="2:12" x14ac:dyDescent="0.2">
      <c r="B32" s="1">
        <v>2017</v>
      </c>
      <c r="C32" s="3">
        <v>13.2</v>
      </c>
      <c r="D32" s="5">
        <f>(C32-C31)/ABS(C31)</f>
        <v>1.3869801084990956</v>
      </c>
      <c r="E32" s="3">
        <v>0.99</v>
      </c>
      <c r="F32" s="5">
        <f>E32/E31-1</f>
        <v>0.2222222222222221</v>
      </c>
      <c r="G32" s="3">
        <f t="shared" si="6"/>
        <v>13.333333333333332</v>
      </c>
      <c r="H32" s="1">
        <v>11</v>
      </c>
      <c r="I32" s="1">
        <v>1.03</v>
      </c>
      <c r="J32" s="1">
        <v>0.35</v>
      </c>
    </row>
    <row r="35" spans="2:2" ht="15" x14ac:dyDescent="0.25">
      <c r="B35" s="9" t="s">
        <v>40</v>
      </c>
    </row>
    <row r="36" spans="2:2" ht="15" x14ac:dyDescent="0.25">
      <c r="B36" s="9" t="s">
        <v>41</v>
      </c>
    </row>
    <row r="37" spans="2:2" x14ac:dyDescent="0.2">
      <c r="B37" s="9" t="s">
        <v>42</v>
      </c>
    </row>
    <row r="38" spans="2:2" x14ac:dyDescent="0.2">
      <c r="B38" s="9" t="s">
        <v>50</v>
      </c>
    </row>
    <row r="39" spans="2:2" x14ac:dyDescent="0.2">
      <c r="B39" s="9" t="s">
        <v>51</v>
      </c>
    </row>
    <row r="40" spans="2:2" x14ac:dyDescent="0.2">
      <c r="B40" s="9"/>
    </row>
    <row r="41" spans="2:2" x14ac:dyDescent="0.2">
      <c r="B41" s="9" t="s">
        <v>43</v>
      </c>
    </row>
    <row r="42" spans="2:2" x14ac:dyDescent="0.2">
      <c r="B42" s="9" t="s">
        <v>44</v>
      </c>
    </row>
    <row r="43" spans="2:2" ht="15" x14ac:dyDescent="0.25">
      <c r="B43" s="9" t="s">
        <v>45</v>
      </c>
    </row>
    <row r="44" spans="2:2" ht="15" x14ac:dyDescent="0.25">
      <c r="B44" s="9" t="s">
        <v>46</v>
      </c>
    </row>
    <row r="45" spans="2:2" ht="15" x14ac:dyDescent="0.25">
      <c r="B45" s="9" t="s">
        <v>47</v>
      </c>
    </row>
    <row r="46" spans="2:2" x14ac:dyDescent="0.2">
      <c r="B46" s="9" t="s">
        <v>48</v>
      </c>
    </row>
    <row r="49" spans="2:17" x14ac:dyDescent="0.2">
      <c r="B49" s="10" t="s">
        <v>52</v>
      </c>
    </row>
    <row r="50" spans="2:17" x14ac:dyDescent="0.2">
      <c r="B50" s="1" t="s">
        <v>24</v>
      </c>
      <c r="C50" s="1" t="s">
        <v>5</v>
      </c>
      <c r="D50" s="1" t="s">
        <v>6</v>
      </c>
      <c r="E50" s="1" t="s">
        <v>7</v>
      </c>
      <c r="F50" s="1" t="s">
        <v>6</v>
      </c>
      <c r="G50" s="1" t="s">
        <v>8</v>
      </c>
      <c r="H50" s="1" t="s">
        <v>6</v>
      </c>
      <c r="I50" s="1" t="s">
        <v>37</v>
      </c>
      <c r="J50" s="6" t="s">
        <v>53</v>
      </c>
      <c r="K50" s="1" t="s">
        <v>25</v>
      </c>
      <c r="L50" s="8" t="s">
        <v>54</v>
      </c>
    </row>
    <row r="51" spans="2:17" x14ac:dyDescent="0.2">
      <c r="B51" s="1">
        <v>2015</v>
      </c>
      <c r="C51" s="3">
        <v>6.52</v>
      </c>
      <c r="D51" s="5"/>
      <c r="E51" s="4">
        <v>0.54</v>
      </c>
      <c r="F51" s="5"/>
      <c r="G51" s="3">
        <v>2</v>
      </c>
      <c r="H51" s="5"/>
      <c r="I51" s="3">
        <f>C51/G51</f>
        <v>3.26</v>
      </c>
      <c r="J51" s="3">
        <v>1.31</v>
      </c>
      <c r="K51" s="3">
        <v>4.62</v>
      </c>
      <c r="L51" s="3"/>
    </row>
    <row r="52" spans="2:17" x14ac:dyDescent="0.2">
      <c r="B52" s="1">
        <f>B51+1</f>
        <v>2016</v>
      </c>
      <c r="C52" s="3">
        <v>16.47</v>
      </c>
      <c r="D52" s="5">
        <f>C52/C51-1</f>
        <v>1.526073619631902</v>
      </c>
      <c r="E52" s="4">
        <v>0.53</v>
      </c>
      <c r="F52" s="5">
        <f>(E52-E51)/ABS(E51)</f>
        <v>-1.8518518518518535E-2</v>
      </c>
      <c r="G52" s="3">
        <v>2.2999999999999998</v>
      </c>
      <c r="H52" s="5">
        <f>G52/G51-1</f>
        <v>0.14999999999999991</v>
      </c>
      <c r="I52" s="3">
        <f>C52/G52</f>
        <v>7.160869565217391</v>
      </c>
      <c r="J52" s="3">
        <v>9.17</v>
      </c>
      <c r="K52" s="3">
        <v>5.79</v>
      </c>
      <c r="L52" s="3">
        <v>0.78</v>
      </c>
    </row>
    <row r="53" spans="2:17" x14ac:dyDescent="0.2">
      <c r="B53" s="1">
        <v>2017</v>
      </c>
      <c r="C53" s="1">
        <v>19.149999999999999</v>
      </c>
      <c r="D53" s="5">
        <f>C53/C52-1</f>
        <v>0.16272009714632674</v>
      </c>
      <c r="E53" s="4">
        <v>0.55000000000000004</v>
      </c>
      <c r="F53" s="5">
        <f>(E53-E52)/ABS(E52)</f>
        <v>3.7735849056603807E-2</v>
      </c>
      <c r="G53" s="3">
        <v>2.5</v>
      </c>
      <c r="H53" s="5">
        <f>G53/G52-1</f>
        <v>8.6956521739130599E-2</v>
      </c>
      <c r="I53" s="3">
        <f>C53/G53</f>
        <v>7.6599999999999993</v>
      </c>
      <c r="J53" s="3">
        <v>12.83</v>
      </c>
      <c r="K53" s="3">
        <v>4.2699999999999996</v>
      </c>
      <c r="L53" s="1">
        <v>1.1399999999999999</v>
      </c>
    </row>
    <row r="54" spans="2:17" x14ac:dyDescent="0.2">
      <c r="I54" s="3"/>
      <c r="J54" s="3"/>
    </row>
    <row r="55" spans="2:17" x14ac:dyDescent="0.2">
      <c r="B55" s="9"/>
    </row>
    <row r="56" spans="2:17" ht="15" x14ac:dyDescent="0.25">
      <c r="B56" s="9" t="s">
        <v>56</v>
      </c>
    </row>
    <row r="57" spans="2:17" x14ac:dyDescent="0.2">
      <c r="B57" s="9" t="s">
        <v>55</v>
      </c>
    </row>
    <row r="58" spans="2:17" x14ac:dyDescent="0.2">
      <c r="B58" s="9" t="s">
        <v>57</v>
      </c>
    </row>
    <row r="59" spans="2:17" x14ac:dyDescent="0.2">
      <c r="B59" s="9" t="s">
        <v>58</v>
      </c>
    </row>
    <row r="60" spans="2:17" x14ac:dyDescent="0.2">
      <c r="B60" s="9" t="s">
        <v>59</v>
      </c>
      <c r="N60" s="12">
        <v>100000000</v>
      </c>
    </row>
    <row r="61" spans="2:17" x14ac:dyDescent="0.2">
      <c r="N61" s="1">
        <v>10000</v>
      </c>
    </row>
    <row r="63" spans="2:17" x14ac:dyDescent="0.2">
      <c r="B63" s="1">
        <v>2345</v>
      </c>
      <c r="C63" s="1" t="s">
        <v>5</v>
      </c>
      <c r="D63" s="1" t="s">
        <v>6</v>
      </c>
      <c r="E63" s="1" t="s">
        <v>26</v>
      </c>
      <c r="F63" s="1" t="s">
        <v>6</v>
      </c>
      <c r="G63" s="1" t="s">
        <v>8</v>
      </c>
      <c r="H63" s="1" t="s">
        <v>1</v>
      </c>
      <c r="I63" s="1" t="s">
        <v>27</v>
      </c>
      <c r="J63" s="1" t="s">
        <v>28</v>
      </c>
      <c r="K63" s="1" t="s">
        <v>29</v>
      </c>
      <c r="L63" s="1" t="s">
        <v>30</v>
      </c>
      <c r="M63" s="1" t="s">
        <v>31</v>
      </c>
      <c r="N63" s="1" t="s">
        <v>32</v>
      </c>
      <c r="O63" s="1" t="s">
        <v>33</v>
      </c>
      <c r="P63" s="1" t="s">
        <v>34</v>
      </c>
      <c r="Q63" s="1" t="s">
        <v>35</v>
      </c>
    </row>
    <row r="64" spans="2:17" x14ac:dyDescent="0.2">
      <c r="B64" s="1">
        <v>2014</v>
      </c>
      <c r="C64" s="1">
        <v>6.54</v>
      </c>
      <c r="E64" s="1">
        <v>1.1299999999999999</v>
      </c>
    </row>
    <row r="65" spans="2:17" x14ac:dyDescent="0.2">
      <c r="B65" s="1">
        <v>2015</v>
      </c>
      <c r="C65" s="3">
        <v>14.7</v>
      </c>
      <c r="D65" s="5">
        <f t="shared" ref="D65:D67" si="7">C65/C64-1</f>
        <v>1.2477064220183487</v>
      </c>
      <c r="E65" s="4">
        <v>3.84</v>
      </c>
      <c r="F65" s="5">
        <f t="shared" ref="F65:F67" si="8">(E65-E64)/ABS(E64)</f>
        <v>2.3982300884955756</v>
      </c>
      <c r="I65" s="3">
        <v>0.09</v>
      </c>
      <c r="J65" s="3">
        <v>10.130000000000001</v>
      </c>
      <c r="K65" s="3">
        <v>4.46</v>
      </c>
      <c r="L65" s="3">
        <v>2.77</v>
      </c>
      <c r="M65" s="3">
        <v>13.56</v>
      </c>
      <c r="N65" s="12">
        <f>(L65*N60)/(M65*N61)</f>
        <v>2042.7728613569323</v>
      </c>
      <c r="O65" s="5">
        <v>5.3999999999999999E-2</v>
      </c>
      <c r="P65" s="1">
        <v>4.3499999999999996</v>
      </c>
      <c r="Q65" s="1">
        <v>-732</v>
      </c>
    </row>
    <row r="66" spans="2:17" x14ac:dyDescent="0.2">
      <c r="B66" s="1">
        <f t="shared" ref="B66" si="9">B65+1</f>
        <v>2016</v>
      </c>
      <c r="C66" s="3">
        <v>17.41</v>
      </c>
      <c r="D66" s="5">
        <f t="shared" si="7"/>
        <v>0.18435374149659878</v>
      </c>
      <c r="E66" s="4">
        <v>5.17</v>
      </c>
      <c r="F66" s="5">
        <f t="shared" si="8"/>
        <v>0.34635416666666669</v>
      </c>
      <c r="G66" s="1">
        <v>0.48</v>
      </c>
      <c r="H66" s="3">
        <f>C66/G66</f>
        <v>36.270833333333336</v>
      </c>
      <c r="I66" s="3">
        <v>2.21</v>
      </c>
      <c r="J66" s="3">
        <v>10.75</v>
      </c>
      <c r="K66" s="3">
        <v>4.4400000000000004</v>
      </c>
      <c r="L66" s="3">
        <v>62.74</v>
      </c>
      <c r="M66" s="3">
        <v>411.75</v>
      </c>
      <c r="N66" s="12">
        <f>(L66*N60)/(M66*N61)</f>
        <v>1523.7401335761992</v>
      </c>
      <c r="O66" s="5">
        <v>0.03</v>
      </c>
      <c r="P66" s="1">
        <v>94.26</v>
      </c>
      <c r="Q66" s="1">
        <v>11095</v>
      </c>
    </row>
    <row r="67" spans="2:17" x14ac:dyDescent="0.2">
      <c r="B67" s="1">
        <v>2017</v>
      </c>
      <c r="C67" s="1">
        <v>32</v>
      </c>
      <c r="D67" s="5">
        <f t="shared" si="7"/>
        <v>0.83802412406662841</v>
      </c>
      <c r="E67" s="1">
        <v>9.1199999999999992</v>
      </c>
      <c r="F67" s="5">
        <f t="shared" si="8"/>
        <v>0.76402321083172131</v>
      </c>
      <c r="G67" s="1">
        <v>0.49</v>
      </c>
      <c r="H67" s="3">
        <f>C67/G67</f>
        <v>65.306122448979593</v>
      </c>
      <c r="I67" s="1">
        <v>20.93</v>
      </c>
      <c r="J67" s="1">
        <v>11.79</v>
      </c>
      <c r="L67" s="1">
        <v>297.47000000000003</v>
      </c>
      <c r="M67" s="1">
        <v>1993</v>
      </c>
      <c r="N67" s="12">
        <f>(L67*N60)/(M67*N61)</f>
        <v>1492.5740090316108</v>
      </c>
    </row>
    <row r="69" spans="2:17" x14ac:dyDescent="0.2">
      <c r="B69" s="13" t="s">
        <v>60</v>
      </c>
    </row>
    <row r="70" spans="2:17" x14ac:dyDescent="0.2">
      <c r="B70" s="13" t="s">
        <v>61</v>
      </c>
    </row>
    <row r="71" spans="2:17" x14ac:dyDescent="0.2">
      <c r="B71" s="13" t="s">
        <v>62</v>
      </c>
    </row>
    <row r="72" spans="2:17" x14ac:dyDescent="0.2">
      <c r="B72" s="13" t="s">
        <v>63</v>
      </c>
    </row>
    <row r="73" spans="2:17" x14ac:dyDescent="0.2">
      <c r="B73" s="13" t="s">
        <v>64</v>
      </c>
    </row>
    <row r="76" spans="2:17" x14ac:dyDescent="0.2">
      <c r="B76" s="10" t="s">
        <v>65</v>
      </c>
    </row>
    <row r="77" spans="2:17" ht="15" x14ac:dyDescent="0.25">
      <c r="B77" s="11" t="s">
        <v>66</v>
      </c>
    </row>
    <row r="78" spans="2:17" x14ac:dyDescent="0.2">
      <c r="B78" s="9" t="s">
        <v>67</v>
      </c>
    </row>
    <row r="79" spans="2:17" x14ac:dyDescent="0.2">
      <c r="B79" s="9" t="s">
        <v>68</v>
      </c>
    </row>
    <row r="80" spans="2:17" x14ac:dyDescent="0.2">
      <c r="B80" s="9" t="s">
        <v>69</v>
      </c>
    </row>
    <row r="81" spans="2:2" x14ac:dyDescent="0.2">
      <c r="B81" s="9" t="s">
        <v>70</v>
      </c>
    </row>
    <row r="82" spans="2:2" ht="15" x14ac:dyDescent="0.25">
      <c r="B82" s="9" t="s">
        <v>71</v>
      </c>
    </row>
    <row r="85" spans="2:2" x14ac:dyDescent="0.2">
      <c r="B85" s="10" t="s">
        <v>72</v>
      </c>
    </row>
    <row r="86" spans="2:2" x14ac:dyDescent="0.2">
      <c r="B86" s="9" t="s">
        <v>73</v>
      </c>
    </row>
    <row r="87" spans="2:2" ht="15" x14ac:dyDescent="0.25">
      <c r="B87" s="11" t="s">
        <v>75</v>
      </c>
    </row>
    <row r="88" spans="2:2" x14ac:dyDescent="0.2">
      <c r="B88" s="9" t="s">
        <v>74</v>
      </c>
    </row>
    <row r="89" spans="2:2" x14ac:dyDescent="0.2">
      <c r="B89" s="9"/>
    </row>
    <row r="90" spans="2:2" x14ac:dyDescent="0.2">
      <c r="B90" s="9" t="s">
        <v>76</v>
      </c>
    </row>
    <row r="91" spans="2:2" x14ac:dyDescent="0.2">
      <c r="B91" s="9" t="s">
        <v>77</v>
      </c>
    </row>
    <row r="92" spans="2:2" ht="15" x14ac:dyDescent="0.25">
      <c r="B92" s="9" t="s">
        <v>78</v>
      </c>
    </row>
    <row r="93" spans="2:2" x14ac:dyDescent="0.2">
      <c r="B93" s="9" t="s">
        <v>79</v>
      </c>
    </row>
    <row r="121" spans="2:2" x14ac:dyDescent="0.2">
      <c r="B121" s="9"/>
    </row>
    <row r="129" spans="2:2" ht="15" x14ac:dyDescent="0.25">
      <c r="B129" s="11"/>
    </row>
    <row r="130" spans="2:2" x14ac:dyDescent="0.2">
      <c r="B130" s="9"/>
    </row>
    <row r="131" spans="2:2" x14ac:dyDescent="0.2">
      <c r="B131" s="9"/>
    </row>
    <row r="132" spans="2:2" x14ac:dyDescent="0.2">
      <c r="B132" s="9"/>
    </row>
    <row r="133" spans="2:2" x14ac:dyDescent="0.2">
      <c r="B133" s="9"/>
    </row>
    <row r="134" spans="2:2" x14ac:dyDescent="0.2">
      <c r="B13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2018-04-30T07:46:45Z</dcterms:modified>
</cp:coreProperties>
</file>